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3"/>
  <workbookPr codeName="ThisWorkbook"/>
  <mc:AlternateContent xmlns:mc="http://schemas.openxmlformats.org/markup-compatibility/2006">
    <mc:Choice Requires="x15">
      <x15ac:absPath xmlns:x15ac="http://schemas.microsoft.com/office/spreadsheetml/2010/11/ac" url="/Users/jhenriksen/Library/Mobile Documents/com~apple~CloudDocs/RALSTON/_ASSETS/"/>
    </mc:Choice>
  </mc:AlternateContent>
  <xr:revisionPtr revIDLastSave="0" documentId="8_{B902F199-3E12-8E4E-9792-FBAB9A6EE5C3}" xr6:coauthVersionLast="45" xr6:coauthVersionMax="45" xr10:uidLastSave="{00000000-0000-0000-0000-000000000000}"/>
  <bookViews>
    <workbookView xWindow="0" yWindow="460" windowWidth="28800" windowHeight="16460" xr2:uid="{00000000-000D-0000-FFFF-FFFF00000000}"/>
  </bookViews>
  <sheets>
    <sheet name="Cover" sheetId="1" r:id="rId1"/>
    <sheet name="Introduction" sheetId="2" r:id="rId2"/>
    <sheet name="Assumptions" sheetId="3" r:id="rId3"/>
    <sheet name="Consolidated Reports -&gt;" sheetId="4" r:id="rId4"/>
    <sheet name="Consol_PnL" sheetId="5" r:id="rId5"/>
    <sheet name="Consol_Balance" sheetId="6" r:id="rId6"/>
    <sheet name="Consol_Cash" sheetId="7" r:id="rId7"/>
    <sheet name="Chart1" sheetId="20" r:id="rId8"/>
    <sheet name="Chart2" sheetId="19" r:id="rId9"/>
    <sheet name="Detailed Reports -&gt;" sheetId="8" r:id="rId10"/>
    <sheet name="Exec" sheetId="9" r:id="rId11"/>
    <sheet name="PnL" sheetId="10" r:id="rId12"/>
    <sheet name="BALANCE" sheetId="11" r:id="rId13"/>
    <sheet name="CASH" sheetId="12" r:id="rId14"/>
    <sheet name="KPI Schedules -&gt;" sheetId="13" r:id="rId15"/>
    <sheet name="Revenue" sheetId="14" r:id="rId16"/>
    <sheet name="Hiring" sheetId="15" r:id="rId17"/>
    <sheet name="Sales_Marketing" sheetId="16" r:id="rId18"/>
    <sheet name="Expense" sheetId="17" r:id="rId19"/>
    <sheet name="Capital" sheetId="18" r:id="rId20"/>
  </sheets>
  <definedNames>
    <definedName name="_xlchart.v1.0" hidden="1">Chart2!$L$13:$W$13</definedName>
    <definedName name="_xlchart.v1.1" hidden="1">Chart2!$L$14:$W$14</definedName>
    <definedName name="_xlnm.Print_Area" localSheetId="7">Chart1!$C$2:$J$29</definedName>
    <definedName name="_xlnm.Print_Area" localSheetId="8">Chart2!$C$2:$J$29</definedName>
    <definedName name="_xlnm.Print_Area" localSheetId="5">Consol_Balance!$C$2:$DI$23</definedName>
    <definedName name="_xlnm.Print_Area" localSheetId="6">Consol_Cash!$C$2:$DI$26</definedName>
    <definedName name="_xlnm.Print_Area" localSheetId="4">Consol_PnL!$C$2:$DI$34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3" roundtripDataSignature="AMtx7mi7aQOfPsE13Mn3CM4YlqIqAxMA9Q=="/>
    </ext>
  </extLst>
</workbook>
</file>

<file path=xl/calcChain.xml><?xml version="1.0" encoding="utf-8"?>
<calcChain xmlns="http://schemas.openxmlformats.org/spreadsheetml/2006/main">
  <c r="DI22" i="14" l="1"/>
  <c r="DH22" i="14"/>
  <c r="DG22" i="14"/>
  <c r="DF22" i="14"/>
  <c r="DE22" i="14"/>
  <c r="DD22" i="14"/>
  <c r="DC22" i="14"/>
  <c r="DB22" i="14"/>
  <c r="DA22" i="14"/>
  <c r="CZ22" i="14"/>
  <c r="CY22" i="14"/>
  <c r="CX22" i="14"/>
  <c r="DJ22" i="14" s="1"/>
  <c r="CS22" i="14"/>
  <c r="CR22" i="14"/>
  <c r="CQ22" i="14"/>
  <c r="CP22" i="14"/>
  <c r="CO22" i="14"/>
  <c r="CN22" i="14"/>
  <c r="CM22" i="14"/>
  <c r="CL22" i="14"/>
  <c r="CK22" i="14"/>
  <c r="CJ22" i="14"/>
  <c r="CI22" i="14"/>
  <c r="CH22" i="14"/>
  <c r="CT22" i="14" s="1"/>
  <c r="CC22" i="14"/>
  <c r="CB22" i="14"/>
  <c r="CA22" i="14"/>
  <c r="BZ22" i="14"/>
  <c r="BY22" i="14"/>
  <c r="BX22" i="14"/>
  <c r="BW22" i="14"/>
  <c r="BV22" i="14"/>
  <c r="BU22" i="14"/>
  <c r="BT22" i="14"/>
  <c r="BS22" i="14"/>
  <c r="BR22" i="14"/>
  <c r="CD22" i="14" s="1"/>
  <c r="BM22" i="14"/>
  <c r="BL22" i="14"/>
  <c r="BK22" i="14"/>
  <c r="BJ22" i="14"/>
  <c r="BI22" i="14"/>
  <c r="BH22" i="14"/>
  <c r="BG22" i="14"/>
  <c r="BF22" i="14"/>
  <c r="BE22" i="14"/>
  <c r="BD22" i="14"/>
  <c r="BC22" i="14"/>
  <c r="BB22" i="14"/>
  <c r="BN22" i="14" s="1"/>
  <c r="AW22" i="14"/>
  <c r="AV22" i="14"/>
  <c r="AU22" i="14"/>
  <c r="AT22" i="14"/>
  <c r="AS22" i="14"/>
  <c r="AR22" i="14"/>
  <c r="AQ22" i="14"/>
  <c r="AP22" i="14"/>
  <c r="AO22" i="14"/>
  <c r="AN22" i="14"/>
  <c r="AM22" i="14"/>
  <c r="AL22" i="14"/>
  <c r="AX22" i="14" s="1"/>
  <c r="AG22" i="14"/>
  <c r="AF22" i="14"/>
  <c r="AE22" i="14"/>
  <c r="AD22" i="14"/>
  <c r="AC22" i="14"/>
  <c r="AB22" i="14"/>
  <c r="AA22" i="14"/>
  <c r="Z22" i="14"/>
  <c r="Y22" i="14"/>
  <c r="X22" i="14"/>
  <c r="W22" i="14"/>
  <c r="V22" i="14"/>
  <c r="AH22" i="14" s="1"/>
  <c r="Q22" i="14"/>
  <c r="P22" i="14"/>
  <c r="O22" i="14"/>
  <c r="N22" i="14"/>
  <c r="M22" i="14"/>
  <c r="L22" i="14"/>
  <c r="K22" i="14"/>
  <c r="J22" i="14"/>
  <c r="I22" i="14"/>
  <c r="H22" i="14"/>
  <c r="G22" i="14"/>
  <c r="F22" i="14"/>
  <c r="AF33" i="5"/>
  <c r="AE33" i="5"/>
  <c r="AD33" i="5"/>
  <c r="AC33" i="5"/>
  <c r="AB33" i="5"/>
  <c r="AA33" i="5"/>
  <c r="Z33" i="5"/>
  <c r="Y33" i="5"/>
  <c r="X33" i="5"/>
  <c r="W33" i="5"/>
  <c r="V33" i="5"/>
  <c r="U33" i="5"/>
  <c r="P33" i="5"/>
  <c r="O33" i="5"/>
  <c r="N33" i="5"/>
  <c r="M33" i="5"/>
  <c r="L33" i="5"/>
  <c r="K33" i="5"/>
  <c r="J33" i="5"/>
  <c r="I33" i="5"/>
  <c r="H33" i="5"/>
  <c r="G33" i="5"/>
  <c r="F33" i="5"/>
  <c r="E33" i="5"/>
  <c r="C3" i="19"/>
  <c r="T19" i="12"/>
  <c r="F21" i="15"/>
  <c r="F20" i="15"/>
  <c r="F18" i="15"/>
  <c r="F19" i="15"/>
  <c r="F17" i="15"/>
  <c r="F22" i="15" s="1"/>
  <c r="A3" i="18"/>
  <c r="A3" i="17"/>
  <c r="A3" i="16"/>
  <c r="A3" i="15"/>
  <c r="A3" i="14"/>
  <c r="A3" i="12"/>
  <c r="A3" i="11"/>
  <c r="A3" i="10"/>
  <c r="A3" i="9"/>
  <c r="C3" i="20"/>
  <c r="C3" i="7"/>
  <c r="C3" i="6"/>
  <c r="C3" i="5"/>
  <c r="A3" i="3"/>
  <c r="AV8" i="11" l="1"/>
  <c r="AG25" i="16"/>
  <c r="Q25" i="16"/>
  <c r="BM33" i="17" l="1"/>
  <c r="BM28" i="17"/>
  <c r="CC33" i="17"/>
  <c r="CC28" i="17"/>
  <c r="CS33" i="17"/>
  <c r="CS28" i="17"/>
  <c r="CR38" i="3"/>
  <c r="DH38" i="3" s="1"/>
  <c r="BN40" i="15"/>
  <c r="BM40" i="15" s="1"/>
  <c r="BL40" i="15" s="1"/>
  <c r="BK40" i="15" s="1"/>
  <c r="BJ40" i="15" s="1"/>
  <c r="BI40" i="15" s="1"/>
  <c r="BH40" i="15" s="1"/>
  <c r="BG40" i="15" s="1"/>
  <c r="BF40" i="15" s="1"/>
  <c r="BE40" i="15" s="1"/>
  <c r="BD40" i="15" s="1"/>
  <c r="BC40" i="15" s="1"/>
  <c r="BB40" i="15" s="1"/>
  <c r="BN39" i="15"/>
  <c r="BM39" i="15" s="1"/>
  <c r="BL39" i="15" s="1"/>
  <c r="BK39" i="15" s="1"/>
  <c r="BJ39" i="15" s="1"/>
  <c r="BI39" i="15" s="1"/>
  <c r="BH39" i="15" s="1"/>
  <c r="BG39" i="15" s="1"/>
  <c r="BF39" i="15" s="1"/>
  <c r="BE39" i="15" s="1"/>
  <c r="BD39" i="15" s="1"/>
  <c r="BC39" i="15" s="1"/>
  <c r="BB39" i="15" s="1"/>
  <c r="BN38" i="15"/>
  <c r="BM38" i="15" s="1"/>
  <c r="BL38" i="15" s="1"/>
  <c r="BK38" i="15" s="1"/>
  <c r="BJ38" i="15" s="1"/>
  <c r="BI38" i="15" s="1"/>
  <c r="BH38" i="15" s="1"/>
  <c r="BG38" i="15" s="1"/>
  <c r="BF38" i="15" s="1"/>
  <c r="BE38" i="15" s="1"/>
  <c r="BD38" i="15" s="1"/>
  <c r="BC38" i="15" s="1"/>
  <c r="BB38" i="15" s="1"/>
  <c r="P8" i="11"/>
  <c r="DH18" i="18"/>
  <c r="DG18" i="18"/>
  <c r="DF18" i="18"/>
  <c r="DE18" i="18"/>
  <c r="DD18" i="18"/>
  <c r="DC18" i="18"/>
  <c r="DB18" i="18"/>
  <c r="DA18" i="18"/>
  <c r="CZ18" i="18"/>
  <c r="CY18" i="18"/>
  <c r="CX18" i="18"/>
  <c r="CW18" i="18"/>
  <c r="CR18" i="18"/>
  <c r="CQ18" i="18"/>
  <c r="CP18" i="18"/>
  <c r="CO18" i="18"/>
  <c r="CN18" i="18"/>
  <c r="CM18" i="18"/>
  <c r="CL18" i="18"/>
  <c r="CK18" i="18"/>
  <c r="CJ18" i="18"/>
  <c r="CI18" i="18"/>
  <c r="CH18" i="18"/>
  <c r="CG18" i="18"/>
  <c r="CB18" i="18"/>
  <c r="CA18" i="18"/>
  <c r="BZ18" i="18"/>
  <c r="BY18" i="18"/>
  <c r="BX18" i="18"/>
  <c r="BW18" i="18"/>
  <c r="BV18" i="18"/>
  <c r="BU18" i="18"/>
  <c r="BT18" i="18"/>
  <c r="BS18" i="18"/>
  <c r="BR18" i="18"/>
  <c r="BQ18" i="18"/>
  <c r="BL18" i="18"/>
  <c r="BK18" i="18"/>
  <c r="BJ18" i="18"/>
  <c r="BI18" i="18"/>
  <c r="BH18" i="18"/>
  <c r="BG18" i="18"/>
  <c r="BF18" i="18"/>
  <c r="BE18" i="18"/>
  <c r="BD18" i="18"/>
  <c r="BC18" i="18"/>
  <c r="BB18" i="18"/>
  <c r="BA18" i="18"/>
  <c r="AL19" i="18"/>
  <c r="AM19" i="18" s="1"/>
  <c r="AN19" i="18" s="1"/>
  <c r="AO19" i="18" s="1"/>
  <c r="AP19" i="18" s="1"/>
  <c r="AQ19" i="18" s="1"/>
  <c r="AR19" i="18" s="1"/>
  <c r="AS19" i="18" s="1"/>
  <c r="AT19" i="18" s="1"/>
  <c r="AU19" i="18" s="1"/>
  <c r="AV19" i="18" s="1"/>
  <c r="AW19" i="18" s="1"/>
  <c r="BA17" i="18" s="1"/>
  <c r="AL18" i="18"/>
  <c r="AW17" i="18"/>
  <c r="AL17" i="18"/>
  <c r="AM17" i="18" s="1"/>
  <c r="AN17" i="18" s="1"/>
  <c r="AO17" i="18" s="1"/>
  <c r="AP17" i="18" s="1"/>
  <c r="AQ17" i="18" s="1"/>
  <c r="AR17" i="18" s="1"/>
  <c r="AS17" i="18" s="1"/>
  <c r="AT17" i="18" s="1"/>
  <c r="AU17" i="18" s="1"/>
  <c r="AV17" i="18" s="1"/>
  <c r="V19" i="18"/>
  <c r="W19" i="18" s="1"/>
  <c r="X19" i="18" s="1"/>
  <c r="Y19" i="18" s="1"/>
  <c r="Z19" i="18" s="1"/>
  <c r="AA19" i="18" s="1"/>
  <c r="AB19" i="18" s="1"/>
  <c r="AC19" i="18" s="1"/>
  <c r="AD19" i="18" s="1"/>
  <c r="AE19" i="18" s="1"/>
  <c r="AF19" i="18" s="1"/>
  <c r="AG19" i="18" s="1"/>
  <c r="V18" i="18"/>
  <c r="AG17" i="18"/>
  <c r="V17" i="18"/>
  <c r="W17" i="18" s="1"/>
  <c r="X17" i="18" s="1"/>
  <c r="Y17" i="18" s="1"/>
  <c r="Z17" i="18" s="1"/>
  <c r="AA17" i="18" s="1"/>
  <c r="AB17" i="18" s="1"/>
  <c r="AC17" i="18" s="1"/>
  <c r="AD17" i="18" s="1"/>
  <c r="AE17" i="18" s="1"/>
  <c r="AF17" i="18" s="1"/>
  <c r="Q19" i="18"/>
  <c r="F19" i="18"/>
  <c r="G19" i="18" s="1"/>
  <c r="H19" i="18" s="1"/>
  <c r="I19" i="18" s="1"/>
  <c r="J19" i="18" s="1"/>
  <c r="K19" i="18" s="1"/>
  <c r="L19" i="18" s="1"/>
  <c r="M19" i="18" s="1"/>
  <c r="N19" i="18" s="1"/>
  <c r="O19" i="18" s="1"/>
  <c r="P19" i="18" s="1"/>
  <c r="F18" i="18"/>
  <c r="G18" i="18" s="1"/>
  <c r="H18" i="18" s="1"/>
  <c r="I18" i="18" s="1"/>
  <c r="J18" i="18" s="1"/>
  <c r="K18" i="18" s="1"/>
  <c r="L18" i="18" s="1"/>
  <c r="M18" i="18" s="1"/>
  <c r="N18" i="18" s="1"/>
  <c r="O18" i="18" s="1"/>
  <c r="P18" i="18" s="1"/>
  <c r="Q17" i="18"/>
  <c r="G17" i="18"/>
  <c r="H17" i="18" s="1"/>
  <c r="I17" i="18" s="1"/>
  <c r="J17" i="18" s="1"/>
  <c r="K17" i="18" s="1"/>
  <c r="L17" i="18" s="1"/>
  <c r="M17" i="18" s="1"/>
  <c r="N17" i="18" s="1"/>
  <c r="O17" i="18" s="1"/>
  <c r="P17" i="18" s="1"/>
  <c r="F17" i="18"/>
  <c r="BI15" i="18"/>
  <c r="BI14" i="18" s="1"/>
  <c r="BM17" i="18" l="1"/>
  <c r="BA19" i="18"/>
  <c r="BB17" i="18" s="1"/>
  <c r="BB19" i="18"/>
  <c r="BC17" i="18" s="1"/>
  <c r="BC19" i="18" s="1"/>
  <c r="BD17" i="18" s="1"/>
  <c r="BD19" i="18" s="1"/>
  <c r="BE17" i="18" s="1"/>
  <c r="BE19" i="18" s="1"/>
  <c r="BF17" i="18" s="1"/>
  <c r="BF19" i="18" s="1"/>
  <c r="BG17" i="18" s="1"/>
  <c r="BG19" i="18" s="1"/>
  <c r="BH17" i="18" s="1"/>
  <c r="BH19" i="18" s="1"/>
  <c r="BI17" i="18" s="1"/>
  <c r="BI19" i="18" s="1"/>
  <c r="BJ17" i="18" s="1"/>
  <c r="BJ19" i="18" s="1"/>
  <c r="BK17" i="18" s="1"/>
  <c r="BK19" i="18" s="1"/>
  <c r="BL17" i="18" s="1"/>
  <c r="BL19" i="18" s="1"/>
  <c r="BM19" i="18" s="1"/>
  <c r="BQ17" i="18" s="1"/>
  <c r="Q18" i="18"/>
  <c r="AM18" i="18"/>
  <c r="AN18" i="18" s="1"/>
  <c r="AO18" i="18" s="1"/>
  <c r="AP18" i="18" s="1"/>
  <c r="AQ18" i="18" s="1"/>
  <c r="AR18" i="18" s="1"/>
  <c r="AS18" i="18" s="1"/>
  <c r="AT18" i="18" s="1"/>
  <c r="AU18" i="18" s="1"/>
  <c r="AV18" i="18" s="1"/>
  <c r="AW18" i="18" s="1"/>
  <c r="AV62" i="3" s="1"/>
  <c r="W18" i="18"/>
  <c r="X18" i="18" s="1"/>
  <c r="Y18" i="18" s="1"/>
  <c r="Z18" i="18" s="1"/>
  <c r="AA18" i="18" s="1"/>
  <c r="AB18" i="18" s="1"/>
  <c r="AC18" i="18" s="1"/>
  <c r="AD18" i="18" s="1"/>
  <c r="AE18" i="18" s="1"/>
  <c r="AF18" i="18" s="1"/>
  <c r="BQ19" i="18" l="1"/>
  <c r="BR17" i="18" s="1"/>
  <c r="BR19" i="18" s="1"/>
  <c r="BS17" i="18" s="1"/>
  <c r="BS19" i="18" s="1"/>
  <c r="BT17" i="18" s="1"/>
  <c r="BT19" i="18" s="1"/>
  <c r="BU17" i="18" s="1"/>
  <c r="BU19" i="18" s="1"/>
  <c r="BV17" i="18" s="1"/>
  <c r="BV19" i="18" s="1"/>
  <c r="BW17" i="18" s="1"/>
  <c r="BW19" i="18" s="1"/>
  <c r="BX17" i="18" s="1"/>
  <c r="BX19" i="18" s="1"/>
  <c r="BY17" i="18" s="1"/>
  <c r="BY19" i="18" s="1"/>
  <c r="BZ17" i="18" s="1"/>
  <c r="BZ19" i="18" s="1"/>
  <c r="CA17" i="18" s="1"/>
  <c r="CA19" i="18" s="1"/>
  <c r="CB17" i="18" s="1"/>
  <c r="CB19" i="18" s="1"/>
  <c r="CC19" i="18" s="1"/>
  <c r="CG17" i="18" s="1"/>
  <c r="CC17" i="18"/>
  <c r="BM18" i="18"/>
  <c r="BL62" i="3" s="1"/>
  <c r="AG18" i="18"/>
  <c r="DI33" i="17"/>
  <c r="DH33" i="17" s="1"/>
  <c r="DG33" i="17" s="1"/>
  <c r="DF33" i="17" s="1"/>
  <c r="DE33" i="17" s="1"/>
  <c r="DD33" i="17" s="1"/>
  <c r="DC33" i="17" s="1"/>
  <c r="DB33" i="17" s="1"/>
  <c r="DA33" i="17" s="1"/>
  <c r="CZ33" i="17" s="1"/>
  <c r="CY33" i="17" s="1"/>
  <c r="CX33" i="17" s="1"/>
  <c r="CW33" i="17" s="1"/>
  <c r="CR33" i="17"/>
  <c r="CQ33" i="17" s="1"/>
  <c r="CP33" i="17" s="1"/>
  <c r="CO33" i="17" s="1"/>
  <c r="CN33" i="17" s="1"/>
  <c r="CM33" i="17" s="1"/>
  <c r="CL33" i="17" s="1"/>
  <c r="CK33" i="17" s="1"/>
  <c r="CJ33" i="17" s="1"/>
  <c r="CI33" i="17" s="1"/>
  <c r="CH33" i="17" s="1"/>
  <c r="CG33" i="17" s="1"/>
  <c r="CB33" i="17"/>
  <c r="CA33" i="17" s="1"/>
  <c r="BZ33" i="17" s="1"/>
  <c r="BY33" i="17" s="1"/>
  <c r="BX33" i="17" s="1"/>
  <c r="BW33" i="17" s="1"/>
  <c r="BV33" i="17" s="1"/>
  <c r="BU33" i="17" s="1"/>
  <c r="BT33" i="17" s="1"/>
  <c r="BS33" i="17" s="1"/>
  <c r="BR33" i="17" s="1"/>
  <c r="BQ33" i="17" s="1"/>
  <c r="BL33" i="17"/>
  <c r="BK33" i="17" s="1"/>
  <c r="BJ33" i="17" s="1"/>
  <c r="BI33" i="17" s="1"/>
  <c r="BH33" i="17" s="1"/>
  <c r="BG33" i="17" s="1"/>
  <c r="BF33" i="17" s="1"/>
  <c r="BE33" i="17" s="1"/>
  <c r="BD33" i="17" s="1"/>
  <c r="BC33" i="17" s="1"/>
  <c r="BB33" i="17" s="1"/>
  <c r="BA33" i="17" s="1"/>
  <c r="DI28" i="17"/>
  <c r="DH28" i="17" s="1"/>
  <c r="DG28" i="17" s="1"/>
  <c r="DF28" i="17" s="1"/>
  <c r="DE28" i="17" s="1"/>
  <c r="DD28" i="17" s="1"/>
  <c r="DC28" i="17" s="1"/>
  <c r="DB28" i="17" s="1"/>
  <c r="DA28" i="17" s="1"/>
  <c r="CZ28" i="17" s="1"/>
  <c r="CY28" i="17" s="1"/>
  <c r="CX28" i="17" s="1"/>
  <c r="CW28" i="17" s="1"/>
  <c r="CR28" i="17"/>
  <c r="CQ28" i="17" s="1"/>
  <c r="CP28" i="17" s="1"/>
  <c r="CO28" i="17" s="1"/>
  <c r="CN28" i="17" s="1"/>
  <c r="CM28" i="17" s="1"/>
  <c r="CL28" i="17" s="1"/>
  <c r="CK28" i="17" s="1"/>
  <c r="CJ28" i="17" s="1"/>
  <c r="CI28" i="17" s="1"/>
  <c r="CH28" i="17" s="1"/>
  <c r="CG28" i="17" s="1"/>
  <c r="CB28" i="17"/>
  <c r="CA28" i="17" s="1"/>
  <c r="BZ28" i="17" s="1"/>
  <c r="BY28" i="17" s="1"/>
  <c r="BX28" i="17" s="1"/>
  <c r="BW28" i="17" s="1"/>
  <c r="BV28" i="17" s="1"/>
  <c r="BU28" i="17" s="1"/>
  <c r="BT28" i="17" s="1"/>
  <c r="BS28" i="17" s="1"/>
  <c r="BR28" i="17" s="1"/>
  <c r="BQ28" i="17" s="1"/>
  <c r="BL28" i="17"/>
  <c r="BK28" i="17" s="1"/>
  <c r="BJ28" i="17" s="1"/>
  <c r="BI28" i="17" s="1"/>
  <c r="BH28" i="17" s="1"/>
  <c r="BG28" i="17" s="1"/>
  <c r="BF28" i="17" s="1"/>
  <c r="BE28" i="17" s="1"/>
  <c r="BD28" i="17" s="1"/>
  <c r="BC28" i="17" s="1"/>
  <c r="BB28" i="17" s="1"/>
  <c r="BA28" i="17" s="1"/>
  <c r="V28" i="17"/>
  <c r="W28" i="17" s="1"/>
  <c r="X28" i="17" s="1"/>
  <c r="Y28" i="17" s="1"/>
  <c r="Z28" i="17" s="1"/>
  <c r="AA28" i="17" s="1"/>
  <c r="AB28" i="17" s="1"/>
  <c r="AC28" i="17" s="1"/>
  <c r="AD28" i="17" s="1"/>
  <c r="AE28" i="17" s="1"/>
  <c r="AF28" i="17" s="1"/>
  <c r="DI21" i="17"/>
  <c r="DH21" i="17" s="1"/>
  <c r="DG21" i="17" s="1"/>
  <c r="DF21" i="17" s="1"/>
  <c r="DE21" i="17" s="1"/>
  <c r="DD21" i="17" s="1"/>
  <c r="DC21" i="17" s="1"/>
  <c r="DB21" i="17" s="1"/>
  <c r="DA21" i="17" s="1"/>
  <c r="CZ21" i="17" s="1"/>
  <c r="CY21" i="17" s="1"/>
  <c r="CX21" i="17" s="1"/>
  <c r="CW21" i="17" s="1"/>
  <c r="CS21" i="17"/>
  <c r="CR21" i="17" s="1"/>
  <c r="CQ21" i="17" s="1"/>
  <c r="CP21" i="17" s="1"/>
  <c r="CO21" i="17" s="1"/>
  <c r="CN21" i="17" s="1"/>
  <c r="CM21" i="17" s="1"/>
  <c r="CL21" i="17" s="1"/>
  <c r="CK21" i="17" s="1"/>
  <c r="CJ21" i="17" s="1"/>
  <c r="CI21" i="17" s="1"/>
  <c r="CH21" i="17" s="1"/>
  <c r="CG21" i="17" s="1"/>
  <c r="CC21" i="17"/>
  <c r="CB21" i="17" s="1"/>
  <c r="CA21" i="17" s="1"/>
  <c r="BZ21" i="17" s="1"/>
  <c r="BY21" i="17" s="1"/>
  <c r="BX21" i="17" s="1"/>
  <c r="BW21" i="17" s="1"/>
  <c r="BV21" i="17" s="1"/>
  <c r="BU21" i="17" s="1"/>
  <c r="BT21" i="17" s="1"/>
  <c r="BS21" i="17" s="1"/>
  <c r="BR21" i="17" s="1"/>
  <c r="BQ21" i="17" s="1"/>
  <c r="BM21" i="17"/>
  <c r="BL21" i="17" s="1"/>
  <c r="BK21" i="17" s="1"/>
  <c r="BJ21" i="17" s="1"/>
  <c r="BI21" i="17" s="1"/>
  <c r="BH21" i="17" s="1"/>
  <c r="BG21" i="17" s="1"/>
  <c r="BF21" i="17" s="1"/>
  <c r="BE21" i="17" s="1"/>
  <c r="BD21" i="17" s="1"/>
  <c r="BC21" i="17" s="1"/>
  <c r="BB21" i="17" s="1"/>
  <c r="BA21" i="17" s="1"/>
  <c r="DI15" i="17"/>
  <c r="DH15" i="17" s="1"/>
  <c r="DG15" i="17" s="1"/>
  <c r="DF15" i="17" s="1"/>
  <c r="DE15" i="17" s="1"/>
  <c r="DD15" i="17" s="1"/>
  <c r="DC15" i="17" s="1"/>
  <c r="DB15" i="17" s="1"/>
  <c r="DA15" i="17" s="1"/>
  <c r="CZ15" i="17" s="1"/>
  <c r="CY15" i="17" s="1"/>
  <c r="CX15" i="17" s="1"/>
  <c r="CW15" i="17" s="1"/>
  <c r="CS15" i="17"/>
  <c r="CR15" i="17" s="1"/>
  <c r="CQ15" i="17" s="1"/>
  <c r="CP15" i="17" s="1"/>
  <c r="CO15" i="17" s="1"/>
  <c r="CN15" i="17" s="1"/>
  <c r="CM15" i="17" s="1"/>
  <c r="CL15" i="17" s="1"/>
  <c r="CK15" i="17" s="1"/>
  <c r="CJ15" i="17" s="1"/>
  <c r="CI15" i="17" s="1"/>
  <c r="CH15" i="17" s="1"/>
  <c r="CG15" i="17" s="1"/>
  <c r="CC15" i="17"/>
  <c r="CB15" i="17" s="1"/>
  <c r="CA15" i="17" s="1"/>
  <c r="BZ15" i="17" s="1"/>
  <c r="BY15" i="17" s="1"/>
  <c r="BX15" i="17" s="1"/>
  <c r="BW15" i="17" s="1"/>
  <c r="BV15" i="17" s="1"/>
  <c r="BU15" i="17" s="1"/>
  <c r="BT15" i="17" s="1"/>
  <c r="BS15" i="17" s="1"/>
  <c r="BR15" i="17" s="1"/>
  <c r="BQ15" i="17" s="1"/>
  <c r="BM15" i="17"/>
  <c r="BL15" i="17" s="1"/>
  <c r="BK15" i="17" s="1"/>
  <c r="BJ15" i="17" s="1"/>
  <c r="BI15" i="17" s="1"/>
  <c r="BH15" i="17" s="1"/>
  <c r="BG15" i="17" s="1"/>
  <c r="BF15" i="17" s="1"/>
  <c r="BE15" i="17" s="1"/>
  <c r="BD15" i="17" s="1"/>
  <c r="BC15" i="17" s="1"/>
  <c r="BB15" i="17" s="1"/>
  <c r="CC18" i="18" l="1"/>
  <c r="CG19" i="18"/>
  <c r="CH17" i="18" s="1"/>
  <c r="CH19" i="18" s="1"/>
  <c r="CI17" i="18" s="1"/>
  <c r="CI19" i="18" s="1"/>
  <c r="CJ17" i="18" s="1"/>
  <c r="CJ19" i="18" s="1"/>
  <c r="CK17" i="18" s="1"/>
  <c r="CK19" i="18" s="1"/>
  <c r="CL17" i="18" s="1"/>
  <c r="CL19" i="18" s="1"/>
  <c r="CM17" i="18" s="1"/>
  <c r="CM19" i="18" s="1"/>
  <c r="CN17" i="18" s="1"/>
  <c r="CN19" i="18" s="1"/>
  <c r="CO17" i="18" s="1"/>
  <c r="CO19" i="18" s="1"/>
  <c r="CP17" i="18" s="1"/>
  <c r="CP19" i="18" s="1"/>
  <c r="CQ17" i="18" s="1"/>
  <c r="CQ19" i="18" s="1"/>
  <c r="CR17" i="18" s="1"/>
  <c r="CR19" i="18" s="1"/>
  <c r="CS19" i="18" s="1"/>
  <c r="CW17" i="18" s="1"/>
  <c r="CS17" i="18"/>
  <c r="AL28" i="17"/>
  <c r="AM28" i="17" s="1"/>
  <c r="AN28" i="17" s="1"/>
  <c r="AO28" i="17" s="1"/>
  <c r="AP28" i="17" s="1"/>
  <c r="AQ28" i="17" s="1"/>
  <c r="AR28" i="17" s="1"/>
  <c r="AS28" i="17" s="1"/>
  <c r="AU28" i="17" s="1"/>
  <c r="AN14" i="17"/>
  <c r="AU15" i="14"/>
  <c r="AT14" i="17" s="1"/>
  <c r="AT14" i="14"/>
  <c r="AS14" i="14"/>
  <c r="AR14" i="14"/>
  <c r="AQ14" i="14"/>
  <c r="AP14" i="14"/>
  <c r="AO14" i="14"/>
  <c r="AN14" i="14"/>
  <c r="AM14" i="14"/>
  <c r="AL14" i="14"/>
  <c r="AQ6" i="14"/>
  <c r="AR14" i="17"/>
  <c r="DH15" i="18"/>
  <c r="DG15" i="18"/>
  <c r="DF15" i="18"/>
  <c r="DF14" i="18" s="1"/>
  <c r="DE15" i="18"/>
  <c r="DE14" i="18" s="1"/>
  <c r="DD15" i="18"/>
  <c r="DC15" i="18"/>
  <c r="DB15" i="18"/>
  <c r="DA15" i="18"/>
  <c r="DA14" i="18" s="1"/>
  <c r="CZ15" i="18"/>
  <c r="CY15" i="18"/>
  <c r="CX15" i="18"/>
  <c r="CW15" i="18"/>
  <c r="CW14" i="18" s="1"/>
  <c r="CR15" i="18"/>
  <c r="CQ15" i="18"/>
  <c r="CP15" i="18"/>
  <c r="CP14" i="18" s="1"/>
  <c r="CO15" i="18"/>
  <c r="CN15" i="18"/>
  <c r="CM15" i="18"/>
  <c r="CL15" i="18"/>
  <c r="CL14" i="18" s="1"/>
  <c r="CK15" i="18"/>
  <c r="CJ15" i="18"/>
  <c r="CI15" i="18"/>
  <c r="CH15" i="18"/>
  <c r="CH14" i="18" s="1"/>
  <c r="CG15" i="18"/>
  <c r="CB15" i="18"/>
  <c r="CA15" i="18"/>
  <c r="CA14" i="18" s="1"/>
  <c r="BZ15" i="18"/>
  <c r="BY15" i="18"/>
  <c r="BY14" i="18" s="1"/>
  <c r="BX15" i="18"/>
  <c r="BW15" i="18"/>
  <c r="BW14" i="18" s="1"/>
  <c r="BV15" i="18"/>
  <c r="BU15" i="18"/>
  <c r="BU14" i="18" s="1"/>
  <c r="BT15" i="18"/>
  <c r="BS15" i="18"/>
  <c r="BS14" i="18" s="1"/>
  <c r="BR15" i="18"/>
  <c r="BQ15" i="18"/>
  <c r="BQ14" i="18" s="1"/>
  <c r="BL15" i="18"/>
  <c r="BL14" i="18" s="1"/>
  <c r="BK15" i="18"/>
  <c r="BJ15" i="18"/>
  <c r="BJ14" i="18" s="1"/>
  <c r="BH15" i="18"/>
  <c r="BH14" i="18" s="1"/>
  <c r="BG15" i="18"/>
  <c r="BF15" i="18"/>
  <c r="BF14" i="18" s="1"/>
  <c r="BE15" i="18"/>
  <c r="BE14" i="18" s="1"/>
  <c r="BD15" i="18"/>
  <c r="BD14" i="18" s="1"/>
  <c r="BC15" i="18"/>
  <c r="BB15" i="18"/>
  <c r="BB14" i="18" s="1"/>
  <c r="AV15" i="18"/>
  <c r="AU15" i="18"/>
  <c r="AU14" i="18" s="1"/>
  <c r="AT15" i="18"/>
  <c r="AS15" i="18"/>
  <c r="AS14" i="18" s="1"/>
  <c r="AR15" i="18"/>
  <c r="AR14" i="18" s="1"/>
  <c r="AQ15" i="18"/>
  <c r="AQ14" i="18" s="1"/>
  <c r="AP15" i="18"/>
  <c r="AO15" i="18"/>
  <c r="AO14" i="18" s="1"/>
  <c r="AN15" i="18"/>
  <c r="AM15" i="18"/>
  <c r="AM14" i="18" s="1"/>
  <c r="AL15" i="18"/>
  <c r="AK15" i="18"/>
  <c r="AK14" i="18" s="1"/>
  <c r="AF15" i="18"/>
  <c r="AF14" i="18" s="1"/>
  <c r="AE15" i="18"/>
  <c r="AE14" i="18" s="1"/>
  <c r="AD15" i="18"/>
  <c r="AD14" i="18" s="1"/>
  <c r="AC15" i="18"/>
  <c r="AB15" i="18"/>
  <c r="AB14" i="18" s="1"/>
  <c r="AA15" i="18"/>
  <c r="Z15" i="18"/>
  <c r="Z14" i="18" s="1"/>
  <c r="Y15" i="18"/>
  <c r="X15" i="18"/>
  <c r="X14" i="18" s="1"/>
  <c r="W15" i="18"/>
  <c r="W14" i="18" s="1"/>
  <c r="V15" i="18"/>
  <c r="V14" i="18" s="1"/>
  <c r="U15" i="18"/>
  <c r="P15" i="18"/>
  <c r="O15" i="18"/>
  <c r="O14" i="18" s="1"/>
  <c r="N15" i="18"/>
  <c r="M15" i="18"/>
  <c r="M14" i="18" s="1"/>
  <c r="L15" i="18"/>
  <c r="L14" i="18" s="1"/>
  <c r="K15" i="18"/>
  <c r="K14" i="18" s="1"/>
  <c r="J15" i="18"/>
  <c r="I15" i="18"/>
  <c r="I14" i="18" s="1"/>
  <c r="H15" i="18"/>
  <c r="G15" i="18"/>
  <c r="G14" i="18" s="1"/>
  <c r="F15" i="18"/>
  <c r="E15" i="18"/>
  <c r="E14" i="18" s="1"/>
  <c r="DH14" i="18"/>
  <c r="DG14" i="18"/>
  <c r="DD14" i="18"/>
  <c r="DC14" i="18"/>
  <c r="DB14" i="18"/>
  <c r="CZ14" i="18"/>
  <c r="CY14" i="18"/>
  <c r="CX14" i="18"/>
  <c r="CR14" i="18"/>
  <c r="CQ14" i="18"/>
  <c r="CO14" i="18"/>
  <c r="CN14" i="18"/>
  <c r="CM14" i="18"/>
  <c r="CK14" i="18"/>
  <c r="CJ14" i="18"/>
  <c r="CI14" i="18"/>
  <c r="CG14" i="18"/>
  <c r="CB14" i="18"/>
  <c r="BZ14" i="18"/>
  <c r="BX14" i="18"/>
  <c r="BV14" i="18"/>
  <c r="BT14" i="18"/>
  <c r="BR14" i="18"/>
  <c r="BK14" i="18"/>
  <c r="BG14" i="18"/>
  <c r="BC14" i="18"/>
  <c r="AV14" i="18"/>
  <c r="AT14" i="18"/>
  <c r="AP14" i="18"/>
  <c r="AN14" i="18"/>
  <c r="AL14" i="18"/>
  <c r="AC14" i="18"/>
  <c r="AA14" i="18"/>
  <c r="Y14" i="18"/>
  <c r="U14" i="18"/>
  <c r="P14" i="18"/>
  <c r="N14" i="18"/>
  <c r="J14" i="18"/>
  <c r="H14" i="18"/>
  <c r="F14" i="18"/>
  <c r="DI13" i="18"/>
  <c r="CS13" i="18"/>
  <c r="CC13" i="18"/>
  <c r="BM13" i="18"/>
  <c r="AW13" i="18"/>
  <c r="AG13" i="18"/>
  <c r="Q13" i="18"/>
  <c r="DI12" i="18"/>
  <c r="CS12" i="18"/>
  <c r="CC12" i="18"/>
  <c r="AW12" i="18"/>
  <c r="AV61" i="3" s="1"/>
  <c r="AG12" i="18"/>
  <c r="Q12" i="18"/>
  <c r="DF7" i="18"/>
  <c r="DE7" i="18"/>
  <c r="CZ7" i="18"/>
  <c r="CO7" i="18"/>
  <c r="CM7" i="18"/>
  <c r="CB7" i="18"/>
  <c r="BT7" i="18"/>
  <c r="BC7" i="18"/>
  <c r="AP7" i="18"/>
  <c r="AE7" i="18"/>
  <c r="W7" i="18"/>
  <c r="J7" i="18"/>
  <c r="DH6" i="18"/>
  <c r="DH7" i="18" s="1"/>
  <c r="DG6" i="18"/>
  <c r="DG7" i="18" s="1"/>
  <c r="DF6" i="18"/>
  <c r="DD6" i="18"/>
  <c r="DD7" i="18" s="1"/>
  <c r="DC6" i="18"/>
  <c r="DC7" i="18" s="1"/>
  <c r="DB6" i="18"/>
  <c r="DB7" i="18" s="1"/>
  <c r="DA6" i="18"/>
  <c r="DA7" i="18" s="1"/>
  <c r="CZ6" i="18"/>
  <c r="CY6" i="18"/>
  <c r="CY7" i="18" s="1"/>
  <c r="CX6" i="18"/>
  <c r="CX7" i="18" s="1"/>
  <c r="CW6" i="18"/>
  <c r="CW7" i="18" s="1"/>
  <c r="CR6" i="18"/>
  <c r="CR7" i="18" s="1"/>
  <c r="CQ6" i="18"/>
  <c r="CQ7" i="18" s="1"/>
  <c r="CP6" i="18"/>
  <c r="CP7" i="18" s="1"/>
  <c r="CN6" i="18"/>
  <c r="CN7" i="18" s="1"/>
  <c r="CM6" i="18"/>
  <c r="CL6" i="18"/>
  <c r="CL7" i="18" s="1"/>
  <c r="CK6" i="18"/>
  <c r="CK7" i="18" s="1"/>
  <c r="CJ6" i="18"/>
  <c r="CJ7" i="18" s="1"/>
  <c r="CI6" i="18"/>
  <c r="CI7" i="18" s="1"/>
  <c r="CH6" i="18"/>
  <c r="CH7" i="18" s="1"/>
  <c r="CG6" i="18"/>
  <c r="CG7" i="18" s="1"/>
  <c r="CB6" i="18"/>
  <c r="CA6" i="18"/>
  <c r="CA7" i="18" s="1"/>
  <c r="BZ6" i="18"/>
  <c r="BZ7" i="18" s="1"/>
  <c r="BY6" i="18"/>
  <c r="BY7" i="18" s="1"/>
  <c r="BX6" i="18"/>
  <c r="BX7" i="18" s="1"/>
  <c r="BW6" i="18"/>
  <c r="BW7" i="18" s="1"/>
  <c r="BV6" i="18"/>
  <c r="BV7" i="18" s="1"/>
  <c r="BU6" i="18"/>
  <c r="BU7" i="18" s="1"/>
  <c r="BT6" i="18"/>
  <c r="BS6" i="18"/>
  <c r="BS7" i="18" s="1"/>
  <c r="BR6" i="18"/>
  <c r="BR7" i="18" s="1"/>
  <c r="BQ6" i="18"/>
  <c r="BQ7" i="18" s="1"/>
  <c r="BL6" i="18"/>
  <c r="BL7" i="18" s="1"/>
  <c r="BK6" i="18"/>
  <c r="BK7" i="18" s="1"/>
  <c r="BJ6" i="18"/>
  <c r="BJ7" i="18" s="1"/>
  <c r="BI6" i="18"/>
  <c r="BI7" i="18" s="1"/>
  <c r="BH6" i="18"/>
  <c r="BH7" i="18" s="1"/>
  <c r="BG6" i="18"/>
  <c r="BG7" i="18" s="1"/>
  <c r="BF6" i="18"/>
  <c r="BF7" i="18" s="1"/>
  <c r="BE6" i="18"/>
  <c r="BE7" i="18" s="1"/>
  <c r="BD6" i="18"/>
  <c r="BD7" i="18" s="1"/>
  <c r="BC6" i="18"/>
  <c r="BB6" i="18"/>
  <c r="BB7" i="18" s="1"/>
  <c r="AV6" i="18"/>
  <c r="AV7" i="18" s="1"/>
  <c r="AU6" i="18"/>
  <c r="AU7" i="18" s="1"/>
  <c r="AT6" i="18"/>
  <c r="AT7" i="18" s="1"/>
  <c r="AS6" i="18"/>
  <c r="AS7" i="18" s="1"/>
  <c r="AR6" i="18"/>
  <c r="AR7" i="18" s="1"/>
  <c r="AQ6" i="18"/>
  <c r="AQ7" i="18" s="1"/>
  <c r="AP6" i="18"/>
  <c r="AO6" i="18"/>
  <c r="AO7" i="18" s="1"/>
  <c r="AN6" i="18"/>
  <c r="AN7" i="18" s="1"/>
  <c r="AM6" i="18"/>
  <c r="AM7" i="18" s="1"/>
  <c r="AL6" i="18"/>
  <c r="AL7" i="18" s="1"/>
  <c r="AK6" i="18"/>
  <c r="AK7" i="18" s="1"/>
  <c r="AF6" i="18"/>
  <c r="AF7" i="18" s="1"/>
  <c r="AE6" i="18"/>
  <c r="AD6" i="18"/>
  <c r="AD7" i="18" s="1"/>
  <c r="AC6" i="18"/>
  <c r="AC7" i="18" s="1"/>
  <c r="AB6" i="18"/>
  <c r="AB7" i="18" s="1"/>
  <c r="AA6" i="18"/>
  <c r="AA7" i="18" s="1"/>
  <c r="Z6" i="18"/>
  <c r="Z7" i="18" s="1"/>
  <c r="Y6" i="18"/>
  <c r="Y7" i="18" s="1"/>
  <c r="X6" i="18"/>
  <c r="X7" i="18" s="1"/>
  <c r="W6" i="18"/>
  <c r="V6" i="18"/>
  <c r="V7" i="18" s="1"/>
  <c r="U6" i="18"/>
  <c r="U7" i="18" s="1"/>
  <c r="P6" i="18"/>
  <c r="P7" i="18" s="1"/>
  <c r="O6" i="18"/>
  <c r="O7" i="18" s="1"/>
  <c r="N6" i="18"/>
  <c r="N7" i="18" s="1"/>
  <c r="M6" i="18"/>
  <c r="M7" i="18" s="1"/>
  <c r="L6" i="18"/>
  <c r="L7" i="18" s="1"/>
  <c r="K6" i="18"/>
  <c r="K7" i="18" s="1"/>
  <c r="J6" i="18"/>
  <c r="I6" i="18"/>
  <c r="I7" i="18" s="1"/>
  <c r="H6" i="18"/>
  <c r="H7" i="18" s="1"/>
  <c r="G6" i="18"/>
  <c r="G7" i="18" s="1"/>
  <c r="F6" i="18"/>
  <c r="F7" i="18" s="1"/>
  <c r="E6" i="18"/>
  <c r="E7" i="18" s="1"/>
  <c r="CX4" i="18"/>
  <c r="CY4" i="18" s="1"/>
  <c r="CZ4" i="18" s="1"/>
  <c r="DA4" i="18" s="1"/>
  <c r="DB4" i="18" s="1"/>
  <c r="DC4" i="18" s="1"/>
  <c r="DD4" i="18" s="1"/>
  <c r="DE4" i="18" s="1"/>
  <c r="DF4" i="18" s="1"/>
  <c r="DG4" i="18" s="1"/>
  <c r="DH4" i="18" s="1"/>
  <c r="G4" i="18"/>
  <c r="H4" i="18" s="1"/>
  <c r="I4" i="18" s="1"/>
  <c r="J4" i="18" s="1"/>
  <c r="K4" i="18" s="1"/>
  <c r="L4" i="18" s="1"/>
  <c r="M4" i="18" s="1"/>
  <c r="N4" i="18" s="1"/>
  <c r="O4" i="18" s="1"/>
  <c r="P4" i="18" s="1"/>
  <c r="U4" i="18" s="1"/>
  <c r="V4" i="18" s="1"/>
  <c r="W4" i="18" s="1"/>
  <c r="X4" i="18" s="1"/>
  <c r="Y4" i="18" s="1"/>
  <c r="Z4" i="18" s="1"/>
  <c r="AA4" i="18" s="1"/>
  <c r="AB4" i="18" s="1"/>
  <c r="AC4" i="18" s="1"/>
  <c r="AD4" i="18" s="1"/>
  <c r="AE4" i="18" s="1"/>
  <c r="AF4" i="18" s="1"/>
  <c r="F4" i="18"/>
  <c r="AL33" i="17"/>
  <c r="AM33" i="17" s="1"/>
  <c r="AN33" i="17" s="1"/>
  <c r="AO33" i="17" s="1"/>
  <c r="AP33" i="17" s="1"/>
  <c r="AQ33" i="17" s="1"/>
  <c r="AR33" i="17" s="1"/>
  <c r="AS33" i="17" s="1"/>
  <c r="AT33" i="17" s="1"/>
  <c r="AU33" i="17" s="1"/>
  <c r="AV33" i="17" s="1"/>
  <c r="V33" i="17"/>
  <c r="W33" i="17" s="1"/>
  <c r="X33" i="17" s="1"/>
  <c r="Y33" i="17" s="1"/>
  <c r="Z33" i="17" s="1"/>
  <c r="AA33" i="17" s="1"/>
  <c r="AB33" i="17" s="1"/>
  <c r="AC33" i="17" s="1"/>
  <c r="AD33" i="17" s="1"/>
  <c r="AE33" i="17" s="1"/>
  <c r="AF33" i="17" s="1"/>
  <c r="AG33" i="17" s="1"/>
  <c r="AF55" i="3" s="1"/>
  <c r="J33" i="17"/>
  <c r="K33" i="17" s="1"/>
  <c r="L33" i="17" s="1"/>
  <c r="M33" i="17" s="1"/>
  <c r="N33" i="17" s="1"/>
  <c r="O33" i="17" s="1"/>
  <c r="P33" i="17" s="1"/>
  <c r="Q33" i="17" s="1"/>
  <c r="F33" i="17"/>
  <c r="G33" i="17" s="1"/>
  <c r="H33" i="17" s="1"/>
  <c r="I33" i="17" s="1"/>
  <c r="AG28" i="17"/>
  <c r="AF54" i="3" s="1"/>
  <c r="Q28" i="17"/>
  <c r="AL21" i="17"/>
  <c r="AM21" i="17" s="1"/>
  <c r="AN21" i="17" s="1"/>
  <c r="AO21" i="17" s="1"/>
  <c r="AP21" i="17" s="1"/>
  <c r="AQ21" i="17" s="1"/>
  <c r="AR21" i="17" s="1"/>
  <c r="AS21" i="17" s="1"/>
  <c r="AT21" i="17" s="1"/>
  <c r="AU21" i="17" s="1"/>
  <c r="AV21" i="17" s="1"/>
  <c r="W21" i="17"/>
  <c r="X21" i="17" s="1"/>
  <c r="Y21" i="17" s="1"/>
  <c r="Z21" i="17" s="1"/>
  <c r="AA21" i="17" s="1"/>
  <c r="AB21" i="17" s="1"/>
  <c r="AC21" i="17" s="1"/>
  <c r="AD21" i="17" s="1"/>
  <c r="AE21" i="17" s="1"/>
  <c r="AF21" i="17" s="1"/>
  <c r="AG21" i="17" s="1"/>
  <c r="AF53" i="3" s="1"/>
  <c r="F21" i="17"/>
  <c r="G21" i="17" s="1"/>
  <c r="H21" i="17" s="1"/>
  <c r="I21" i="17" s="1"/>
  <c r="J21" i="17" s="1"/>
  <c r="K21" i="17" s="1"/>
  <c r="L21" i="17" s="1"/>
  <c r="M21" i="17" s="1"/>
  <c r="N21" i="17" s="1"/>
  <c r="O21" i="17" s="1"/>
  <c r="P21" i="17" s="1"/>
  <c r="Q21" i="17" s="1"/>
  <c r="V15" i="17"/>
  <c r="W15" i="17" s="1"/>
  <c r="X15" i="17" s="1"/>
  <c r="Y15" i="17" s="1"/>
  <c r="Z15" i="17" s="1"/>
  <c r="AA15" i="17" s="1"/>
  <c r="AB15" i="17" s="1"/>
  <c r="AC15" i="17" s="1"/>
  <c r="AD15" i="17" s="1"/>
  <c r="AE15" i="17" s="1"/>
  <c r="AF15" i="17" s="1"/>
  <c r="AG15" i="17" s="1"/>
  <c r="AF52" i="3" s="1"/>
  <c r="F15" i="17"/>
  <c r="G15" i="17" s="1"/>
  <c r="H15" i="17" s="1"/>
  <c r="I15" i="17" s="1"/>
  <c r="J15" i="17" s="1"/>
  <c r="K15" i="17" s="1"/>
  <c r="L15" i="17" s="1"/>
  <c r="M15" i="17" s="1"/>
  <c r="N15" i="17" s="1"/>
  <c r="O15" i="17" s="1"/>
  <c r="P15" i="17" s="1"/>
  <c r="Q15" i="17" s="1"/>
  <c r="CX4" i="17"/>
  <c r="CY4" i="17" s="1"/>
  <c r="CZ4" i="17" s="1"/>
  <c r="DA4" i="17" s="1"/>
  <c r="DB4" i="17" s="1"/>
  <c r="DC4" i="17" s="1"/>
  <c r="DD4" i="17" s="1"/>
  <c r="DE4" i="17" s="1"/>
  <c r="DF4" i="17" s="1"/>
  <c r="DG4" i="17" s="1"/>
  <c r="DH4" i="17" s="1"/>
  <c r="Y4" i="17"/>
  <c r="Z4" i="17" s="1"/>
  <c r="AA4" i="17" s="1"/>
  <c r="AB4" i="17" s="1"/>
  <c r="AC4" i="17" s="1"/>
  <c r="AD4" i="17" s="1"/>
  <c r="AE4" i="17" s="1"/>
  <c r="AF4" i="17" s="1"/>
  <c r="F4" i="17"/>
  <c r="G4" i="17" s="1"/>
  <c r="H4" i="17" s="1"/>
  <c r="I4" i="17" s="1"/>
  <c r="J4" i="17" s="1"/>
  <c r="K4" i="17" s="1"/>
  <c r="L4" i="17" s="1"/>
  <c r="M4" i="17" s="1"/>
  <c r="N4" i="17" s="1"/>
  <c r="O4" i="17" s="1"/>
  <c r="P4" i="17" s="1"/>
  <c r="U4" i="17" s="1"/>
  <c r="V4" i="17" s="1"/>
  <c r="W4" i="17" s="1"/>
  <c r="X4" i="17" s="1"/>
  <c r="AG37" i="16"/>
  <c r="AK36" i="16"/>
  <c r="AF36" i="16"/>
  <c r="U36" i="16"/>
  <c r="U37" i="16" s="1"/>
  <c r="E36" i="16"/>
  <c r="E37" i="16" s="1"/>
  <c r="DI35" i="16"/>
  <c r="DH35" i="16" s="1"/>
  <c r="DG35" i="16" s="1"/>
  <c r="DF35" i="16" s="1"/>
  <c r="DE35" i="16" s="1"/>
  <c r="DD35" i="16" s="1"/>
  <c r="DC35" i="16" s="1"/>
  <c r="DB35" i="16" s="1"/>
  <c r="DA35" i="16" s="1"/>
  <c r="CZ35" i="16" s="1"/>
  <c r="CY35" i="16" s="1"/>
  <c r="CX35" i="16" s="1"/>
  <c r="CW35" i="16" s="1"/>
  <c r="CS35" i="16"/>
  <c r="CR35" i="16" s="1"/>
  <c r="CQ35" i="16" s="1"/>
  <c r="CP35" i="16" s="1"/>
  <c r="CO35" i="16" s="1"/>
  <c r="CN35" i="16" s="1"/>
  <c r="CM35" i="16" s="1"/>
  <c r="CL35" i="16" s="1"/>
  <c r="CK35" i="16" s="1"/>
  <c r="CJ35" i="16" s="1"/>
  <c r="CI35" i="16" s="1"/>
  <c r="CH35" i="16" s="1"/>
  <c r="CG35" i="16" s="1"/>
  <c r="CC35" i="16"/>
  <c r="CB35" i="16" s="1"/>
  <c r="CA35" i="16" s="1"/>
  <c r="BZ35" i="16" s="1"/>
  <c r="BY35" i="16" s="1"/>
  <c r="BX35" i="16" s="1"/>
  <c r="BW35" i="16" s="1"/>
  <c r="BV35" i="16" s="1"/>
  <c r="BU35" i="16" s="1"/>
  <c r="BT35" i="16" s="1"/>
  <c r="BS35" i="16" s="1"/>
  <c r="BR35" i="16" s="1"/>
  <c r="BQ35" i="16" s="1"/>
  <c r="BM35" i="16"/>
  <c r="BL35" i="16" s="1"/>
  <c r="BK35" i="16" s="1"/>
  <c r="BJ35" i="16" s="1"/>
  <c r="BI35" i="16" s="1"/>
  <c r="BH35" i="16" s="1"/>
  <c r="BG35" i="16" s="1"/>
  <c r="BF35" i="16" s="1"/>
  <c r="BE35" i="16" s="1"/>
  <c r="BD35" i="16" s="1"/>
  <c r="BC35" i="16" s="1"/>
  <c r="BB35" i="16" s="1"/>
  <c r="BA35" i="16" s="1"/>
  <c r="AL35" i="16"/>
  <c r="AM35" i="16" s="1"/>
  <c r="AN35" i="16" s="1"/>
  <c r="AG35" i="16"/>
  <c r="Q35" i="16"/>
  <c r="DI33" i="16"/>
  <c r="DH33" i="16" s="1"/>
  <c r="CS33" i="16"/>
  <c r="CR33" i="16" s="1"/>
  <c r="CC33" i="16"/>
  <c r="CB33" i="16" s="1"/>
  <c r="BM33" i="16"/>
  <c r="BL33" i="16" s="1"/>
  <c r="AL33" i="16"/>
  <c r="V33" i="16"/>
  <c r="F33" i="16"/>
  <c r="F29" i="16"/>
  <c r="G29" i="16" s="1"/>
  <c r="AG28" i="16"/>
  <c r="Q28" i="16"/>
  <c r="CX25" i="16"/>
  <c r="CY25" i="16" s="1"/>
  <c r="CZ25" i="16" s="1"/>
  <c r="DA25" i="16" s="1"/>
  <c r="DB25" i="16" s="1"/>
  <c r="DC25" i="16" s="1"/>
  <c r="DD25" i="16" s="1"/>
  <c r="DE25" i="16" s="1"/>
  <c r="DF25" i="16" s="1"/>
  <c r="DG25" i="16" s="1"/>
  <c r="DH25" i="16" s="1"/>
  <c r="CH25" i="16"/>
  <c r="CI25" i="16" s="1"/>
  <c r="CJ25" i="16" s="1"/>
  <c r="CK25" i="16" s="1"/>
  <c r="CL25" i="16" s="1"/>
  <c r="CM25" i="16" s="1"/>
  <c r="CN25" i="16" s="1"/>
  <c r="CO25" i="16" s="1"/>
  <c r="CP25" i="16" s="1"/>
  <c r="CQ25" i="16" s="1"/>
  <c r="CR25" i="16" s="1"/>
  <c r="BR25" i="16"/>
  <c r="BS25" i="16" s="1"/>
  <c r="BT25" i="16" s="1"/>
  <c r="BU25" i="16" s="1"/>
  <c r="BV25" i="16" s="1"/>
  <c r="BW25" i="16" s="1"/>
  <c r="BX25" i="16" s="1"/>
  <c r="BY25" i="16" s="1"/>
  <c r="BZ25" i="16" s="1"/>
  <c r="CA25" i="16" s="1"/>
  <c r="CB25" i="16" s="1"/>
  <c r="BB25" i="16"/>
  <c r="BC25" i="16" s="1"/>
  <c r="BD25" i="16" s="1"/>
  <c r="BE25" i="16" s="1"/>
  <c r="BF25" i="16" s="1"/>
  <c r="BG25" i="16" s="1"/>
  <c r="BH25" i="16" s="1"/>
  <c r="BI25" i="16" s="1"/>
  <c r="BJ25" i="16" s="1"/>
  <c r="BK25" i="16" s="1"/>
  <c r="BL25" i="16" s="1"/>
  <c r="AL25" i="16"/>
  <c r="AM25" i="16" s="1"/>
  <c r="AN25" i="16" s="1"/>
  <c r="AO25" i="16" s="1"/>
  <c r="AP25" i="16" s="1"/>
  <c r="AQ25" i="16" s="1"/>
  <c r="AR25" i="16" s="1"/>
  <c r="AS25" i="16" s="1"/>
  <c r="AT25" i="16" s="1"/>
  <c r="AU25" i="16" s="1"/>
  <c r="AV25" i="16" s="1"/>
  <c r="AK24" i="16"/>
  <c r="AK26" i="16" s="1"/>
  <c r="AK28" i="16" s="1"/>
  <c r="U24" i="16"/>
  <c r="U26" i="16" s="1"/>
  <c r="E24" i="16"/>
  <c r="E26" i="16" s="1"/>
  <c r="CC22" i="16"/>
  <c r="CB22" i="16" s="1"/>
  <c r="CA22" i="16" s="1"/>
  <c r="BZ22" i="16" s="1"/>
  <c r="BY22" i="16" s="1"/>
  <c r="BX22" i="16" s="1"/>
  <c r="BW22" i="16" s="1"/>
  <c r="BV22" i="16" s="1"/>
  <c r="BU22" i="16" s="1"/>
  <c r="BT22" i="16" s="1"/>
  <c r="BS22" i="16" s="1"/>
  <c r="BR22" i="16" s="1"/>
  <c r="BQ22" i="16" s="1"/>
  <c r="BL22" i="16" s="1"/>
  <c r="BK22" i="16" s="1"/>
  <c r="BJ22" i="16" s="1"/>
  <c r="BI22" i="16" s="1"/>
  <c r="BB22" i="16"/>
  <c r="BC22" i="16" s="1"/>
  <c r="BD22" i="16" s="1"/>
  <c r="BE22" i="16" s="1"/>
  <c r="BF22" i="16" s="1"/>
  <c r="BG22" i="16" s="1"/>
  <c r="BH22" i="16" s="1"/>
  <c r="AL22" i="16"/>
  <c r="AG22" i="16"/>
  <c r="Q22" i="16"/>
  <c r="CC20" i="16"/>
  <c r="CB20" i="16" s="1"/>
  <c r="CA20" i="16" s="1"/>
  <c r="BA20" i="16"/>
  <c r="BA6" i="16" s="1"/>
  <c r="AL20" i="16"/>
  <c r="AM20" i="16" s="1"/>
  <c r="V20" i="16"/>
  <c r="W20" i="16" s="1"/>
  <c r="F20" i="16"/>
  <c r="F24" i="16" s="1"/>
  <c r="F26" i="16" s="1"/>
  <c r="BB19" i="16"/>
  <c r="BC19" i="16" s="1"/>
  <c r="BD19" i="16" s="1"/>
  <c r="BE19" i="16" s="1"/>
  <c r="BF19" i="16" s="1"/>
  <c r="BG19" i="16" s="1"/>
  <c r="BH19" i="16" s="1"/>
  <c r="AL19" i="16"/>
  <c r="AM19" i="16" s="1"/>
  <c r="AN19" i="16" s="1"/>
  <c r="AO19" i="16" s="1"/>
  <c r="AP19" i="16" s="1"/>
  <c r="AQ19" i="16" s="1"/>
  <c r="AR19" i="16" s="1"/>
  <c r="AS19" i="16" s="1"/>
  <c r="AT19" i="16" s="1"/>
  <c r="AU19" i="16" s="1"/>
  <c r="AV19" i="16" s="1"/>
  <c r="V19" i="16"/>
  <c r="W19" i="16" s="1"/>
  <c r="X19" i="16" s="1"/>
  <c r="Y19" i="16" s="1"/>
  <c r="Z19" i="16" s="1"/>
  <c r="AA19" i="16" s="1"/>
  <c r="F19" i="16"/>
  <c r="G19" i="16" s="1"/>
  <c r="H19" i="16" s="1"/>
  <c r="I19" i="16" s="1"/>
  <c r="J19" i="16" s="1"/>
  <c r="K19" i="16" s="1"/>
  <c r="L19" i="16" s="1"/>
  <c r="M19" i="16" s="1"/>
  <c r="BB18" i="16"/>
  <c r="BC18" i="16" s="1"/>
  <c r="BD18" i="16" s="1"/>
  <c r="BE18" i="16" s="1"/>
  <c r="BF18" i="16" s="1"/>
  <c r="BG18" i="16" s="1"/>
  <c r="BH18" i="16" s="1"/>
  <c r="AL18" i="16"/>
  <c r="AM18" i="16" s="1"/>
  <c r="AN18" i="16" s="1"/>
  <c r="AO18" i="16" s="1"/>
  <c r="AP18" i="16" s="1"/>
  <c r="V18" i="16"/>
  <c r="W18" i="16" s="1"/>
  <c r="X18" i="16" s="1"/>
  <c r="Y18" i="16" s="1"/>
  <c r="Z18" i="16" s="1"/>
  <c r="AA18" i="16" s="1"/>
  <c r="AB18" i="16" s="1"/>
  <c r="AC18" i="16" s="1"/>
  <c r="AD18" i="16" s="1"/>
  <c r="AE18" i="16" s="1"/>
  <c r="AF18" i="16" s="1"/>
  <c r="F18" i="16"/>
  <c r="G18" i="16" s="1"/>
  <c r="H18" i="16" s="1"/>
  <c r="I18" i="16" s="1"/>
  <c r="J18" i="16" s="1"/>
  <c r="K18" i="16" s="1"/>
  <c r="L18" i="16" s="1"/>
  <c r="M18" i="16" s="1"/>
  <c r="N18" i="16" s="1"/>
  <c r="O18" i="16" s="1"/>
  <c r="P18" i="16" s="1"/>
  <c r="BB17" i="16"/>
  <c r="BC17" i="16" s="1"/>
  <c r="BD17" i="16" s="1"/>
  <c r="BE17" i="16" s="1"/>
  <c r="BF17" i="16" s="1"/>
  <c r="BG17" i="16" s="1"/>
  <c r="BH17" i="16" s="1"/>
  <c r="AL17" i="16"/>
  <c r="AM17" i="16" s="1"/>
  <c r="AN17" i="16" s="1"/>
  <c r="AO17" i="16" s="1"/>
  <c r="AP17" i="16" s="1"/>
  <c r="AQ17" i="16" s="1"/>
  <c r="AR17" i="16" s="1"/>
  <c r="AS17" i="16" s="1"/>
  <c r="AT17" i="16" s="1"/>
  <c r="AU17" i="16" s="1"/>
  <c r="AV17" i="16" s="1"/>
  <c r="V17" i="16"/>
  <c r="W17" i="16" s="1"/>
  <c r="X17" i="16" s="1"/>
  <c r="Y17" i="16" s="1"/>
  <c r="Z17" i="16" s="1"/>
  <c r="AA17" i="16" s="1"/>
  <c r="AB17" i="16" s="1"/>
  <c r="AC17" i="16" s="1"/>
  <c r="AD17" i="16" s="1"/>
  <c r="AE17" i="16" s="1"/>
  <c r="AF17" i="16" s="1"/>
  <c r="F17" i="16"/>
  <c r="G17" i="16" s="1"/>
  <c r="H17" i="16" s="1"/>
  <c r="I17" i="16" s="1"/>
  <c r="J17" i="16" s="1"/>
  <c r="K17" i="16" s="1"/>
  <c r="L17" i="16" s="1"/>
  <c r="M17" i="16" s="1"/>
  <c r="N17" i="16" s="1"/>
  <c r="O17" i="16" s="1"/>
  <c r="P17" i="16" s="1"/>
  <c r="BB16" i="16"/>
  <c r="AL16" i="16"/>
  <c r="V16" i="16"/>
  <c r="W16" i="16" s="1"/>
  <c r="X16" i="16" s="1"/>
  <c r="Y16" i="16" s="1"/>
  <c r="Z16" i="16" s="1"/>
  <c r="AA16" i="16" s="1"/>
  <c r="AB16" i="16" s="1"/>
  <c r="AC16" i="16" s="1"/>
  <c r="AD16" i="16" s="1"/>
  <c r="AE16" i="16" s="1"/>
  <c r="AF16" i="16" s="1"/>
  <c r="F16" i="16"/>
  <c r="BB15" i="16"/>
  <c r="AL15" i="16"/>
  <c r="AM15" i="16" s="1"/>
  <c r="AN15" i="16" s="1"/>
  <c r="AO15" i="16" s="1"/>
  <c r="AP15" i="16" s="1"/>
  <c r="AQ15" i="16" s="1"/>
  <c r="AR15" i="16" s="1"/>
  <c r="AS15" i="16" s="1"/>
  <c r="AT15" i="16" s="1"/>
  <c r="AU15" i="16" s="1"/>
  <c r="AV15" i="16" s="1"/>
  <c r="V15" i="16"/>
  <c r="W15" i="16" s="1"/>
  <c r="X15" i="16" s="1"/>
  <c r="Y15" i="16" s="1"/>
  <c r="Z15" i="16" s="1"/>
  <c r="AA15" i="16" s="1"/>
  <c r="AB15" i="16" s="1"/>
  <c r="AC15" i="16" s="1"/>
  <c r="AD15" i="16" s="1"/>
  <c r="AE15" i="16" s="1"/>
  <c r="AF15" i="16" s="1"/>
  <c r="F15" i="16"/>
  <c r="G15" i="16" s="1"/>
  <c r="H15" i="16" s="1"/>
  <c r="BB14" i="16"/>
  <c r="BC14" i="16" s="1"/>
  <c r="BD14" i="16" s="1"/>
  <c r="BE14" i="16" s="1"/>
  <c r="AL14" i="16"/>
  <c r="AM14" i="16" s="1"/>
  <c r="AN14" i="16" s="1"/>
  <c r="AO14" i="16" s="1"/>
  <c r="AP14" i="16" s="1"/>
  <c r="AQ14" i="16" s="1"/>
  <c r="V14" i="16"/>
  <c r="W14" i="16" s="1"/>
  <c r="X14" i="16" s="1"/>
  <c r="Y14" i="16" s="1"/>
  <c r="Z14" i="16" s="1"/>
  <c r="AA14" i="16" s="1"/>
  <c r="AB14" i="16" s="1"/>
  <c r="AC14" i="16" s="1"/>
  <c r="AD14" i="16" s="1"/>
  <c r="AE14" i="16" s="1"/>
  <c r="AF14" i="16" s="1"/>
  <c r="F14" i="16"/>
  <c r="G14" i="16" s="1"/>
  <c r="H14" i="16" s="1"/>
  <c r="BL7" i="16"/>
  <c r="AK7" i="16"/>
  <c r="AF7" i="16"/>
  <c r="U7" i="16"/>
  <c r="E7" i="16"/>
  <c r="AK6" i="16"/>
  <c r="V6" i="16"/>
  <c r="U6" i="16"/>
  <c r="U8" i="16" s="1"/>
  <c r="E6" i="16"/>
  <c r="CX4" i="16"/>
  <c r="CY4" i="16" s="1"/>
  <c r="CZ4" i="16" s="1"/>
  <c r="DA4" i="16" s="1"/>
  <c r="DB4" i="16" s="1"/>
  <c r="DC4" i="16" s="1"/>
  <c r="DD4" i="16" s="1"/>
  <c r="DE4" i="16" s="1"/>
  <c r="DF4" i="16" s="1"/>
  <c r="DG4" i="16" s="1"/>
  <c r="DH4" i="16" s="1"/>
  <c r="F4" i="16"/>
  <c r="G4" i="16" s="1"/>
  <c r="H4" i="16" s="1"/>
  <c r="I4" i="16" s="1"/>
  <c r="J4" i="16" s="1"/>
  <c r="K4" i="16" s="1"/>
  <c r="L4" i="16" s="1"/>
  <c r="M4" i="16" s="1"/>
  <c r="N4" i="16" s="1"/>
  <c r="O4" i="16" s="1"/>
  <c r="P4" i="16" s="1"/>
  <c r="AG66" i="15"/>
  <c r="AH66" i="15" s="1"/>
  <c r="AF66" i="15"/>
  <c r="AE66" i="15"/>
  <c r="AD29" i="5" s="1"/>
  <c r="AD66" i="15"/>
  <c r="AC66" i="15"/>
  <c r="AB66" i="15"/>
  <c r="AA66" i="15"/>
  <c r="Z29" i="5" s="1"/>
  <c r="Z66" i="15"/>
  <c r="Y66" i="15"/>
  <c r="X66" i="15"/>
  <c r="W66" i="15"/>
  <c r="V29" i="5" s="1"/>
  <c r="V66" i="15"/>
  <c r="Q66" i="15"/>
  <c r="R66" i="15" s="1"/>
  <c r="P66" i="15"/>
  <c r="O66" i="15"/>
  <c r="N66" i="15"/>
  <c r="M66" i="15"/>
  <c r="L66" i="15"/>
  <c r="K66" i="15"/>
  <c r="J66" i="15"/>
  <c r="I66" i="15"/>
  <c r="H66" i="15"/>
  <c r="G66" i="15"/>
  <c r="F66" i="15"/>
  <c r="F64" i="15"/>
  <c r="AH61" i="15"/>
  <c r="R61" i="15"/>
  <c r="AH60" i="15"/>
  <c r="R60" i="15"/>
  <c r="AH59" i="15"/>
  <c r="R59" i="15"/>
  <c r="BM44" i="15"/>
  <c r="BL44" i="15"/>
  <c r="BK44" i="15"/>
  <c r="BJ44" i="15"/>
  <c r="BI44" i="15"/>
  <c r="BH44" i="15"/>
  <c r="BG44" i="15"/>
  <c r="BF44" i="15"/>
  <c r="BE44" i="15"/>
  <c r="BD44" i="15"/>
  <c r="BC44" i="15"/>
  <c r="BB44" i="15"/>
  <c r="AW44" i="15"/>
  <c r="AV44" i="15"/>
  <c r="AU44" i="15"/>
  <c r="AT44" i="15"/>
  <c r="AS44" i="15"/>
  <c r="AR44" i="15"/>
  <c r="AQ44" i="15"/>
  <c r="AP44" i="15"/>
  <c r="AO44" i="15"/>
  <c r="AN44" i="15"/>
  <c r="AM44" i="15"/>
  <c r="AL44" i="15"/>
  <c r="AG44" i="15"/>
  <c r="AF44" i="15"/>
  <c r="AE44" i="15"/>
  <c r="AD44" i="15"/>
  <c r="AC44" i="15"/>
  <c r="AB44" i="15"/>
  <c r="AA44" i="15"/>
  <c r="Z44" i="15"/>
  <c r="Y44" i="15"/>
  <c r="X44" i="15"/>
  <c r="W44" i="15"/>
  <c r="V44" i="15"/>
  <c r="Q44" i="15"/>
  <c r="P44" i="15"/>
  <c r="O44" i="15"/>
  <c r="N44" i="15"/>
  <c r="M44" i="15"/>
  <c r="L44" i="15"/>
  <c r="K44" i="15"/>
  <c r="J44" i="15"/>
  <c r="I44" i="15"/>
  <c r="H44" i="15"/>
  <c r="G44" i="15"/>
  <c r="F44" i="15"/>
  <c r="BM43" i="15"/>
  <c r="BL43" i="15"/>
  <c r="BK43" i="15"/>
  <c r="BJ43" i="15"/>
  <c r="BI43" i="15"/>
  <c r="BH43" i="15"/>
  <c r="BG43" i="15"/>
  <c r="BF43" i="15"/>
  <c r="BE43" i="15"/>
  <c r="BD43" i="15"/>
  <c r="BC43" i="15"/>
  <c r="BB43" i="15"/>
  <c r="AW43" i="15"/>
  <c r="AV43" i="15"/>
  <c r="AU43" i="15"/>
  <c r="AT43" i="15"/>
  <c r="AS43" i="15"/>
  <c r="AR43" i="15"/>
  <c r="AQ43" i="15"/>
  <c r="AP43" i="15"/>
  <c r="AO43" i="15"/>
  <c r="AN43" i="15"/>
  <c r="AM43" i="15"/>
  <c r="AL43" i="15"/>
  <c r="AG43" i="15"/>
  <c r="AF43" i="15"/>
  <c r="AE43" i="15"/>
  <c r="AD43" i="15"/>
  <c r="AC43" i="15"/>
  <c r="AB43" i="15"/>
  <c r="AA43" i="15"/>
  <c r="Z43" i="15"/>
  <c r="Y43" i="15"/>
  <c r="X43" i="15"/>
  <c r="W43" i="15"/>
  <c r="V43" i="15"/>
  <c r="Q43" i="15"/>
  <c r="P43" i="15"/>
  <c r="O43" i="15"/>
  <c r="N43" i="15"/>
  <c r="M43" i="15"/>
  <c r="L43" i="15"/>
  <c r="K43" i="15"/>
  <c r="J43" i="15"/>
  <c r="I43" i="15"/>
  <c r="H43" i="15"/>
  <c r="G43" i="15"/>
  <c r="F43" i="15"/>
  <c r="BM42" i="15"/>
  <c r="BL42" i="15"/>
  <c r="BK42" i="15"/>
  <c r="BJ42" i="15"/>
  <c r="BI42" i="15"/>
  <c r="BH42" i="15"/>
  <c r="BG42" i="15"/>
  <c r="BF42" i="15"/>
  <c r="BE42" i="15"/>
  <c r="BD42" i="15"/>
  <c r="BC42" i="15"/>
  <c r="BB42" i="15"/>
  <c r="AW42" i="15"/>
  <c r="AV42" i="15"/>
  <c r="AU42" i="15"/>
  <c r="AT42" i="15"/>
  <c r="AS42" i="15"/>
  <c r="AR42" i="15"/>
  <c r="AQ42" i="15"/>
  <c r="AP42" i="15"/>
  <c r="AO42" i="15"/>
  <c r="AN42" i="15"/>
  <c r="AM42" i="15"/>
  <c r="AL42" i="15"/>
  <c r="AG42" i="15"/>
  <c r="AF42" i="15"/>
  <c r="AE42" i="15"/>
  <c r="AD42" i="15"/>
  <c r="AC42" i="15"/>
  <c r="AB42" i="15"/>
  <c r="AA42" i="15"/>
  <c r="Z42" i="15"/>
  <c r="Y42" i="15"/>
  <c r="X42" i="15"/>
  <c r="W42" i="15"/>
  <c r="V42" i="15"/>
  <c r="Q42" i="15"/>
  <c r="P42" i="15"/>
  <c r="O42" i="15"/>
  <c r="N42" i="15"/>
  <c r="M42" i="15"/>
  <c r="L42" i="15"/>
  <c r="K42" i="15"/>
  <c r="J42" i="15"/>
  <c r="I42" i="15"/>
  <c r="H42" i="15"/>
  <c r="G42" i="15"/>
  <c r="F42" i="15"/>
  <c r="CD40" i="15"/>
  <c r="CC40" i="15" s="1"/>
  <c r="CB40" i="15" s="1"/>
  <c r="CA40" i="15" s="1"/>
  <c r="AX40" i="15"/>
  <c r="AH40" i="15"/>
  <c r="R40" i="15"/>
  <c r="CD39" i="15"/>
  <c r="CC39" i="15" s="1"/>
  <c r="AX39" i="15"/>
  <c r="AH39" i="15"/>
  <c r="R39" i="15"/>
  <c r="CD38" i="15"/>
  <c r="CC38" i="15" s="1"/>
  <c r="AX38" i="15"/>
  <c r="AH38" i="15"/>
  <c r="R38" i="15"/>
  <c r="BN36" i="15"/>
  <c r="AX36" i="15"/>
  <c r="AH36" i="15"/>
  <c r="R36" i="15"/>
  <c r="BN35" i="15"/>
  <c r="AX35" i="15"/>
  <c r="AH35" i="15"/>
  <c r="R35" i="15"/>
  <c r="BN34" i="15"/>
  <c r="AX34" i="15"/>
  <c r="AH34" i="15"/>
  <c r="R34" i="15"/>
  <c r="F29" i="15"/>
  <c r="F30" i="15" s="1"/>
  <c r="F25" i="15"/>
  <c r="F24" i="15"/>
  <c r="AG8" i="15"/>
  <c r="AC21" i="10" s="1"/>
  <c r="AF8" i="15"/>
  <c r="AE8" i="15"/>
  <c r="AA21" i="10" s="1"/>
  <c r="AD8" i="15"/>
  <c r="AC8" i="15"/>
  <c r="Y21" i="10" s="1"/>
  <c r="AB8" i="15"/>
  <c r="X21" i="10" s="1"/>
  <c r="AA8" i="15"/>
  <c r="W21" i="10" s="1"/>
  <c r="Z8" i="15"/>
  <c r="Y8" i="15"/>
  <c r="U21" i="10" s="1"/>
  <c r="X8" i="15"/>
  <c r="W8" i="15"/>
  <c r="S21" i="10" s="1"/>
  <c r="V8" i="15"/>
  <c r="Q8" i="15"/>
  <c r="M21" i="10" s="1"/>
  <c r="P8" i="15"/>
  <c r="L21" i="10" s="1"/>
  <c r="O8" i="15"/>
  <c r="K21" i="10" s="1"/>
  <c r="N8" i="15"/>
  <c r="M8" i="15"/>
  <c r="I21" i="10" s="1"/>
  <c r="L8" i="15"/>
  <c r="H21" i="10" s="1"/>
  <c r="K8" i="15"/>
  <c r="G21" i="10" s="1"/>
  <c r="J8" i="15"/>
  <c r="I8" i="15"/>
  <c r="E21" i="10" s="1"/>
  <c r="H8" i="15"/>
  <c r="D21" i="10" s="1"/>
  <c r="G8" i="15"/>
  <c r="F8" i="15"/>
  <c r="AG7" i="15"/>
  <c r="AF7" i="15"/>
  <c r="AE7" i="15"/>
  <c r="AD7" i="15"/>
  <c r="Z20" i="10" s="1"/>
  <c r="AC7" i="15"/>
  <c r="Y20" i="10" s="1"/>
  <c r="AA20" i="9" s="1"/>
  <c r="AB7" i="15"/>
  <c r="X20" i="10" s="1"/>
  <c r="AA7" i="15"/>
  <c r="Z7" i="15"/>
  <c r="V20" i="10" s="1"/>
  <c r="Y7" i="15"/>
  <c r="U20" i="10" s="1"/>
  <c r="W20" i="9" s="1"/>
  <c r="X7" i="15"/>
  <c r="T20" i="10" s="1"/>
  <c r="V20" i="9" s="1"/>
  <c r="W7" i="15"/>
  <c r="S20" i="10" s="1"/>
  <c r="U20" i="9" s="1"/>
  <c r="V7" i="15"/>
  <c r="R20" i="10" s="1"/>
  <c r="Q7" i="15"/>
  <c r="M20" i="10" s="1"/>
  <c r="O20" i="9" s="1"/>
  <c r="P7" i="15"/>
  <c r="O7" i="15"/>
  <c r="K20" i="10" s="1"/>
  <c r="M20" i="9" s="1"/>
  <c r="N7" i="15"/>
  <c r="M7" i="15"/>
  <c r="I20" i="10" s="1"/>
  <c r="K20" i="9" s="1"/>
  <c r="L7" i="15"/>
  <c r="K7" i="15"/>
  <c r="G20" i="10" s="1"/>
  <c r="I20" i="9" s="1"/>
  <c r="J7" i="15"/>
  <c r="I7" i="15"/>
  <c r="H7" i="15"/>
  <c r="G7" i="15"/>
  <c r="C20" i="10" s="1"/>
  <c r="E20" i="9" s="1"/>
  <c r="F7" i="15"/>
  <c r="AG6" i="15"/>
  <c r="AG9" i="15" s="1"/>
  <c r="AF7" i="17" s="1"/>
  <c r="AF6" i="15"/>
  <c r="AE6" i="15"/>
  <c r="AA11" i="10" s="1"/>
  <c r="AD6" i="15"/>
  <c r="AC6" i="15"/>
  <c r="AC9" i="15" s="1"/>
  <c r="AB7" i="17" s="1"/>
  <c r="AB6" i="15"/>
  <c r="AB9" i="15" s="1"/>
  <c r="AA7" i="17" s="1"/>
  <c r="AA6" i="15"/>
  <c r="Z6" i="15"/>
  <c r="Y6" i="15"/>
  <c r="Y9" i="15" s="1"/>
  <c r="X7" i="17" s="1"/>
  <c r="X6" i="15"/>
  <c r="T11" i="10" s="1"/>
  <c r="V11" i="9" s="1"/>
  <c r="W6" i="15"/>
  <c r="V6" i="15"/>
  <c r="Q6" i="15"/>
  <c r="Q9" i="15" s="1"/>
  <c r="P7" i="17" s="1"/>
  <c r="P6" i="15"/>
  <c r="L11" i="10" s="1"/>
  <c r="N11" i="9" s="1"/>
  <c r="O6" i="15"/>
  <c r="O9" i="15" s="1"/>
  <c r="N7" i="17" s="1"/>
  <c r="N6" i="15"/>
  <c r="N9" i="15" s="1"/>
  <c r="M7" i="17" s="1"/>
  <c r="M6" i="15"/>
  <c r="I11" i="10" s="1"/>
  <c r="K11" i="9" s="1"/>
  <c r="L6" i="15"/>
  <c r="H11" i="10" s="1"/>
  <c r="J11" i="9" s="1"/>
  <c r="K6" i="15"/>
  <c r="K9" i="15" s="1"/>
  <c r="J7" i="17" s="1"/>
  <c r="J6" i="15"/>
  <c r="J9" i="15" s="1"/>
  <c r="I7" i="17" s="1"/>
  <c r="I6" i="15"/>
  <c r="I9" i="15" s="1"/>
  <c r="H7" i="17" s="1"/>
  <c r="H6" i="15"/>
  <c r="D11" i="10" s="1"/>
  <c r="F11" i="9" s="1"/>
  <c r="G6" i="15"/>
  <c r="G9" i="15" s="1"/>
  <c r="F7" i="17" s="1"/>
  <c r="F6" i="15"/>
  <c r="CY4" i="15"/>
  <c r="CZ4" i="15" s="1"/>
  <c r="DA4" i="15" s="1"/>
  <c r="DB4" i="15" s="1"/>
  <c r="DC4" i="15" s="1"/>
  <c r="DD4" i="15" s="1"/>
  <c r="DE4" i="15" s="1"/>
  <c r="DF4" i="15" s="1"/>
  <c r="DG4" i="15" s="1"/>
  <c r="DH4" i="15" s="1"/>
  <c r="DI4" i="15" s="1"/>
  <c r="G4" i="15"/>
  <c r="U20" i="17"/>
  <c r="O20" i="17"/>
  <c r="N20" i="17"/>
  <c r="M20" i="17"/>
  <c r="K20" i="17"/>
  <c r="J20" i="17"/>
  <c r="G20" i="17"/>
  <c r="F20" i="17"/>
  <c r="F23" i="17" s="1"/>
  <c r="DJ21" i="14"/>
  <c r="DI21" i="14" s="1"/>
  <c r="DH21" i="14" s="1"/>
  <c r="DG21" i="14" s="1"/>
  <c r="DF21" i="14" s="1"/>
  <c r="DE21" i="14" s="1"/>
  <c r="DD21" i="14" s="1"/>
  <c r="DC21" i="14" s="1"/>
  <c r="DB21" i="14" s="1"/>
  <c r="DA21" i="14" s="1"/>
  <c r="CZ21" i="14" s="1"/>
  <c r="CY21" i="14" s="1"/>
  <c r="CX21" i="14" s="1"/>
  <c r="CT21" i="14"/>
  <c r="CS21" i="14" s="1"/>
  <c r="CR21" i="14" s="1"/>
  <c r="CQ21" i="14" s="1"/>
  <c r="CP21" i="14" s="1"/>
  <c r="CO21" i="14" s="1"/>
  <c r="CN21" i="14" s="1"/>
  <c r="CM21" i="14" s="1"/>
  <c r="CL21" i="14" s="1"/>
  <c r="CK21" i="14" s="1"/>
  <c r="CJ21" i="14" s="1"/>
  <c r="CI21" i="14" s="1"/>
  <c r="CH21" i="14" s="1"/>
  <c r="CD21" i="14"/>
  <c r="CC21" i="14" s="1"/>
  <c r="CB21" i="14" s="1"/>
  <c r="CA21" i="14" s="1"/>
  <c r="BZ21" i="14" s="1"/>
  <c r="BY21" i="14" s="1"/>
  <c r="BX21" i="14" s="1"/>
  <c r="BW21" i="14" s="1"/>
  <c r="BV21" i="14" s="1"/>
  <c r="BU21" i="14" s="1"/>
  <c r="BT21" i="14" s="1"/>
  <c r="BS21" i="14" s="1"/>
  <c r="BR21" i="14" s="1"/>
  <c r="BN21" i="14"/>
  <c r="BM21" i="14" s="1"/>
  <c r="BL21" i="14" s="1"/>
  <c r="BK21" i="14" s="1"/>
  <c r="BJ21" i="14" s="1"/>
  <c r="BI21" i="14" s="1"/>
  <c r="BH21" i="14" s="1"/>
  <c r="BG21" i="14" s="1"/>
  <c r="BF21" i="14" s="1"/>
  <c r="BE21" i="14" s="1"/>
  <c r="BD21" i="14" s="1"/>
  <c r="BC21" i="14" s="1"/>
  <c r="BB21" i="14" s="1"/>
  <c r="AN21" i="14"/>
  <c r="AO21" i="14" s="1"/>
  <c r="W21" i="14"/>
  <c r="V20" i="17" s="1"/>
  <c r="V23" i="17" s="1"/>
  <c r="S13" i="10" s="1"/>
  <c r="U13" i="9" s="1"/>
  <c r="AM20" i="14"/>
  <c r="AL33" i="5" s="1"/>
  <c r="AL20" i="14"/>
  <c r="AK33" i="5" s="1"/>
  <c r="AH20" i="14"/>
  <c r="R20" i="14"/>
  <c r="AW15" i="14"/>
  <c r="AV15" i="14"/>
  <c r="AS14" i="17"/>
  <c r="AP14" i="17"/>
  <c r="AO14" i="17"/>
  <c r="AL14" i="17"/>
  <c r="AK14" i="17"/>
  <c r="DJ14" i="14"/>
  <c r="DI14" i="14" s="1"/>
  <c r="DH14" i="14" s="1"/>
  <c r="DG14" i="14" s="1"/>
  <c r="DF14" i="14" s="1"/>
  <c r="DE14" i="14" s="1"/>
  <c r="DD14" i="14" s="1"/>
  <c r="DC14" i="14" s="1"/>
  <c r="DB14" i="14" s="1"/>
  <c r="DA14" i="14" s="1"/>
  <c r="CZ14" i="14" s="1"/>
  <c r="CY14" i="14" s="1"/>
  <c r="CX14" i="14" s="1"/>
  <c r="CT14" i="14"/>
  <c r="CS14" i="14" s="1"/>
  <c r="CR14" i="14" s="1"/>
  <c r="CQ14" i="14" s="1"/>
  <c r="CP14" i="14" s="1"/>
  <c r="CO14" i="14" s="1"/>
  <c r="CN14" i="14" s="1"/>
  <c r="CM14" i="14" s="1"/>
  <c r="CL14" i="14" s="1"/>
  <c r="CK14" i="14" s="1"/>
  <c r="CJ14" i="14" s="1"/>
  <c r="CI14" i="14" s="1"/>
  <c r="CH14" i="14" s="1"/>
  <c r="CD14" i="14"/>
  <c r="CC14" i="14" s="1"/>
  <c r="CB14" i="14" s="1"/>
  <c r="CA14" i="14" s="1"/>
  <c r="BZ14" i="14" s="1"/>
  <c r="BY14" i="14" s="1"/>
  <c r="BX14" i="14" s="1"/>
  <c r="BW14" i="14" s="1"/>
  <c r="BV14" i="14" s="1"/>
  <c r="BU14" i="14" s="1"/>
  <c r="BT14" i="14" s="1"/>
  <c r="BS14" i="14" s="1"/>
  <c r="BR14" i="14" s="1"/>
  <c r="BN14" i="14"/>
  <c r="BB14" i="14" s="1"/>
  <c r="BC14" i="14" s="1"/>
  <c r="BD14" i="14" s="1"/>
  <c r="BE14" i="14" s="1"/>
  <c r="BF14" i="14" s="1"/>
  <c r="BG14" i="14" s="1"/>
  <c r="BH14" i="14" s="1"/>
  <c r="BI14" i="14" s="1"/>
  <c r="BJ14" i="14" s="1"/>
  <c r="BK14" i="14" s="1"/>
  <c r="BL14" i="14" s="1"/>
  <c r="BM14" i="14" s="1"/>
  <c r="AX14" i="14"/>
  <c r="AV16" i="3" s="1"/>
  <c r="AH14" i="14"/>
  <c r="R14" i="14"/>
  <c r="AX13" i="14"/>
  <c r="G13" i="14"/>
  <c r="G15" i="14" s="1"/>
  <c r="F13" i="14"/>
  <c r="F15" i="14" s="1"/>
  <c r="V7" i="14"/>
  <c r="P7" i="14"/>
  <c r="O13" i="5" s="1"/>
  <c r="N7" i="14"/>
  <c r="J8" i="10" s="1"/>
  <c r="L8" i="9" s="1"/>
  <c r="G7" i="14"/>
  <c r="C8" i="10" s="1"/>
  <c r="E8" i="9" s="1"/>
  <c r="AU6" i="14"/>
  <c r="AT12" i="5" s="1"/>
  <c r="AS6" i="14"/>
  <c r="AO7" i="10" s="1"/>
  <c r="AM6" i="14"/>
  <c r="AI7" i="10" s="1"/>
  <c r="AK7" i="9" s="1"/>
  <c r="CY4" i="14"/>
  <c r="CZ4" i="14" s="1"/>
  <c r="DA4" i="14" s="1"/>
  <c r="DB4" i="14" s="1"/>
  <c r="DC4" i="14" s="1"/>
  <c r="DD4" i="14" s="1"/>
  <c r="DE4" i="14" s="1"/>
  <c r="DF4" i="14" s="1"/>
  <c r="DG4" i="14" s="1"/>
  <c r="DH4" i="14" s="1"/>
  <c r="DI4" i="14" s="1"/>
  <c r="G4" i="14"/>
  <c r="H4" i="14" s="1"/>
  <c r="I4" i="14" s="1"/>
  <c r="J4" i="14" s="1"/>
  <c r="K4" i="14" s="1"/>
  <c r="L4" i="14" s="1"/>
  <c r="M4" i="14" s="1"/>
  <c r="N4" i="14" s="1"/>
  <c r="O4" i="14" s="1"/>
  <c r="P4" i="14" s="1"/>
  <c r="Q4" i="14" s="1"/>
  <c r="AF24" i="12"/>
  <c r="O19" i="12"/>
  <c r="O20" i="12" s="1"/>
  <c r="DD17" i="12"/>
  <c r="L17" i="12"/>
  <c r="DG16" i="12"/>
  <c r="DG17" i="12" s="1"/>
  <c r="DF16" i="12"/>
  <c r="DF17" i="12" s="1"/>
  <c r="DE16" i="12"/>
  <c r="DD16" i="12"/>
  <c r="DC16" i="12"/>
  <c r="DC17" i="12" s="1"/>
  <c r="DB16" i="12"/>
  <c r="DB17" i="12" s="1"/>
  <c r="DA16" i="12"/>
  <c r="CZ16" i="12"/>
  <c r="CZ17" i="12" s="1"/>
  <c r="CY16" i="12"/>
  <c r="CY17" i="12" s="1"/>
  <c r="CX16" i="12"/>
  <c r="CX17" i="12" s="1"/>
  <c r="CW16" i="12"/>
  <c r="CV16" i="12"/>
  <c r="CV17" i="12" s="1"/>
  <c r="CQ16" i="12"/>
  <c r="CQ17" i="12" s="1"/>
  <c r="CP16" i="12"/>
  <c r="CP17" i="12" s="1"/>
  <c r="CO16" i="12"/>
  <c r="CO17" i="12" s="1"/>
  <c r="CN16" i="12"/>
  <c r="CN17" i="12" s="1"/>
  <c r="CM16" i="12"/>
  <c r="CM17" i="12" s="1"/>
  <c r="CL16" i="12"/>
  <c r="CL17" i="12" s="1"/>
  <c r="CK16" i="12"/>
  <c r="CK17" i="12" s="1"/>
  <c r="CJ16" i="12"/>
  <c r="CJ17" i="12" s="1"/>
  <c r="CI16" i="12"/>
  <c r="CI17" i="12" s="1"/>
  <c r="CH16" i="12"/>
  <c r="CH17" i="12" s="1"/>
  <c r="CG16" i="12"/>
  <c r="CG17" i="12" s="1"/>
  <c r="CF16" i="12"/>
  <c r="CF17" i="12" s="1"/>
  <c r="CA16" i="12"/>
  <c r="CA17" i="12" s="1"/>
  <c r="BZ16" i="12"/>
  <c r="BZ17" i="12" s="1"/>
  <c r="BY16" i="12"/>
  <c r="BY17" i="12" s="1"/>
  <c r="BX16" i="12"/>
  <c r="BX17" i="12" s="1"/>
  <c r="BW16" i="12"/>
  <c r="BW17" i="12" s="1"/>
  <c r="BV16" i="12"/>
  <c r="BV17" i="12" s="1"/>
  <c r="BU16" i="12"/>
  <c r="BU17" i="12" s="1"/>
  <c r="BT16" i="12"/>
  <c r="BT17" i="12" s="1"/>
  <c r="BS16" i="12"/>
  <c r="BS17" i="12" s="1"/>
  <c r="BR16" i="12"/>
  <c r="BR17" i="12" s="1"/>
  <c r="BQ16" i="12"/>
  <c r="BQ17" i="12" s="1"/>
  <c r="BP16" i="12"/>
  <c r="BP17" i="12" s="1"/>
  <c r="BK16" i="12"/>
  <c r="BK17" i="12" s="1"/>
  <c r="BJ16" i="12"/>
  <c r="BJ17" i="12" s="1"/>
  <c r="BI16" i="12"/>
  <c r="BI17" i="12" s="1"/>
  <c r="BH16" i="12"/>
  <c r="BH17" i="12" s="1"/>
  <c r="BG16" i="12"/>
  <c r="BG17" i="12" s="1"/>
  <c r="BF16" i="12"/>
  <c r="BF17" i="12" s="1"/>
  <c r="BE16" i="12"/>
  <c r="BE17" i="12" s="1"/>
  <c r="BD16" i="12"/>
  <c r="BD17" i="12" s="1"/>
  <c r="BC16" i="12"/>
  <c r="BC17" i="12" s="1"/>
  <c r="BB16" i="12"/>
  <c r="BB17" i="12" s="1"/>
  <c r="BA16" i="12"/>
  <c r="BA17" i="12" s="1"/>
  <c r="AZ16" i="12"/>
  <c r="AZ17" i="12" s="1"/>
  <c r="AU16" i="12"/>
  <c r="AU17" i="12" s="1"/>
  <c r="AT16" i="12"/>
  <c r="AT17" i="12" s="1"/>
  <c r="AS16" i="12"/>
  <c r="AS17" i="12" s="1"/>
  <c r="AR16" i="12"/>
  <c r="AR17" i="12" s="1"/>
  <c r="AQ16" i="12"/>
  <c r="AQ17" i="12" s="1"/>
  <c r="AP16" i="12"/>
  <c r="AP17" i="12" s="1"/>
  <c r="AO16" i="12"/>
  <c r="AO17" i="12" s="1"/>
  <c r="AN16" i="12"/>
  <c r="AN17" i="12" s="1"/>
  <c r="AM16" i="12"/>
  <c r="AM17" i="12" s="1"/>
  <c r="AL16" i="12"/>
  <c r="AL17" i="12" s="1"/>
  <c r="AK16" i="12"/>
  <c r="AK17" i="12" s="1"/>
  <c r="AJ16" i="12"/>
  <c r="AE16" i="12"/>
  <c r="AE17" i="12" s="1"/>
  <c r="AD16" i="12"/>
  <c r="AC16" i="12"/>
  <c r="AC17" i="12" s="1"/>
  <c r="AB16" i="12"/>
  <c r="AB17" i="12" s="1"/>
  <c r="AA16" i="12"/>
  <c r="AA17" i="12" s="1"/>
  <c r="Z16" i="12"/>
  <c r="Y16" i="12"/>
  <c r="Y17" i="12" s="1"/>
  <c r="X16" i="12"/>
  <c r="X17" i="12" s="1"/>
  <c r="W16" i="12"/>
  <c r="W17" i="12" s="1"/>
  <c r="V16" i="12"/>
  <c r="U16" i="12"/>
  <c r="U17" i="12" s="1"/>
  <c r="O16" i="12"/>
  <c r="O17" i="12" s="1"/>
  <c r="N16" i="12"/>
  <c r="N17" i="12" s="1"/>
  <c r="M16" i="12"/>
  <c r="M17" i="12" s="1"/>
  <c r="L16" i="12"/>
  <c r="K16" i="12"/>
  <c r="K17" i="12" s="1"/>
  <c r="J16" i="12"/>
  <c r="J17" i="12" s="1"/>
  <c r="I16" i="12"/>
  <c r="I17" i="12" s="1"/>
  <c r="H16" i="12"/>
  <c r="H17" i="12" s="1"/>
  <c r="G16" i="12"/>
  <c r="G17" i="12" s="1"/>
  <c r="F16" i="12"/>
  <c r="F17" i="12" s="1"/>
  <c r="E16" i="12"/>
  <c r="E17" i="12" s="1"/>
  <c r="D16" i="12"/>
  <c r="D17" i="12" s="1"/>
  <c r="DG13" i="12"/>
  <c r="DF13" i="12"/>
  <c r="DE13" i="12"/>
  <c r="DD13" i="12"/>
  <c r="DC13" i="12"/>
  <c r="DB13" i="12"/>
  <c r="DA13" i="12"/>
  <c r="CZ13" i="12"/>
  <c r="CY13" i="12"/>
  <c r="CX13" i="12"/>
  <c r="CW13" i="12"/>
  <c r="CV13" i="12"/>
  <c r="CQ13" i="12"/>
  <c r="CP13" i="12"/>
  <c r="CO13" i="12"/>
  <c r="CN13" i="12"/>
  <c r="CM13" i="12"/>
  <c r="CL13" i="12"/>
  <c r="CK13" i="12"/>
  <c r="CJ13" i="12"/>
  <c r="CI13" i="12"/>
  <c r="CH13" i="12"/>
  <c r="CG13" i="12"/>
  <c r="CF13" i="12"/>
  <c r="CA13" i="12"/>
  <c r="BZ13" i="12"/>
  <c r="BY13" i="12"/>
  <c r="BX13" i="12"/>
  <c r="BW13" i="12"/>
  <c r="BV13" i="12"/>
  <c r="BU13" i="12"/>
  <c r="BT13" i="12"/>
  <c r="BS13" i="12"/>
  <c r="BR13" i="12"/>
  <c r="BQ13" i="12"/>
  <c r="BP13" i="12"/>
  <c r="BK13" i="12"/>
  <c r="BJ13" i="12"/>
  <c r="BI13" i="12"/>
  <c r="BH13" i="12"/>
  <c r="BG13" i="12"/>
  <c r="BF13" i="12"/>
  <c r="BE13" i="12"/>
  <c r="BD13" i="12"/>
  <c r="BC13" i="12"/>
  <c r="BB13" i="12"/>
  <c r="BA13" i="12"/>
  <c r="AZ13" i="12"/>
  <c r="AU13" i="12"/>
  <c r="AT13" i="12"/>
  <c r="AS13" i="12"/>
  <c r="AR13" i="12"/>
  <c r="AQ13" i="12"/>
  <c r="AP13" i="12"/>
  <c r="AO13" i="12"/>
  <c r="AN13" i="12"/>
  <c r="AM13" i="12"/>
  <c r="AL13" i="12"/>
  <c r="AK13" i="12"/>
  <c r="AJ13" i="12"/>
  <c r="AE13" i="12"/>
  <c r="AD13" i="12"/>
  <c r="AC13" i="12"/>
  <c r="AB13" i="12"/>
  <c r="AA13" i="12"/>
  <c r="Z13" i="12"/>
  <c r="Y13" i="12"/>
  <c r="X13" i="12"/>
  <c r="W13" i="12"/>
  <c r="V13" i="12"/>
  <c r="U13" i="12"/>
  <c r="O13" i="12"/>
  <c r="N13" i="12"/>
  <c r="M13" i="12"/>
  <c r="L13" i="12"/>
  <c r="K13" i="12"/>
  <c r="J13" i="12"/>
  <c r="I13" i="12"/>
  <c r="H13" i="12"/>
  <c r="G13" i="12"/>
  <c r="F13" i="12"/>
  <c r="E13" i="12"/>
  <c r="D13" i="12"/>
  <c r="DG12" i="12"/>
  <c r="DF12" i="12"/>
  <c r="DE12" i="12"/>
  <c r="DD12" i="12"/>
  <c r="DC12" i="12"/>
  <c r="DB12" i="12"/>
  <c r="DA12" i="12"/>
  <c r="CZ12" i="12"/>
  <c r="CY12" i="12"/>
  <c r="CX12" i="12"/>
  <c r="CW12" i="12"/>
  <c r="CV12" i="12"/>
  <c r="CQ12" i="12"/>
  <c r="CP12" i="12"/>
  <c r="CO12" i="12"/>
  <c r="CN12" i="12"/>
  <c r="CM12" i="12"/>
  <c r="CL12" i="12"/>
  <c r="CK12" i="12"/>
  <c r="CJ12" i="12"/>
  <c r="CI12" i="12"/>
  <c r="CH12" i="12"/>
  <c r="CG12" i="12"/>
  <c r="CF12" i="12"/>
  <c r="CA12" i="12"/>
  <c r="BZ12" i="12"/>
  <c r="BY12" i="12"/>
  <c r="BX12" i="12"/>
  <c r="BW12" i="12"/>
  <c r="BV12" i="12"/>
  <c r="BU12" i="12"/>
  <c r="BT12" i="12"/>
  <c r="BS12" i="12"/>
  <c r="BR12" i="12"/>
  <c r="BQ12" i="12"/>
  <c r="BP12" i="12"/>
  <c r="BK12" i="12"/>
  <c r="BJ12" i="12"/>
  <c r="BI12" i="12"/>
  <c r="BH12" i="12"/>
  <c r="BG12" i="12"/>
  <c r="BF12" i="12"/>
  <c r="BE12" i="12"/>
  <c r="BD12" i="12"/>
  <c r="BC12" i="12"/>
  <c r="BB12" i="12"/>
  <c r="BA12" i="12"/>
  <c r="AZ12" i="12"/>
  <c r="AU12" i="12"/>
  <c r="AT12" i="12"/>
  <c r="AS12" i="12"/>
  <c r="AR12" i="12"/>
  <c r="AQ12" i="12"/>
  <c r="AP12" i="12"/>
  <c r="AO12" i="12"/>
  <c r="AN12" i="12"/>
  <c r="AM12" i="12"/>
  <c r="AL12" i="12"/>
  <c r="AK12" i="12"/>
  <c r="AJ12" i="12"/>
  <c r="AE12" i="12"/>
  <c r="AD12" i="12"/>
  <c r="AC12" i="12"/>
  <c r="AB12" i="12"/>
  <c r="AA12" i="12"/>
  <c r="Z12" i="12"/>
  <c r="Y12" i="12"/>
  <c r="X12" i="12"/>
  <c r="W12" i="12"/>
  <c r="V12" i="12"/>
  <c r="U12" i="12"/>
  <c r="O12" i="12"/>
  <c r="N12" i="12"/>
  <c r="M12" i="12"/>
  <c r="L12" i="12"/>
  <c r="K12" i="12"/>
  <c r="J12" i="12"/>
  <c r="I12" i="12"/>
  <c r="H12" i="12"/>
  <c r="G12" i="12"/>
  <c r="F12" i="12"/>
  <c r="E12" i="12"/>
  <c r="D12" i="12"/>
  <c r="AU11" i="12"/>
  <c r="AT11" i="12"/>
  <c r="AS11" i="12"/>
  <c r="AR11" i="12"/>
  <c r="AQ11" i="12"/>
  <c r="AP11" i="12"/>
  <c r="AO11" i="12"/>
  <c r="AN11" i="12"/>
  <c r="AM11" i="12"/>
  <c r="AL11" i="12"/>
  <c r="AK11" i="12"/>
  <c r="AJ11" i="12"/>
  <c r="AE11" i="12"/>
  <c r="AD11" i="12"/>
  <c r="AC11" i="12"/>
  <c r="AB11" i="12"/>
  <c r="AA11" i="12"/>
  <c r="Z11" i="12"/>
  <c r="Y11" i="12"/>
  <c r="X11" i="12"/>
  <c r="W11" i="12"/>
  <c r="V11" i="12"/>
  <c r="U11" i="12"/>
  <c r="O11" i="12"/>
  <c r="N11" i="12"/>
  <c r="M11" i="12"/>
  <c r="L11" i="12"/>
  <c r="K11" i="12"/>
  <c r="J11" i="12"/>
  <c r="I11" i="12"/>
  <c r="H11" i="12"/>
  <c r="G11" i="12"/>
  <c r="F11" i="12"/>
  <c r="E11" i="12"/>
  <c r="D11" i="12"/>
  <c r="O10" i="12"/>
  <c r="N10" i="12"/>
  <c r="M10" i="12"/>
  <c r="L10" i="12"/>
  <c r="K10" i="12"/>
  <c r="J10" i="12"/>
  <c r="I10" i="12"/>
  <c r="H10" i="12"/>
  <c r="G10" i="12"/>
  <c r="F10" i="12"/>
  <c r="E10" i="12"/>
  <c r="D10" i="12"/>
  <c r="O9" i="12"/>
  <c r="N9" i="12"/>
  <c r="M9" i="12"/>
  <c r="L9" i="12"/>
  <c r="K9" i="12"/>
  <c r="J9" i="12"/>
  <c r="I9" i="12"/>
  <c r="H9" i="12"/>
  <c r="G9" i="12"/>
  <c r="F9" i="12"/>
  <c r="E9" i="12"/>
  <c r="D9" i="12"/>
  <c r="CW4" i="12"/>
  <c r="CX4" i="12" s="1"/>
  <c r="CY4" i="12" s="1"/>
  <c r="CZ4" i="12" s="1"/>
  <c r="DA4" i="12" s="1"/>
  <c r="DB4" i="12" s="1"/>
  <c r="DC4" i="12" s="1"/>
  <c r="DD4" i="12" s="1"/>
  <c r="DE4" i="12" s="1"/>
  <c r="DF4" i="12" s="1"/>
  <c r="DG4" i="12" s="1"/>
  <c r="E4" i="12"/>
  <c r="F4" i="12" s="1"/>
  <c r="G4" i="12" s="1"/>
  <c r="H4" i="12" s="1"/>
  <c r="I4" i="12" s="1"/>
  <c r="J4" i="12" s="1"/>
  <c r="K4" i="12" s="1"/>
  <c r="L4" i="12" s="1"/>
  <c r="M4" i="12" s="1"/>
  <c r="N4" i="12" s="1"/>
  <c r="O4" i="12" s="1"/>
  <c r="H31" i="11"/>
  <c r="O29" i="11"/>
  <c r="N29" i="11"/>
  <c r="M29" i="11"/>
  <c r="M19" i="12" s="1"/>
  <c r="L29" i="11"/>
  <c r="K29" i="11"/>
  <c r="K19" i="12" s="1"/>
  <c r="L18" i="7" s="1"/>
  <c r="L19" i="7" s="1"/>
  <c r="J29" i="11"/>
  <c r="J19" i="12" s="1"/>
  <c r="I29" i="11"/>
  <c r="I19" i="12" s="1"/>
  <c r="H29" i="11"/>
  <c r="G29" i="11"/>
  <c r="G19" i="12" s="1"/>
  <c r="G20" i="12" s="1"/>
  <c r="F29" i="11"/>
  <c r="F19" i="12" s="1"/>
  <c r="E29" i="11"/>
  <c r="E19" i="12" s="1"/>
  <c r="D29" i="11"/>
  <c r="D19" i="12" s="1"/>
  <c r="D20" i="12" s="1"/>
  <c r="U28" i="11"/>
  <c r="P28" i="11"/>
  <c r="U27" i="11"/>
  <c r="V27" i="11" s="1"/>
  <c r="W27" i="11" s="1"/>
  <c r="P27" i="11"/>
  <c r="P26" i="11"/>
  <c r="M24" i="11"/>
  <c r="E24" i="11"/>
  <c r="DH22" i="11"/>
  <c r="CR22" i="11"/>
  <c r="CB22" i="11"/>
  <c r="BL22" i="11"/>
  <c r="BM17" i="6" s="1"/>
  <c r="AV22" i="11"/>
  <c r="AF22" i="11"/>
  <c r="P22" i="11"/>
  <c r="T16" i="12" s="1"/>
  <c r="O20" i="11"/>
  <c r="O24" i="11" s="1"/>
  <c r="N20" i="11"/>
  <c r="N24" i="11" s="1"/>
  <c r="M20" i="11"/>
  <c r="L20" i="11"/>
  <c r="L24" i="11" s="1"/>
  <c r="K20" i="11"/>
  <c r="K24" i="11" s="1"/>
  <c r="J20" i="11"/>
  <c r="J24" i="11" s="1"/>
  <c r="I20" i="11"/>
  <c r="I24" i="11" s="1"/>
  <c r="H20" i="11"/>
  <c r="H24" i="11" s="1"/>
  <c r="G20" i="11"/>
  <c r="G24" i="11" s="1"/>
  <c r="F20" i="11"/>
  <c r="F24" i="11" s="1"/>
  <c r="E20" i="11"/>
  <c r="D20" i="11"/>
  <c r="D24" i="11" s="1"/>
  <c r="DH19" i="11"/>
  <c r="CR19" i="11"/>
  <c r="CB19" i="11"/>
  <c r="BL19" i="11"/>
  <c r="AV19" i="11"/>
  <c r="AF19" i="11"/>
  <c r="P19" i="11"/>
  <c r="T13" i="12" s="1"/>
  <c r="DH18" i="11"/>
  <c r="CR18" i="11"/>
  <c r="CB18" i="11"/>
  <c r="BL18" i="11"/>
  <c r="AV18" i="11"/>
  <c r="AF18" i="11"/>
  <c r="P18" i="11"/>
  <c r="T12" i="12" s="1"/>
  <c r="AV17" i="11"/>
  <c r="AF17" i="11"/>
  <c r="P17" i="11"/>
  <c r="T11" i="12" s="1"/>
  <c r="AF11" i="12" s="1"/>
  <c r="P16" i="11"/>
  <c r="O14" i="11"/>
  <c r="K14" i="11"/>
  <c r="K31" i="11" s="1"/>
  <c r="G14" i="11"/>
  <c r="DH12" i="11"/>
  <c r="DI11" i="6" s="1"/>
  <c r="CR12" i="11"/>
  <c r="CS11" i="6" s="1"/>
  <c r="CB12" i="11"/>
  <c r="BL12" i="11"/>
  <c r="AV12" i="11"/>
  <c r="AW11" i="6" s="1"/>
  <c r="AF12" i="11"/>
  <c r="AG11" i="6" s="1"/>
  <c r="P12" i="11"/>
  <c r="O10" i="11"/>
  <c r="N10" i="11"/>
  <c r="N14" i="11" s="1"/>
  <c r="N31" i="11" s="1"/>
  <c r="M10" i="11"/>
  <c r="M14" i="11" s="1"/>
  <c r="L10" i="11"/>
  <c r="L14" i="11" s="1"/>
  <c r="L31" i="11" s="1"/>
  <c r="K10" i="11"/>
  <c r="J10" i="11"/>
  <c r="J14" i="11" s="1"/>
  <c r="J31" i="11" s="1"/>
  <c r="I10" i="11"/>
  <c r="I14" i="11" s="1"/>
  <c r="H10" i="11"/>
  <c r="H14" i="11" s="1"/>
  <c r="G10" i="11"/>
  <c r="F10" i="11"/>
  <c r="F14" i="11" s="1"/>
  <c r="F31" i="11" s="1"/>
  <c r="E10" i="11"/>
  <c r="E14" i="11" s="1"/>
  <c r="D10" i="11"/>
  <c r="D14" i="11" s="1"/>
  <c r="D31" i="11" s="1"/>
  <c r="DH9" i="11"/>
  <c r="CR9" i="11"/>
  <c r="CB9" i="11"/>
  <c r="BL9" i="11"/>
  <c r="AV9" i="11"/>
  <c r="AF9" i="11"/>
  <c r="P9" i="11"/>
  <c r="P7" i="11"/>
  <c r="CW4" i="11"/>
  <c r="CX4" i="11" s="1"/>
  <c r="CY4" i="11" s="1"/>
  <c r="CZ4" i="11" s="1"/>
  <c r="DA4" i="11" s="1"/>
  <c r="DB4" i="11" s="1"/>
  <c r="DC4" i="11" s="1"/>
  <c r="DD4" i="11" s="1"/>
  <c r="DE4" i="11" s="1"/>
  <c r="DF4" i="11" s="1"/>
  <c r="DG4" i="11" s="1"/>
  <c r="F4" i="11"/>
  <c r="G4" i="11" s="1"/>
  <c r="H4" i="11" s="1"/>
  <c r="I4" i="11" s="1"/>
  <c r="J4" i="11" s="1"/>
  <c r="K4" i="11" s="1"/>
  <c r="L4" i="11" s="1"/>
  <c r="M4" i="11" s="1"/>
  <c r="N4" i="11" s="1"/>
  <c r="O4" i="11" s="1"/>
  <c r="E4" i="11"/>
  <c r="DF30" i="10"/>
  <c r="CP30" i="10"/>
  <c r="BZ30" i="10"/>
  <c r="BJ30" i="10"/>
  <c r="AT30" i="10"/>
  <c r="AD30" i="10"/>
  <c r="N30" i="10"/>
  <c r="Z21" i="10"/>
  <c r="V21" i="10"/>
  <c r="R21" i="10"/>
  <c r="J21" i="10"/>
  <c r="F21" i="10"/>
  <c r="C21" i="10"/>
  <c r="B21" i="10"/>
  <c r="AC20" i="10"/>
  <c r="AE20" i="9" s="1"/>
  <c r="AB20" i="10"/>
  <c r="AD20" i="9" s="1"/>
  <c r="AA20" i="10"/>
  <c r="AC20" i="9" s="1"/>
  <c r="W20" i="10"/>
  <c r="L20" i="10"/>
  <c r="N20" i="9" s="1"/>
  <c r="J20" i="10"/>
  <c r="L20" i="9" s="1"/>
  <c r="H20" i="10"/>
  <c r="J20" i="9" s="1"/>
  <c r="F20" i="10"/>
  <c r="H20" i="9" s="1"/>
  <c r="E20" i="10"/>
  <c r="D20" i="10"/>
  <c r="B20" i="10"/>
  <c r="D20" i="9" s="1"/>
  <c r="C13" i="10"/>
  <c r="E13" i="9" s="1"/>
  <c r="AB11" i="10"/>
  <c r="AD11" i="9" s="1"/>
  <c r="Y11" i="10"/>
  <c r="AA11" i="9" s="1"/>
  <c r="X11" i="10"/>
  <c r="Z11" i="9" s="1"/>
  <c r="W11" i="10"/>
  <c r="S11" i="10"/>
  <c r="U11" i="9" s="1"/>
  <c r="J11" i="10"/>
  <c r="L11" i="9" s="1"/>
  <c r="F11" i="10"/>
  <c r="H11" i="9" s="1"/>
  <c r="B11" i="10"/>
  <c r="D11" i="9" s="1"/>
  <c r="CU4" i="10"/>
  <c r="CV4" i="10" s="1"/>
  <c r="CW4" i="10" s="1"/>
  <c r="CX4" i="10" s="1"/>
  <c r="CY4" i="10" s="1"/>
  <c r="CZ4" i="10" s="1"/>
  <c r="DA4" i="10" s="1"/>
  <c r="DB4" i="10" s="1"/>
  <c r="DC4" i="10" s="1"/>
  <c r="DD4" i="10" s="1"/>
  <c r="DE4" i="10" s="1"/>
  <c r="C4" i="10"/>
  <c r="D4" i="10" s="1"/>
  <c r="E4" i="10" s="1"/>
  <c r="F4" i="10" s="1"/>
  <c r="G4" i="10" s="1"/>
  <c r="H4" i="10" s="1"/>
  <c r="I4" i="10" s="1"/>
  <c r="J4" i="10" s="1"/>
  <c r="K4" i="10" s="1"/>
  <c r="L4" i="10" s="1"/>
  <c r="M4" i="10" s="1"/>
  <c r="AK39" i="9"/>
  <c r="AE39" i="9"/>
  <c r="AD39" i="9"/>
  <c r="AC39" i="9"/>
  <c r="AB39" i="9"/>
  <c r="AA39" i="9"/>
  <c r="Z39" i="9"/>
  <c r="Y39" i="9"/>
  <c r="X39" i="9"/>
  <c r="W39" i="9"/>
  <c r="V39" i="9"/>
  <c r="U39" i="9"/>
  <c r="T39" i="9"/>
  <c r="O39" i="9"/>
  <c r="N39" i="9"/>
  <c r="M39" i="9"/>
  <c r="L39" i="9"/>
  <c r="K39" i="9"/>
  <c r="J39" i="9"/>
  <c r="I39" i="9"/>
  <c r="H39" i="9"/>
  <c r="G39" i="9"/>
  <c r="F39" i="9"/>
  <c r="E39" i="9"/>
  <c r="D39" i="9"/>
  <c r="DG38" i="9"/>
  <c r="DF38" i="9"/>
  <c r="DE38" i="9"/>
  <c r="DD38" i="9"/>
  <c r="DC38" i="9"/>
  <c r="DB38" i="9"/>
  <c r="DA38" i="9"/>
  <c r="CZ38" i="9"/>
  <c r="CY38" i="9"/>
  <c r="CX38" i="9"/>
  <c r="CW38" i="9"/>
  <c r="CV38" i="9"/>
  <c r="CQ38" i="9"/>
  <c r="CP38" i="9"/>
  <c r="CO38" i="9"/>
  <c r="CN38" i="9"/>
  <c r="CM38" i="9"/>
  <c r="CL38" i="9"/>
  <c r="CK38" i="9"/>
  <c r="CJ38" i="9"/>
  <c r="CI38" i="9"/>
  <c r="CH38" i="9"/>
  <c r="CG38" i="9"/>
  <c r="CF38" i="9"/>
  <c r="CA38" i="9"/>
  <c r="BZ38" i="9"/>
  <c r="BY38" i="9"/>
  <c r="BX38" i="9"/>
  <c r="BW38" i="9"/>
  <c r="BV38" i="9"/>
  <c r="BU38" i="9"/>
  <c r="BT38" i="9"/>
  <c r="BS38" i="9"/>
  <c r="BR38" i="9"/>
  <c r="BQ38" i="9"/>
  <c r="BP38" i="9"/>
  <c r="BK38" i="9"/>
  <c r="BJ38" i="9"/>
  <c r="BI38" i="9"/>
  <c r="BH38" i="9"/>
  <c r="BG38" i="9"/>
  <c r="BF38" i="9"/>
  <c r="BE38" i="9"/>
  <c r="BD38" i="9"/>
  <c r="BC38" i="9"/>
  <c r="BB38" i="9"/>
  <c r="BA38" i="9"/>
  <c r="AZ38" i="9"/>
  <c r="AU38" i="9"/>
  <c r="AT38" i="9"/>
  <c r="AS38" i="9"/>
  <c r="AR38" i="9"/>
  <c r="AQ38" i="9"/>
  <c r="AP38" i="9"/>
  <c r="AO38" i="9"/>
  <c r="AN38" i="9"/>
  <c r="AM38" i="9"/>
  <c r="AL38" i="9"/>
  <c r="AK38" i="9"/>
  <c r="AJ38" i="9"/>
  <c r="AE38" i="9"/>
  <c r="AD38" i="9"/>
  <c r="AC38" i="9"/>
  <c r="AB38" i="9"/>
  <c r="AA38" i="9"/>
  <c r="Z38" i="9"/>
  <c r="Y38" i="9"/>
  <c r="X38" i="9"/>
  <c r="W38" i="9"/>
  <c r="V38" i="9"/>
  <c r="U38" i="9"/>
  <c r="T38" i="9"/>
  <c r="O38" i="9"/>
  <c r="N38" i="9"/>
  <c r="M38" i="9"/>
  <c r="L38" i="9"/>
  <c r="K38" i="9"/>
  <c r="J38" i="9"/>
  <c r="I38" i="9"/>
  <c r="H38" i="9"/>
  <c r="G38" i="9"/>
  <c r="F38" i="9"/>
  <c r="E38" i="9"/>
  <c r="D38" i="9"/>
  <c r="AU37" i="9"/>
  <c r="AV37" i="9" s="1"/>
  <c r="AT37" i="9"/>
  <c r="AS37" i="9"/>
  <c r="AR37" i="9"/>
  <c r="AQ37" i="9"/>
  <c r="AP37" i="9"/>
  <c r="AO37" i="9"/>
  <c r="AN37" i="9"/>
  <c r="AM37" i="9"/>
  <c r="AL37" i="9"/>
  <c r="AK37" i="9"/>
  <c r="AJ37" i="9"/>
  <c r="D37" i="9"/>
  <c r="P34" i="9"/>
  <c r="O34" i="9"/>
  <c r="N34" i="9"/>
  <c r="L34" i="9"/>
  <c r="K34" i="9"/>
  <c r="J34" i="9"/>
  <c r="H34" i="9"/>
  <c r="G34" i="9"/>
  <c r="F34" i="9"/>
  <c r="D34" i="9"/>
  <c r="DG33" i="9"/>
  <c r="DH33" i="9" s="1"/>
  <c r="DF33" i="9"/>
  <c r="DE33" i="9"/>
  <c r="DD33" i="9"/>
  <c r="DC33" i="9"/>
  <c r="DB33" i="9"/>
  <c r="DA33" i="9"/>
  <c r="CZ33" i="9"/>
  <c r="CY33" i="9"/>
  <c r="CX33" i="9"/>
  <c r="CW33" i="9"/>
  <c r="CV33" i="9"/>
  <c r="CQ33" i="9"/>
  <c r="CR33" i="9" s="1"/>
  <c r="CP33" i="9"/>
  <c r="CO33" i="9"/>
  <c r="CN33" i="9"/>
  <c r="CM33" i="9"/>
  <c r="CL33" i="9"/>
  <c r="CK33" i="9"/>
  <c r="CJ33" i="9"/>
  <c r="CI33" i="9"/>
  <c r="CH33" i="9"/>
  <c r="CG33" i="9"/>
  <c r="CF33" i="9"/>
  <c r="CA33" i="9"/>
  <c r="CB33" i="9" s="1"/>
  <c r="BZ33" i="9"/>
  <c r="BY33" i="9"/>
  <c r="BX33" i="9"/>
  <c r="BW33" i="9"/>
  <c r="BV33" i="9"/>
  <c r="BU33" i="9"/>
  <c r="BT33" i="9"/>
  <c r="BS33" i="9"/>
  <c r="BR33" i="9"/>
  <c r="BQ33" i="9"/>
  <c r="BP33" i="9"/>
  <c r="BK33" i="9"/>
  <c r="BL33" i="9" s="1"/>
  <c r="BJ33" i="9"/>
  <c r="BI33" i="9"/>
  <c r="BH33" i="9"/>
  <c r="BG33" i="9"/>
  <c r="BF33" i="9"/>
  <c r="BE33" i="9"/>
  <c r="BD33" i="9"/>
  <c r="BC33" i="9"/>
  <c r="BB33" i="9"/>
  <c r="BA33" i="9"/>
  <c r="AZ33" i="9"/>
  <c r="AU33" i="9"/>
  <c r="AV33" i="9" s="1"/>
  <c r="AT33" i="9"/>
  <c r="AS33" i="9"/>
  <c r="AR33" i="9"/>
  <c r="AQ33" i="9"/>
  <c r="AP33" i="9"/>
  <c r="AO33" i="9"/>
  <c r="AN33" i="9"/>
  <c r="AM33" i="9"/>
  <c r="AL33" i="9"/>
  <c r="AK33" i="9"/>
  <c r="AJ33" i="9"/>
  <c r="AE33" i="9"/>
  <c r="AF33" i="9" s="1"/>
  <c r="AD33" i="9"/>
  <c r="AC33" i="9"/>
  <c r="AB33" i="9"/>
  <c r="AA33" i="9"/>
  <c r="Z33" i="9"/>
  <c r="Y33" i="9"/>
  <c r="X33" i="9"/>
  <c r="W33" i="9"/>
  <c r="V33" i="9"/>
  <c r="U33" i="9"/>
  <c r="T33" i="9"/>
  <c r="O33" i="9"/>
  <c r="P33" i="9" s="1"/>
  <c r="N33" i="9"/>
  <c r="M33" i="9"/>
  <c r="L33" i="9"/>
  <c r="K33" i="9"/>
  <c r="J33" i="9"/>
  <c r="I33" i="9"/>
  <c r="H33" i="9"/>
  <c r="G33" i="9"/>
  <c r="F33" i="9"/>
  <c r="E33" i="9"/>
  <c r="D33" i="9"/>
  <c r="O32" i="9"/>
  <c r="P32" i="9" s="1"/>
  <c r="N32" i="9"/>
  <c r="M32" i="9"/>
  <c r="L32" i="9"/>
  <c r="K32" i="9"/>
  <c r="J32" i="9"/>
  <c r="I32" i="9"/>
  <c r="H32" i="9"/>
  <c r="G32" i="9"/>
  <c r="F32" i="9"/>
  <c r="E32" i="9"/>
  <c r="D32" i="9"/>
  <c r="O31" i="9"/>
  <c r="P31" i="9" s="1"/>
  <c r="N31" i="9"/>
  <c r="M31" i="9"/>
  <c r="L31" i="9"/>
  <c r="K31" i="9"/>
  <c r="J31" i="9"/>
  <c r="I31" i="9"/>
  <c r="H31" i="9"/>
  <c r="G31" i="9"/>
  <c r="F31" i="9"/>
  <c r="E31" i="9"/>
  <c r="D31" i="9"/>
  <c r="P30" i="9"/>
  <c r="O30" i="9"/>
  <c r="N30" i="9"/>
  <c r="M30" i="9"/>
  <c r="L30" i="9"/>
  <c r="K30" i="9"/>
  <c r="J30" i="9"/>
  <c r="I30" i="9"/>
  <c r="H30" i="9"/>
  <c r="G30" i="9"/>
  <c r="F30" i="9"/>
  <c r="E30" i="9"/>
  <c r="D30" i="9"/>
  <c r="AB20" i="9"/>
  <c r="Y20" i="9"/>
  <c r="X20" i="9"/>
  <c r="T20" i="9"/>
  <c r="G20" i="9"/>
  <c r="F20" i="9"/>
  <c r="CW4" i="9"/>
  <c r="CX4" i="9" s="1"/>
  <c r="CY4" i="9" s="1"/>
  <c r="CZ4" i="9" s="1"/>
  <c r="DA4" i="9" s="1"/>
  <c r="DB4" i="9" s="1"/>
  <c r="DC4" i="9" s="1"/>
  <c r="DD4" i="9" s="1"/>
  <c r="DE4" i="9" s="1"/>
  <c r="DF4" i="9" s="1"/>
  <c r="DG4" i="9" s="1"/>
  <c r="H4" i="9"/>
  <c r="I4" i="9" s="1"/>
  <c r="J4" i="9" s="1"/>
  <c r="K4" i="9" s="1"/>
  <c r="L4" i="9" s="1"/>
  <c r="M4" i="9" s="1"/>
  <c r="N4" i="9" s="1"/>
  <c r="O4" i="9" s="1"/>
  <c r="E4" i="9"/>
  <c r="F4" i="9" s="1"/>
  <c r="G4" i="9" s="1"/>
  <c r="AG23" i="7"/>
  <c r="U23" i="7"/>
  <c r="E23" i="7"/>
  <c r="DH15" i="7"/>
  <c r="DH16" i="7" s="1"/>
  <c r="DG15" i="7"/>
  <c r="DG16" i="7" s="1"/>
  <c r="DE15" i="7"/>
  <c r="DE16" i="7" s="1"/>
  <c r="DD15" i="7"/>
  <c r="DD16" i="7" s="1"/>
  <c r="DC15" i="7"/>
  <c r="DC16" i="7" s="1"/>
  <c r="DA15" i="7"/>
  <c r="DA16" i="7" s="1"/>
  <c r="CZ15" i="7"/>
  <c r="CZ16" i="7" s="1"/>
  <c r="CY15" i="7"/>
  <c r="CY16" i="7" s="1"/>
  <c r="CW15" i="7"/>
  <c r="CW16" i="7" s="1"/>
  <c r="CR15" i="7"/>
  <c r="CR16" i="7" s="1"/>
  <c r="CQ15" i="7"/>
  <c r="CQ16" i="7" s="1"/>
  <c r="CP15" i="7"/>
  <c r="CP16" i="7" s="1"/>
  <c r="CO15" i="7"/>
  <c r="CO16" i="7" s="1"/>
  <c r="CN15" i="7"/>
  <c r="CN16" i="7" s="1"/>
  <c r="CM15" i="7"/>
  <c r="CM16" i="7" s="1"/>
  <c r="CL15" i="7"/>
  <c r="CL16" i="7" s="1"/>
  <c r="CK15" i="7"/>
  <c r="CK16" i="7" s="1"/>
  <c r="CJ15" i="7"/>
  <c r="CJ16" i="7" s="1"/>
  <c r="CI15" i="7"/>
  <c r="CI16" i="7" s="1"/>
  <c r="CH15" i="7"/>
  <c r="CH16" i="7" s="1"/>
  <c r="CG15" i="7"/>
  <c r="CG16" i="7" s="1"/>
  <c r="CB15" i="7"/>
  <c r="CB16" i="7" s="1"/>
  <c r="CA15" i="7"/>
  <c r="CA16" i="7" s="1"/>
  <c r="BZ15" i="7"/>
  <c r="BZ16" i="7" s="1"/>
  <c r="BY15" i="7"/>
  <c r="BY16" i="7" s="1"/>
  <c r="BX15" i="7"/>
  <c r="BX16" i="7" s="1"/>
  <c r="BW15" i="7"/>
  <c r="BW16" i="7" s="1"/>
  <c r="BV15" i="7"/>
  <c r="BV16" i="7" s="1"/>
  <c r="BU15" i="7"/>
  <c r="BU16" i="7" s="1"/>
  <c r="BT15" i="7"/>
  <c r="BT16" i="7" s="1"/>
  <c r="BS15" i="7"/>
  <c r="BS16" i="7" s="1"/>
  <c r="BR15" i="7"/>
  <c r="BR16" i="7" s="1"/>
  <c r="BQ15" i="7"/>
  <c r="BQ16" i="7" s="1"/>
  <c r="BL15" i="7"/>
  <c r="BL16" i="7" s="1"/>
  <c r="BK15" i="7"/>
  <c r="BK16" i="7" s="1"/>
  <c r="BJ15" i="7"/>
  <c r="BJ16" i="7" s="1"/>
  <c r="BI15" i="7"/>
  <c r="BI16" i="7" s="1"/>
  <c r="BH15" i="7"/>
  <c r="BH16" i="7" s="1"/>
  <c r="BG15" i="7"/>
  <c r="BG16" i="7" s="1"/>
  <c r="BF15" i="7"/>
  <c r="BF16" i="7" s="1"/>
  <c r="BE15" i="7"/>
  <c r="BE16" i="7" s="1"/>
  <c r="BD15" i="7"/>
  <c r="BD16" i="7" s="1"/>
  <c r="BC15" i="7"/>
  <c r="BC16" i="7" s="1"/>
  <c r="BB15" i="7"/>
  <c r="BB16" i="7" s="1"/>
  <c r="BA15" i="7"/>
  <c r="BA16" i="7" s="1"/>
  <c r="AV15" i="7"/>
  <c r="AV16" i="7" s="1"/>
  <c r="AU15" i="7"/>
  <c r="AU16" i="7" s="1"/>
  <c r="AT15" i="7"/>
  <c r="AT16" i="7" s="1"/>
  <c r="AS15" i="7"/>
  <c r="AS16" i="7" s="1"/>
  <c r="AR15" i="7"/>
  <c r="AR16" i="7" s="1"/>
  <c r="AQ15" i="7"/>
  <c r="AQ16" i="7" s="1"/>
  <c r="AP15" i="7"/>
  <c r="AP16" i="7" s="1"/>
  <c r="AO15" i="7"/>
  <c r="AO16" i="7" s="1"/>
  <c r="AN15" i="7"/>
  <c r="AN16" i="7" s="1"/>
  <c r="AM15" i="7"/>
  <c r="AM16" i="7" s="1"/>
  <c r="AL15" i="7"/>
  <c r="AL16" i="7" s="1"/>
  <c r="AK15" i="7"/>
  <c r="AK16" i="7" s="1"/>
  <c r="AF15" i="7"/>
  <c r="AF16" i="7" s="1"/>
  <c r="AD15" i="7"/>
  <c r="AD16" i="7" s="1"/>
  <c r="AC15" i="7"/>
  <c r="AC16" i="7" s="1"/>
  <c r="AB15" i="7"/>
  <c r="AB16" i="7" s="1"/>
  <c r="Z15" i="7"/>
  <c r="Z16" i="7" s="1"/>
  <c r="Y15" i="7"/>
  <c r="Y16" i="7" s="1"/>
  <c r="X15" i="7"/>
  <c r="X16" i="7" s="1"/>
  <c r="V15" i="7"/>
  <c r="V16" i="7" s="1"/>
  <c r="U15" i="7"/>
  <c r="U16" i="7" s="1"/>
  <c r="P15" i="7"/>
  <c r="P16" i="7" s="1"/>
  <c r="O15" i="7"/>
  <c r="O16" i="7" s="1"/>
  <c r="N15" i="7"/>
  <c r="N16" i="7" s="1"/>
  <c r="M15" i="7"/>
  <c r="M16" i="7" s="1"/>
  <c r="L15" i="7"/>
  <c r="L16" i="7" s="1"/>
  <c r="K15" i="7"/>
  <c r="K16" i="7" s="1"/>
  <c r="J15" i="7"/>
  <c r="J16" i="7" s="1"/>
  <c r="I15" i="7"/>
  <c r="I16" i="7" s="1"/>
  <c r="H15" i="7"/>
  <c r="H16" i="7" s="1"/>
  <c r="G15" i="7"/>
  <c r="G16" i="7" s="1"/>
  <c r="F15" i="7"/>
  <c r="F16" i="7" s="1"/>
  <c r="E15" i="7"/>
  <c r="E16" i="7" s="1"/>
  <c r="AQ8" i="7"/>
  <c r="AN8" i="7"/>
  <c r="E8" i="7"/>
  <c r="F7" i="7"/>
  <c r="G7" i="7" s="1"/>
  <c r="Q20" i="6"/>
  <c r="P20" i="6"/>
  <c r="O20" i="6"/>
  <c r="N20" i="6"/>
  <c r="M20" i="6"/>
  <c r="L20" i="6"/>
  <c r="K20" i="6"/>
  <c r="J20" i="6"/>
  <c r="I20" i="6"/>
  <c r="H20" i="6"/>
  <c r="G20" i="6"/>
  <c r="F20" i="6"/>
  <c r="E20" i="6"/>
  <c r="U19" i="6"/>
  <c r="Q19" i="6"/>
  <c r="P19" i="6"/>
  <c r="P21" i="6" s="1"/>
  <c r="O19" i="6"/>
  <c r="N19" i="6"/>
  <c r="M19" i="6"/>
  <c r="L19" i="6"/>
  <c r="L21" i="6" s="1"/>
  <c r="K19" i="6"/>
  <c r="J19" i="6"/>
  <c r="I19" i="6"/>
  <c r="H19" i="6"/>
  <c r="H21" i="6" s="1"/>
  <c r="G19" i="6"/>
  <c r="F19" i="6"/>
  <c r="E19" i="6"/>
  <c r="E21" i="6" s="1"/>
  <c r="DI17" i="6"/>
  <c r="DH17" i="6"/>
  <c r="DG17" i="6"/>
  <c r="DF17" i="6"/>
  <c r="DE17" i="6"/>
  <c r="DD17" i="6"/>
  <c r="DC17" i="6"/>
  <c r="DB17" i="6"/>
  <c r="DA17" i="6"/>
  <c r="CZ17" i="6"/>
  <c r="CY17" i="6"/>
  <c r="CX17" i="6"/>
  <c r="CW17" i="6"/>
  <c r="CS17" i="6"/>
  <c r="CR17" i="6"/>
  <c r="CQ17" i="6"/>
  <c r="CP17" i="6"/>
  <c r="CO17" i="6"/>
  <c r="CN17" i="6"/>
  <c r="CM17" i="6"/>
  <c r="CL17" i="6"/>
  <c r="CK17" i="6"/>
  <c r="CJ17" i="6"/>
  <c r="CI17" i="6"/>
  <c r="CH17" i="6"/>
  <c r="CG17" i="6"/>
  <c r="CC17" i="6"/>
  <c r="CB17" i="6"/>
  <c r="CA17" i="6"/>
  <c r="BZ17" i="6"/>
  <c r="BY17" i="6"/>
  <c r="BX17" i="6"/>
  <c r="BW17" i="6"/>
  <c r="BV17" i="6"/>
  <c r="BU17" i="6"/>
  <c r="BT17" i="6"/>
  <c r="BS17" i="6"/>
  <c r="BR17" i="6"/>
  <c r="BQ17" i="6"/>
  <c r="BL17" i="6"/>
  <c r="BK17" i="6"/>
  <c r="BJ17" i="6"/>
  <c r="BI17" i="6"/>
  <c r="BH17" i="6"/>
  <c r="BG17" i="6"/>
  <c r="BF17" i="6"/>
  <c r="BE17" i="6"/>
  <c r="BD17" i="6"/>
  <c r="BC17" i="6"/>
  <c r="BB17" i="6"/>
  <c r="BA17" i="6"/>
  <c r="AW17" i="6"/>
  <c r="AV17" i="6"/>
  <c r="AU17" i="6"/>
  <c r="AT17" i="6"/>
  <c r="AS17" i="6"/>
  <c r="AR17" i="6"/>
  <c r="AQ17" i="6"/>
  <c r="AP17" i="6"/>
  <c r="AO17" i="6"/>
  <c r="AN17" i="6"/>
  <c r="AM17" i="6"/>
  <c r="AL17" i="6"/>
  <c r="AK17" i="6"/>
  <c r="AG17" i="6"/>
  <c r="AF17" i="6"/>
  <c r="AE17" i="6"/>
  <c r="AD17" i="6"/>
  <c r="AC17" i="6"/>
  <c r="AB17" i="6"/>
  <c r="AA17" i="6"/>
  <c r="Z17" i="6"/>
  <c r="Y17" i="6"/>
  <c r="X17" i="6"/>
  <c r="W17" i="6"/>
  <c r="V17" i="6"/>
  <c r="U17" i="6"/>
  <c r="Q17" i="6"/>
  <c r="P17" i="6"/>
  <c r="O17" i="6"/>
  <c r="N17" i="6"/>
  <c r="M17" i="6"/>
  <c r="L17" i="6"/>
  <c r="K17" i="6"/>
  <c r="J17" i="6"/>
  <c r="I17" i="6"/>
  <c r="H17" i="6"/>
  <c r="G17" i="6"/>
  <c r="F17" i="6"/>
  <c r="E17" i="6"/>
  <c r="P14" i="6"/>
  <c r="O14" i="6"/>
  <c r="N14" i="6"/>
  <c r="M14" i="6"/>
  <c r="L14" i="6"/>
  <c r="K14" i="6"/>
  <c r="J14" i="6"/>
  <c r="I14" i="6"/>
  <c r="I15" i="6" s="1"/>
  <c r="H14" i="6"/>
  <c r="G14" i="6"/>
  <c r="F14" i="6"/>
  <c r="E14" i="6"/>
  <c r="Q13" i="6"/>
  <c r="P13" i="6"/>
  <c r="P15" i="6" s="1"/>
  <c r="O13" i="6"/>
  <c r="N13" i="6"/>
  <c r="N15" i="6" s="1"/>
  <c r="M13" i="6"/>
  <c r="L13" i="6"/>
  <c r="L15" i="6" s="1"/>
  <c r="K13" i="6"/>
  <c r="J13" i="6"/>
  <c r="J15" i="6" s="1"/>
  <c r="I13" i="6"/>
  <c r="H13" i="6"/>
  <c r="H15" i="6" s="1"/>
  <c r="G13" i="6"/>
  <c r="F13" i="6"/>
  <c r="F15" i="6" s="1"/>
  <c r="E13" i="6"/>
  <c r="DH11" i="6"/>
  <c r="DG11" i="6"/>
  <c r="DF11" i="6"/>
  <c r="DE11" i="6"/>
  <c r="DD11" i="6"/>
  <c r="DC11" i="6"/>
  <c r="DB11" i="6"/>
  <c r="DA11" i="6"/>
  <c r="CZ11" i="6"/>
  <c r="CY11" i="6"/>
  <c r="CX11" i="6"/>
  <c r="CW11" i="6"/>
  <c r="CR11" i="6"/>
  <c r="CQ11" i="6"/>
  <c r="CP11" i="6"/>
  <c r="CO11" i="6"/>
  <c r="CN11" i="6"/>
  <c r="CM11" i="6"/>
  <c r="CL11" i="6"/>
  <c r="CK11" i="6"/>
  <c r="CJ11" i="6"/>
  <c r="CI11" i="6"/>
  <c r="CH11" i="6"/>
  <c r="CG11" i="6"/>
  <c r="CC11" i="6"/>
  <c r="CB11" i="6"/>
  <c r="CA11" i="6"/>
  <c r="BZ11" i="6"/>
  <c r="BY11" i="6"/>
  <c r="BX11" i="6"/>
  <c r="BW11" i="6"/>
  <c r="BV11" i="6"/>
  <c r="BU11" i="6"/>
  <c r="BT11" i="6"/>
  <c r="BS11" i="6"/>
  <c r="BR11" i="6"/>
  <c r="BQ11" i="6"/>
  <c r="BM11" i="6"/>
  <c r="BL11" i="6"/>
  <c r="BK11" i="6"/>
  <c r="BJ11" i="6"/>
  <c r="BI11" i="6"/>
  <c r="BH11" i="6"/>
  <c r="BG11" i="6"/>
  <c r="BF11" i="6"/>
  <c r="BE11" i="6"/>
  <c r="BD11" i="6"/>
  <c r="BC11" i="6"/>
  <c r="BB11" i="6"/>
  <c r="BA11" i="6"/>
  <c r="AV11" i="6"/>
  <c r="AU11" i="6"/>
  <c r="AT11" i="6"/>
  <c r="AS11" i="6"/>
  <c r="AR11" i="6"/>
  <c r="AQ11" i="6"/>
  <c r="AP11" i="6"/>
  <c r="AO11" i="6"/>
  <c r="AN11" i="6"/>
  <c r="AM11" i="6"/>
  <c r="AL11" i="6"/>
  <c r="AK11" i="6"/>
  <c r="AF11" i="6"/>
  <c r="AE11" i="6"/>
  <c r="AD11" i="6"/>
  <c r="AC11" i="6"/>
  <c r="AB11" i="6"/>
  <c r="AA11" i="6"/>
  <c r="Z11" i="6"/>
  <c r="Y11" i="6"/>
  <c r="X11" i="6"/>
  <c r="W11" i="6"/>
  <c r="V11" i="6"/>
  <c r="U11" i="6"/>
  <c r="Q11" i="6"/>
  <c r="P11" i="6"/>
  <c r="O11" i="6"/>
  <c r="N11" i="6"/>
  <c r="M11" i="6"/>
  <c r="L11" i="6"/>
  <c r="K11" i="6"/>
  <c r="J11" i="6"/>
  <c r="I11" i="6"/>
  <c r="H11" i="6"/>
  <c r="G11" i="6"/>
  <c r="F11" i="6"/>
  <c r="E11" i="6"/>
  <c r="AQ8" i="6"/>
  <c r="AN8" i="6"/>
  <c r="E8" i="6"/>
  <c r="F7" i="6"/>
  <c r="G7" i="6" s="1"/>
  <c r="G6" i="6" s="1"/>
  <c r="E6" i="6"/>
  <c r="AW32" i="5"/>
  <c r="AV32" i="5"/>
  <c r="AU32" i="5"/>
  <c r="AT32" i="5"/>
  <c r="AS32" i="5"/>
  <c r="AR32" i="5"/>
  <c r="AQ32" i="5"/>
  <c r="AP32" i="5"/>
  <c r="AO32" i="5"/>
  <c r="AN32" i="5"/>
  <c r="AM32" i="5"/>
  <c r="AL32" i="5"/>
  <c r="AK32" i="5"/>
  <c r="E32" i="5"/>
  <c r="AG29" i="5"/>
  <c r="AF29" i="5"/>
  <c r="AE29" i="5"/>
  <c r="AC29" i="5"/>
  <c r="AB29" i="5"/>
  <c r="AA29" i="5"/>
  <c r="Y29" i="5"/>
  <c r="X29" i="5"/>
  <c r="W29" i="5"/>
  <c r="U29" i="5"/>
  <c r="Q29" i="5"/>
  <c r="P29" i="5"/>
  <c r="O29" i="5"/>
  <c r="N29" i="5"/>
  <c r="M29" i="5"/>
  <c r="L29" i="5"/>
  <c r="K29" i="5"/>
  <c r="J29" i="5"/>
  <c r="I29" i="5"/>
  <c r="H29" i="5"/>
  <c r="G29" i="5"/>
  <c r="F29" i="5"/>
  <c r="E29" i="5"/>
  <c r="E27" i="5"/>
  <c r="U13" i="5"/>
  <c r="AR8" i="5"/>
  <c r="AS8" i="5" s="1"/>
  <c r="AO8" i="5"/>
  <c r="AO8" i="7" s="1"/>
  <c r="F8" i="5"/>
  <c r="G8" i="5" s="1"/>
  <c r="F7" i="5"/>
  <c r="G7" i="5" s="1"/>
  <c r="H7" i="5" s="1"/>
  <c r="I7" i="5" s="1"/>
  <c r="J7" i="5" s="1"/>
  <c r="K7" i="5" s="1"/>
  <c r="L7" i="5" s="1"/>
  <c r="M7" i="5" s="1"/>
  <c r="N7" i="5" s="1"/>
  <c r="O7" i="5" s="1"/>
  <c r="P7" i="5" s="1"/>
  <c r="Q7" i="5" s="1"/>
  <c r="P55" i="3"/>
  <c r="P54" i="3"/>
  <c r="P52" i="3"/>
  <c r="CR46" i="3"/>
  <c r="CT40" i="15" s="1"/>
  <c r="CS40" i="15" s="1"/>
  <c r="P46" i="3"/>
  <c r="P45" i="3"/>
  <c r="CT38" i="15"/>
  <c r="CS38" i="15" s="1"/>
  <c r="AF40" i="3"/>
  <c r="DG36" i="3"/>
  <c r="DF36" i="3"/>
  <c r="DE36" i="3"/>
  <c r="DD36" i="3"/>
  <c r="DC36" i="3"/>
  <c r="DB36" i="3"/>
  <c r="DA36" i="3"/>
  <c r="CZ36" i="3"/>
  <c r="CY36" i="3"/>
  <c r="CX36" i="3"/>
  <c r="CW36" i="3"/>
  <c r="CV36" i="3"/>
  <c r="CU36" i="3"/>
  <c r="CT36" i="3"/>
  <c r="CS36" i="3"/>
  <c r="CQ36" i="3"/>
  <c r="CP36" i="3"/>
  <c r="CO36" i="3"/>
  <c r="CN36" i="3"/>
  <c r="CM36" i="3"/>
  <c r="CL36" i="3"/>
  <c r="CK36" i="3"/>
  <c r="CJ36" i="3"/>
  <c r="CI36" i="3"/>
  <c r="CH36" i="3"/>
  <c r="CG36" i="3"/>
  <c r="CF36" i="3"/>
  <c r="CE36" i="3"/>
  <c r="CD36" i="3"/>
  <c r="CC36" i="3"/>
  <c r="CA36" i="3"/>
  <c r="BZ36" i="3"/>
  <c r="BY36" i="3"/>
  <c r="BX36" i="3"/>
  <c r="BW36" i="3"/>
  <c r="BV36" i="3"/>
  <c r="BU36" i="3"/>
  <c r="BT36" i="3"/>
  <c r="BS36" i="3"/>
  <c r="BR36" i="3"/>
  <c r="BQ36" i="3"/>
  <c r="BP36" i="3"/>
  <c r="BO36" i="3"/>
  <c r="BN36" i="3"/>
  <c r="BM36" i="3"/>
  <c r="BK36" i="3"/>
  <c r="BJ36" i="3"/>
  <c r="BI36" i="3"/>
  <c r="BH36" i="3"/>
  <c r="BG36" i="3"/>
  <c r="BF36" i="3"/>
  <c r="BE36" i="3"/>
  <c r="BD36" i="3"/>
  <c r="BC36" i="3"/>
  <c r="BB36" i="3"/>
  <c r="BA36" i="3"/>
  <c r="AZ36" i="3"/>
  <c r="AY36" i="3"/>
  <c r="AX36" i="3"/>
  <c r="AW36" i="3"/>
  <c r="AU36" i="3"/>
  <c r="AT36" i="3"/>
  <c r="AS36" i="3"/>
  <c r="AR36" i="3"/>
  <c r="AQ36" i="3"/>
  <c r="AP36" i="3"/>
  <c r="AO36" i="3"/>
  <c r="AN36" i="3"/>
  <c r="AM36" i="3"/>
  <c r="AL36" i="3"/>
  <c r="AK36" i="3"/>
  <c r="AJ36" i="3"/>
  <c r="AI36" i="3"/>
  <c r="AH36" i="3"/>
  <c r="AG36" i="3"/>
  <c r="P28" i="3"/>
  <c r="AF27" i="3"/>
  <c r="P27" i="3"/>
  <c r="P26" i="3"/>
  <c r="AF23" i="3"/>
  <c r="P23" i="3"/>
  <c r="CR22" i="3"/>
  <c r="CS20" i="16" s="1"/>
  <c r="CR20" i="16" s="1"/>
  <c r="AF22" i="3"/>
  <c r="P22" i="3"/>
  <c r="AF16" i="3"/>
  <c r="P16" i="3"/>
  <c r="B5" i="1"/>
  <c r="B3" i="1" s="1"/>
  <c r="M13" i="5" l="1"/>
  <c r="F13" i="5"/>
  <c r="H7" i="14"/>
  <c r="D8" i="10" s="1"/>
  <c r="F8" i="9" s="1"/>
  <c r="L8" i="10"/>
  <c r="N8" i="9" s="1"/>
  <c r="L7" i="14"/>
  <c r="W7" i="14"/>
  <c r="AG33" i="5"/>
  <c r="AF28" i="3"/>
  <c r="V36" i="16"/>
  <c r="V37" i="16" s="1"/>
  <c r="F32" i="5"/>
  <c r="E37" i="9"/>
  <c r="DH7" i="16"/>
  <c r="CR7" i="16"/>
  <c r="AL6" i="16"/>
  <c r="V7" i="16"/>
  <c r="W24" i="16"/>
  <c r="W6" i="16"/>
  <c r="X20" i="16"/>
  <c r="X24" i="16" s="1"/>
  <c r="V8" i="16"/>
  <c r="AL24" i="16"/>
  <c r="AL26" i="16" s="1"/>
  <c r="AL28" i="16" s="1"/>
  <c r="CA24" i="16"/>
  <c r="BM25" i="16"/>
  <c r="U11" i="10"/>
  <c r="W11" i="9" s="1"/>
  <c r="AC11" i="10"/>
  <c r="AE11" i="9" s="1"/>
  <c r="AA16" i="11"/>
  <c r="E11" i="10"/>
  <c r="G11" i="9" s="1"/>
  <c r="M11" i="10"/>
  <c r="O11" i="9" s="1"/>
  <c r="G25" i="15"/>
  <c r="G20" i="15"/>
  <c r="G17" i="15"/>
  <c r="G21" i="15"/>
  <c r="G18" i="15"/>
  <c r="G19" i="15"/>
  <c r="J20" i="12"/>
  <c r="K18" i="7"/>
  <c r="K19" i="7" s="1"/>
  <c r="U19" i="12"/>
  <c r="U20" i="12" s="1"/>
  <c r="K7" i="14"/>
  <c r="AK8" i="16"/>
  <c r="AH19" i="10" s="1"/>
  <c r="AL7" i="16"/>
  <c r="AL8" i="16" s="1"/>
  <c r="AG15" i="16"/>
  <c r="DI7" i="18"/>
  <c r="AR8" i="6"/>
  <c r="I21" i="6"/>
  <c r="M21" i="6"/>
  <c r="Q21" i="6"/>
  <c r="E34" i="9"/>
  <c r="I34" i="9"/>
  <c r="M34" i="9"/>
  <c r="Y16" i="11"/>
  <c r="Y20" i="11" s="1"/>
  <c r="P10" i="11"/>
  <c r="P14" i="11" s="1"/>
  <c r="E31" i="11"/>
  <c r="I31" i="11"/>
  <c r="M31" i="11"/>
  <c r="P20" i="11"/>
  <c r="P24" i="11" s="1"/>
  <c r="P29" i="11"/>
  <c r="M23" i="17"/>
  <c r="J13" i="10" s="1"/>
  <c r="L13" i="9" s="1"/>
  <c r="AX43" i="15"/>
  <c r="BA24" i="16"/>
  <c r="BA26" i="16" s="1"/>
  <c r="BA28" i="16" s="1"/>
  <c r="CC7" i="18"/>
  <c r="CC14" i="18"/>
  <c r="CS15" i="18"/>
  <c r="DI14" i="18"/>
  <c r="CS18" i="18"/>
  <c r="AR8" i="7"/>
  <c r="J23" i="17"/>
  <c r="G13" i="10" s="1"/>
  <c r="I13" i="9" s="1"/>
  <c r="N23" i="17"/>
  <c r="K13" i="10" s="1"/>
  <c r="M13" i="9" s="1"/>
  <c r="AL20" i="17"/>
  <c r="AL23" i="17" s="1"/>
  <c r="AI13" i="10" s="1"/>
  <c r="AK13" i="9" s="1"/>
  <c r="BB20" i="16"/>
  <c r="BB6" i="16" s="1"/>
  <c r="AM22" i="16"/>
  <c r="AN22" i="16" s="1"/>
  <c r="AO22" i="16" s="1"/>
  <c r="AP22" i="16" s="1"/>
  <c r="Q7" i="18"/>
  <c r="AG6" i="18"/>
  <c r="AW7" i="18"/>
  <c r="CW19" i="18"/>
  <c r="CX17" i="18" s="1"/>
  <c r="CX19" i="18" s="1"/>
  <c r="CY17" i="18" s="1"/>
  <c r="CY19" i="18" s="1"/>
  <c r="CZ17" i="18" s="1"/>
  <c r="CZ19" i="18" s="1"/>
  <c r="DA17" i="18" s="1"/>
  <c r="DA19" i="18" s="1"/>
  <c r="DB17" i="18" s="1"/>
  <c r="DB19" i="18" s="1"/>
  <c r="DC17" i="18" s="1"/>
  <c r="DC19" i="18" s="1"/>
  <c r="DD17" i="18" s="1"/>
  <c r="DD19" i="18" s="1"/>
  <c r="DE17" i="18" s="1"/>
  <c r="DE19" i="18" s="1"/>
  <c r="DF17" i="18" s="1"/>
  <c r="DF19" i="18" s="1"/>
  <c r="DG17" i="18" s="1"/>
  <c r="DG19" i="18" s="1"/>
  <c r="DH17" i="18" s="1"/>
  <c r="DH19" i="18" s="1"/>
  <c r="DI19" i="18" s="1"/>
  <c r="DI17" i="18"/>
  <c r="DI18" i="18" s="1"/>
  <c r="V19" i="6"/>
  <c r="P38" i="9"/>
  <c r="AV38" i="9"/>
  <c r="BL38" i="9"/>
  <c r="CB38" i="9"/>
  <c r="P39" i="9"/>
  <c r="AF39" i="9"/>
  <c r="N19" i="12"/>
  <c r="O18" i="7" s="1"/>
  <c r="O19" i="7" s="1"/>
  <c r="O7" i="14"/>
  <c r="G23" i="17"/>
  <c r="D13" i="10" s="1"/>
  <c r="F13" i="9" s="1"/>
  <c r="K23" i="17"/>
  <c r="H13" i="10" s="1"/>
  <c r="J13" i="9" s="1"/>
  <c r="O23" i="17"/>
  <c r="L13" i="10" s="1"/>
  <c r="N13" i="9" s="1"/>
  <c r="AM33" i="16"/>
  <c r="AM36" i="16" s="1"/>
  <c r="AM37" i="16" s="1"/>
  <c r="AN20" i="14" s="1"/>
  <c r="AM33" i="5" s="1"/>
  <c r="Q14" i="18"/>
  <c r="AG15" i="18"/>
  <c r="AW14" i="18"/>
  <c r="F6" i="6"/>
  <c r="F21" i="6"/>
  <c r="J21" i="6"/>
  <c r="N21" i="6"/>
  <c r="E15" i="6"/>
  <c r="M15" i="6"/>
  <c r="G21" i="6"/>
  <c r="K21" i="6"/>
  <c r="O21" i="6"/>
  <c r="G15" i="6"/>
  <c r="K15" i="6"/>
  <c r="O15" i="6"/>
  <c r="E18" i="7"/>
  <c r="E19" i="7" s="1"/>
  <c r="AV16" i="12"/>
  <c r="CR16" i="12"/>
  <c r="CR17" i="12" s="1"/>
  <c r="H18" i="7"/>
  <c r="H19" i="7" s="1"/>
  <c r="AV11" i="12"/>
  <c r="AF12" i="12"/>
  <c r="AV12" i="12"/>
  <c r="CB12" i="12"/>
  <c r="CR12" i="12"/>
  <c r="DH12" i="12"/>
  <c r="AF13" i="12"/>
  <c r="DH13" i="12"/>
  <c r="P10" i="12"/>
  <c r="AJ17" i="12"/>
  <c r="BM22" i="16"/>
  <c r="H29" i="16"/>
  <c r="H13" i="14"/>
  <c r="F14" i="17"/>
  <c r="F32" i="17" s="1"/>
  <c r="F35" i="17" s="1"/>
  <c r="F10" i="17" s="1"/>
  <c r="C23" i="10" s="1"/>
  <c r="E22" i="9" s="1"/>
  <c r="G6" i="14"/>
  <c r="AV28" i="17"/>
  <c r="AW28" i="17" s="1"/>
  <c r="BN44" i="15"/>
  <c r="AC16" i="11"/>
  <c r="AC20" i="11" s="1"/>
  <c r="AC11" i="9"/>
  <c r="G29" i="15"/>
  <c r="G30" i="15" s="1"/>
  <c r="W16" i="11"/>
  <c r="AE16" i="11"/>
  <c r="AF16" i="11" s="1"/>
  <c r="AF20" i="11" s="1"/>
  <c r="G24" i="15"/>
  <c r="G65" i="15" s="1"/>
  <c r="F28" i="5" s="1"/>
  <c r="M9" i="15"/>
  <c r="L7" i="17" s="1"/>
  <c r="F65" i="15"/>
  <c r="F67" i="15" s="1"/>
  <c r="F11" i="15" s="1"/>
  <c r="D40" i="9" s="1"/>
  <c r="H4" i="15"/>
  <c r="Y11" i="9"/>
  <c r="C11" i="10"/>
  <c r="E11" i="9" s="1"/>
  <c r="G11" i="10"/>
  <c r="I11" i="9" s="1"/>
  <c r="K11" i="10"/>
  <c r="M11" i="9" s="1"/>
  <c r="N21" i="10"/>
  <c r="R6" i="15"/>
  <c r="R7" i="15"/>
  <c r="F9" i="15"/>
  <c r="E7" i="17" s="1"/>
  <c r="F26" i="15"/>
  <c r="F46" i="15" s="1"/>
  <c r="DH46" i="3"/>
  <c r="DJ40" i="15" s="1"/>
  <c r="DI40" i="15" s="1"/>
  <c r="DH40" i="15" s="1"/>
  <c r="CB24" i="16"/>
  <c r="CC24" i="16" s="1"/>
  <c r="CA6" i="16"/>
  <c r="CB6" i="16"/>
  <c r="BZ20" i="16"/>
  <c r="BY20" i="16" s="1"/>
  <c r="BY6" i="16" s="1"/>
  <c r="AR12" i="5"/>
  <c r="AP12" i="5"/>
  <c r="AM7" i="10"/>
  <c r="AO7" i="9" s="1"/>
  <c r="AL12" i="5"/>
  <c r="AO6" i="14"/>
  <c r="AK7" i="10" s="1"/>
  <c r="AM7" i="9" s="1"/>
  <c r="U7" i="5"/>
  <c r="V7" i="5" s="1"/>
  <c r="W7" i="5" s="1"/>
  <c r="X7" i="5" s="1"/>
  <c r="Y7" i="5" s="1"/>
  <c r="Z7" i="5" s="1"/>
  <c r="AA7" i="5" s="1"/>
  <c r="AB7" i="5" s="1"/>
  <c r="AC7" i="5" s="1"/>
  <c r="AD7" i="5" s="1"/>
  <c r="AE7" i="5" s="1"/>
  <c r="AF7" i="5" s="1"/>
  <c r="AG7" i="5" s="1"/>
  <c r="Q6" i="5"/>
  <c r="R4" i="10"/>
  <c r="S4" i="10" s="1"/>
  <c r="T4" i="10" s="1"/>
  <c r="U4" i="10" s="1"/>
  <c r="V4" i="10" s="1"/>
  <c r="W4" i="10" s="1"/>
  <c r="X4" i="10" s="1"/>
  <c r="Y4" i="10" s="1"/>
  <c r="Z4" i="10" s="1"/>
  <c r="AA4" i="10" s="1"/>
  <c r="AB4" i="10" s="1"/>
  <c r="AC4" i="10" s="1"/>
  <c r="N4" i="10"/>
  <c r="V4" i="14"/>
  <c r="W4" i="14" s="1"/>
  <c r="X4" i="14" s="1"/>
  <c r="Y4" i="14" s="1"/>
  <c r="Z4" i="14" s="1"/>
  <c r="AA4" i="14" s="1"/>
  <c r="AB4" i="14" s="1"/>
  <c r="AC4" i="14" s="1"/>
  <c r="AD4" i="14" s="1"/>
  <c r="AE4" i="14" s="1"/>
  <c r="AF4" i="14" s="1"/>
  <c r="AG4" i="14" s="1"/>
  <c r="R4" i="14"/>
  <c r="CS22" i="16"/>
  <c r="CR22" i="16" s="1"/>
  <c r="CQ22" i="16" s="1"/>
  <c r="CP22" i="16" s="1"/>
  <c r="CO22" i="16" s="1"/>
  <c r="CN22" i="16" s="1"/>
  <c r="CM22" i="16" s="1"/>
  <c r="CL22" i="16" s="1"/>
  <c r="CK22" i="16" s="1"/>
  <c r="CJ22" i="16" s="1"/>
  <c r="CI22" i="16" s="1"/>
  <c r="CH22" i="16" s="1"/>
  <c r="CG22" i="16" s="1"/>
  <c r="DI22" i="16"/>
  <c r="DH22" i="16" s="1"/>
  <c r="DG22" i="16" s="1"/>
  <c r="DF22" i="16" s="1"/>
  <c r="DE22" i="16" s="1"/>
  <c r="DD22" i="16" s="1"/>
  <c r="DC22" i="16" s="1"/>
  <c r="DB22" i="16" s="1"/>
  <c r="DA22" i="16" s="1"/>
  <c r="CZ22" i="16" s="1"/>
  <c r="CY22" i="16" s="1"/>
  <c r="CX22" i="16" s="1"/>
  <c r="CW22" i="16" s="1"/>
  <c r="G8" i="7"/>
  <c r="G8" i="6"/>
  <c r="H8" i="5"/>
  <c r="T4" i="11"/>
  <c r="U4" i="11" s="1"/>
  <c r="V4" i="11" s="1"/>
  <c r="W4" i="11" s="1"/>
  <c r="X4" i="11" s="1"/>
  <c r="Y4" i="11" s="1"/>
  <c r="Z4" i="11" s="1"/>
  <c r="AA4" i="11" s="1"/>
  <c r="AB4" i="11" s="1"/>
  <c r="AC4" i="11" s="1"/>
  <c r="AD4" i="11" s="1"/>
  <c r="AE4" i="11" s="1"/>
  <c r="P4" i="11"/>
  <c r="P4" i="12"/>
  <c r="T4" i="12"/>
  <c r="U4" i="12" s="1"/>
  <c r="V4" i="12" s="1"/>
  <c r="W4" i="12" s="1"/>
  <c r="X4" i="12" s="1"/>
  <c r="Y4" i="12" s="1"/>
  <c r="Z4" i="12" s="1"/>
  <c r="AA4" i="12" s="1"/>
  <c r="AB4" i="12" s="1"/>
  <c r="AC4" i="12" s="1"/>
  <c r="AD4" i="12" s="1"/>
  <c r="AE4" i="12" s="1"/>
  <c r="AS8" i="7"/>
  <c r="AS8" i="6"/>
  <c r="AT8" i="5"/>
  <c r="T4" i="9"/>
  <c r="U4" i="9" s="1"/>
  <c r="V4" i="9" s="1"/>
  <c r="W4" i="9" s="1"/>
  <c r="X4" i="9" s="1"/>
  <c r="Y4" i="9" s="1"/>
  <c r="Z4" i="9" s="1"/>
  <c r="AA4" i="9" s="1"/>
  <c r="AB4" i="9" s="1"/>
  <c r="AC4" i="9" s="1"/>
  <c r="AD4" i="9" s="1"/>
  <c r="AE4" i="9" s="1"/>
  <c r="P4" i="9"/>
  <c r="CT39" i="15"/>
  <c r="CS39" i="15" s="1"/>
  <c r="DJ39" i="15"/>
  <c r="DI39" i="15" s="1"/>
  <c r="W20" i="11"/>
  <c r="X27" i="11"/>
  <c r="AA20" i="11"/>
  <c r="N20" i="12"/>
  <c r="V9" i="15"/>
  <c r="U7" i="17" s="1"/>
  <c r="R11" i="10"/>
  <c r="Z9" i="15"/>
  <c r="Y7" i="17" s="1"/>
  <c r="V11" i="10"/>
  <c r="AD9" i="15"/>
  <c r="AC7" i="17" s="1"/>
  <c r="Z11" i="10"/>
  <c r="AH6" i="15"/>
  <c r="AQ18" i="16"/>
  <c r="AR18" i="16" s="1"/>
  <c r="AS18" i="16" s="1"/>
  <c r="AT18" i="16" s="1"/>
  <c r="AU18" i="16" s="1"/>
  <c r="AV18" i="16" s="1"/>
  <c r="AW18" i="16"/>
  <c r="CR38" i="15"/>
  <c r="H7" i="6"/>
  <c r="AQ14" i="17"/>
  <c r="AR6" i="14"/>
  <c r="A2" i="11"/>
  <c r="A2" i="12" s="1"/>
  <c r="A2" i="3" s="1"/>
  <c r="A2" i="14" s="1"/>
  <c r="A2" i="15" s="1"/>
  <c r="A2" i="16" s="1"/>
  <c r="A2" i="17" s="1"/>
  <c r="A2" i="18" s="1"/>
  <c r="A2" i="10"/>
  <c r="AP8" i="5"/>
  <c r="F8" i="6"/>
  <c r="Q14" i="6"/>
  <c r="Q15" i="6" s="1"/>
  <c r="F8" i="7"/>
  <c r="P20" i="9"/>
  <c r="N20" i="10"/>
  <c r="AF24" i="11"/>
  <c r="V17" i="12"/>
  <c r="W15" i="7"/>
  <c r="W16" i="7" s="1"/>
  <c r="Z17" i="12"/>
  <c r="AA15" i="7"/>
  <c r="AA16" i="7" s="1"/>
  <c r="AD17" i="12"/>
  <c r="AE15" i="7"/>
  <c r="AE16" i="7" s="1"/>
  <c r="F20" i="12"/>
  <c r="G18" i="7"/>
  <c r="G19" i="7" s="1"/>
  <c r="R8" i="10"/>
  <c r="AJ39" i="9"/>
  <c r="CB38" i="15"/>
  <c r="CB39" i="15"/>
  <c r="I15" i="16"/>
  <c r="J15" i="16" s="1"/>
  <c r="K15" i="16" s="1"/>
  <c r="L15" i="16" s="1"/>
  <c r="M15" i="16" s="1"/>
  <c r="N15" i="16" s="1"/>
  <c r="O15" i="16" s="1"/>
  <c r="P15" i="16" s="1"/>
  <c r="H7" i="7"/>
  <c r="P18" i="7"/>
  <c r="P19" i="7" s="1"/>
  <c r="CW17" i="12"/>
  <c r="CX15" i="7"/>
  <c r="CX16" i="7" s="1"/>
  <c r="DA17" i="12"/>
  <c r="DB15" i="7"/>
  <c r="DB16" i="7" s="1"/>
  <c r="DE17" i="12"/>
  <c r="DF15" i="7"/>
  <c r="DF16" i="7" s="1"/>
  <c r="E20" i="12"/>
  <c r="F18" i="7"/>
  <c r="F19" i="7" s="1"/>
  <c r="K20" i="12"/>
  <c r="AM14" i="17"/>
  <c r="AN6" i="14"/>
  <c r="AU14" i="17"/>
  <c r="AV6" i="14"/>
  <c r="CQ20" i="16"/>
  <c r="CR6" i="16"/>
  <c r="CR8" i="16" s="1"/>
  <c r="DJ38" i="15"/>
  <c r="DI38" i="15" s="1"/>
  <c r="G13" i="5"/>
  <c r="A2" i="9"/>
  <c r="DH22" i="3"/>
  <c r="DI20" i="16" s="1"/>
  <c r="DH20" i="16" s="1"/>
  <c r="CR40" i="15"/>
  <c r="AO8" i="6"/>
  <c r="CS15" i="7"/>
  <c r="CS16" i="7" s="1"/>
  <c r="AF38" i="9"/>
  <c r="AQ7" i="9"/>
  <c r="U16" i="11"/>
  <c r="Z16" i="11"/>
  <c r="Z20" i="9"/>
  <c r="AF20" i="9" s="1"/>
  <c r="V28" i="11"/>
  <c r="I20" i="12"/>
  <c r="J18" i="7"/>
  <c r="J19" i="7" s="1"/>
  <c r="M20" i="12"/>
  <c r="N18" i="7"/>
  <c r="N19" i="7" s="1"/>
  <c r="CR13" i="12"/>
  <c r="E14" i="17"/>
  <c r="F6" i="14"/>
  <c r="X9" i="15"/>
  <c r="W7" i="17" s="1"/>
  <c r="T21" i="10"/>
  <c r="V16" i="11" s="1"/>
  <c r="AF9" i="15"/>
  <c r="AE7" i="17" s="1"/>
  <c r="AB21" i="10"/>
  <c r="AD16" i="11" s="1"/>
  <c r="AK8" i="17"/>
  <c r="I14" i="16"/>
  <c r="J14" i="16" s="1"/>
  <c r="K14" i="16" s="1"/>
  <c r="L14" i="16" s="1"/>
  <c r="M14" i="16" s="1"/>
  <c r="N14" i="16" s="1"/>
  <c r="O14" i="16" s="1"/>
  <c r="P14" i="16" s="1"/>
  <c r="AF16" i="12"/>
  <c r="P9" i="12"/>
  <c r="P11" i="12"/>
  <c r="P13" i="12"/>
  <c r="BL16" i="12"/>
  <c r="T17" i="12"/>
  <c r="AV14" i="17"/>
  <c r="AW6" i="14"/>
  <c r="H20" i="17"/>
  <c r="H23" i="17" s="1"/>
  <c r="E13" i="10" s="1"/>
  <c r="G13" i="9" s="1"/>
  <c r="I7" i="14"/>
  <c r="L20" i="17"/>
  <c r="L23" i="17" s="1"/>
  <c r="I13" i="10" s="1"/>
  <c r="K13" i="9" s="1"/>
  <c r="M7" i="14"/>
  <c r="P20" i="17"/>
  <c r="P23" i="17" s="1"/>
  <c r="M13" i="10" s="1"/>
  <c r="O13" i="9" s="1"/>
  <c r="Q7" i="14"/>
  <c r="H29" i="15"/>
  <c r="W9" i="15"/>
  <c r="V7" i="17" s="1"/>
  <c r="AA9" i="15"/>
  <c r="Z7" i="17" s="1"/>
  <c r="AE9" i="15"/>
  <c r="AD7" i="17" s="1"/>
  <c r="AD20" i="10"/>
  <c r="AH7" i="15"/>
  <c r="AF34" i="3" s="1"/>
  <c r="E27" i="17"/>
  <c r="Q4" i="16"/>
  <c r="U4" i="16"/>
  <c r="V4" i="16" s="1"/>
  <c r="W4" i="16" s="1"/>
  <c r="X4" i="16" s="1"/>
  <c r="Y4" i="16" s="1"/>
  <c r="Z4" i="16" s="1"/>
  <c r="AA4" i="16" s="1"/>
  <c r="AB4" i="16" s="1"/>
  <c r="AC4" i="16" s="1"/>
  <c r="AD4" i="16" s="1"/>
  <c r="AE4" i="16" s="1"/>
  <c r="AF4" i="16" s="1"/>
  <c r="CR38" i="9"/>
  <c r="DH38" i="9"/>
  <c r="G31" i="11"/>
  <c r="O31" i="11"/>
  <c r="H19" i="12"/>
  <c r="L19" i="12"/>
  <c r="P12" i="12"/>
  <c r="AV13" i="12"/>
  <c r="BL13" i="12"/>
  <c r="CB13" i="12"/>
  <c r="CB16" i="12"/>
  <c r="AQ7" i="10"/>
  <c r="E20" i="17"/>
  <c r="F7" i="14"/>
  <c r="I20" i="17"/>
  <c r="I23" i="17" s="1"/>
  <c r="F13" i="10" s="1"/>
  <c r="H13" i="9" s="1"/>
  <c r="J7" i="14"/>
  <c r="R22" i="14"/>
  <c r="R21" i="14" s="1"/>
  <c r="P18" i="3" s="1"/>
  <c r="H9" i="15"/>
  <c r="G7" i="17" s="1"/>
  <c r="L9" i="15"/>
  <c r="K7" i="17" s="1"/>
  <c r="P9" i="15"/>
  <c r="O7" i="17" s="1"/>
  <c r="R42" i="15"/>
  <c r="U8" i="17"/>
  <c r="R19" i="10"/>
  <c r="N19" i="16"/>
  <c r="O19" i="16" s="1"/>
  <c r="P19" i="16" s="1"/>
  <c r="BB24" i="16"/>
  <c r="CR36" i="16"/>
  <c r="CQ33" i="16"/>
  <c r="BL12" i="12"/>
  <c r="P16" i="12"/>
  <c r="BZ40" i="15"/>
  <c r="AH42" i="15"/>
  <c r="BN42" i="15"/>
  <c r="AH43" i="15"/>
  <c r="BN43" i="15"/>
  <c r="R44" i="15"/>
  <c r="AX44" i="15"/>
  <c r="AB19" i="16"/>
  <c r="AC19" i="16" s="1"/>
  <c r="AD19" i="16" s="1"/>
  <c r="AE19" i="16" s="1"/>
  <c r="AF19" i="16" s="1"/>
  <c r="AQ22" i="16"/>
  <c r="AR22" i="16" s="1"/>
  <c r="AS22" i="16" s="1"/>
  <c r="AT22" i="16" s="1"/>
  <c r="AU22" i="16" s="1"/>
  <c r="AV22" i="16" s="1"/>
  <c r="DH16" i="12"/>
  <c r="AP21" i="14"/>
  <c r="AQ21" i="14" s="1"/>
  <c r="AR21" i="14" s="1"/>
  <c r="AS21" i="14" s="1"/>
  <c r="AT21" i="14" s="1"/>
  <c r="AU21" i="14" s="1"/>
  <c r="AV21" i="14" s="1"/>
  <c r="AW21" i="14" s="1"/>
  <c r="R8" i="15"/>
  <c r="R9" i="15" s="1"/>
  <c r="AH8" i="15"/>
  <c r="AF35" i="3" s="1"/>
  <c r="AR14" i="16"/>
  <c r="AS14" i="16" s="1"/>
  <c r="AT14" i="16" s="1"/>
  <c r="AU14" i="16" s="1"/>
  <c r="AV14" i="16" s="1"/>
  <c r="BC15" i="16"/>
  <c r="BD15" i="16" s="1"/>
  <c r="BE15" i="16" s="1"/>
  <c r="BF15" i="16" s="1"/>
  <c r="BG15" i="16" s="1"/>
  <c r="BH15" i="16" s="1"/>
  <c r="AM24" i="16"/>
  <c r="AM6" i="16"/>
  <c r="AN20" i="16"/>
  <c r="BC16" i="16"/>
  <c r="BD16" i="16" s="1"/>
  <c r="BE16" i="16" s="1"/>
  <c r="BF16" i="16" s="1"/>
  <c r="BG16" i="16" s="1"/>
  <c r="BH16" i="16" s="1"/>
  <c r="AK17" i="17"/>
  <c r="AX15" i="14"/>
  <c r="U23" i="17"/>
  <c r="R43" i="15"/>
  <c r="BF14" i="16"/>
  <c r="Y20" i="16"/>
  <c r="X6" i="16"/>
  <c r="F36" i="16"/>
  <c r="F37" i="16" s="1"/>
  <c r="G33" i="16"/>
  <c r="F7" i="16"/>
  <c r="AL6" i="14"/>
  <c r="AP6" i="14"/>
  <c r="AT6" i="14"/>
  <c r="AL17" i="17"/>
  <c r="X21" i="14"/>
  <c r="AX42" i="15"/>
  <c r="AH44" i="15"/>
  <c r="AM16" i="16"/>
  <c r="AN16" i="16" s="1"/>
  <c r="AO16" i="16" s="1"/>
  <c r="AP16" i="16" s="1"/>
  <c r="AQ16" i="16" s="1"/>
  <c r="AR16" i="16" s="1"/>
  <c r="AS16" i="16" s="1"/>
  <c r="AT16" i="16" s="1"/>
  <c r="AU16" i="16" s="1"/>
  <c r="AV16" i="16" s="1"/>
  <c r="AW17" i="16"/>
  <c r="CC25" i="16"/>
  <c r="AO35" i="16"/>
  <c r="AP35" i="16" s="1"/>
  <c r="AQ35" i="16" s="1"/>
  <c r="AR35" i="16" s="1"/>
  <c r="AS35" i="16" s="1"/>
  <c r="AT35" i="16" s="1"/>
  <c r="AU35" i="16" s="1"/>
  <c r="AV35" i="16" s="1"/>
  <c r="CB36" i="16"/>
  <c r="CA33" i="16"/>
  <c r="AK4" i="17"/>
  <c r="AL4" i="17" s="1"/>
  <c r="AM4" i="17" s="1"/>
  <c r="AN4" i="17" s="1"/>
  <c r="AO4" i="17" s="1"/>
  <c r="AP4" i="17" s="1"/>
  <c r="AQ4" i="17" s="1"/>
  <c r="AR4" i="17" s="1"/>
  <c r="AS4" i="17" s="1"/>
  <c r="AT4" i="17" s="1"/>
  <c r="AU4" i="17" s="1"/>
  <c r="AV4" i="17" s="1"/>
  <c r="AG4" i="17"/>
  <c r="CB7" i="16"/>
  <c r="AG14" i="16"/>
  <c r="G20" i="16"/>
  <c r="F6" i="16"/>
  <c r="AM7" i="16"/>
  <c r="E8" i="16"/>
  <c r="G16" i="16"/>
  <c r="H16" i="16" s="1"/>
  <c r="I16" i="16" s="1"/>
  <c r="J16" i="16" s="1"/>
  <c r="K16" i="16" s="1"/>
  <c r="L16" i="16" s="1"/>
  <c r="M16" i="16" s="1"/>
  <c r="N16" i="16" s="1"/>
  <c r="O16" i="16" s="1"/>
  <c r="P16" i="16" s="1"/>
  <c r="AG16" i="16"/>
  <c r="Q17" i="16"/>
  <c r="DG33" i="16"/>
  <c r="DH36" i="16"/>
  <c r="AW15" i="16"/>
  <c r="AG17" i="16"/>
  <c r="AG18" i="16"/>
  <c r="AW19" i="16"/>
  <c r="Q4" i="17"/>
  <c r="V24" i="16"/>
  <c r="V26" i="16" s="1"/>
  <c r="CS25" i="16"/>
  <c r="W33" i="16"/>
  <c r="Q18" i="16"/>
  <c r="AW25" i="16"/>
  <c r="DI25" i="16"/>
  <c r="BL36" i="16"/>
  <c r="BK33" i="16"/>
  <c r="AL36" i="16"/>
  <c r="AG4" i="18"/>
  <c r="AK4" i="18"/>
  <c r="AL4" i="18" s="1"/>
  <c r="AM4" i="18" s="1"/>
  <c r="AN4" i="18" s="1"/>
  <c r="AO4" i="18" s="1"/>
  <c r="AP4" i="18" s="1"/>
  <c r="AQ4" i="18" s="1"/>
  <c r="AR4" i="18" s="1"/>
  <c r="AS4" i="18" s="1"/>
  <c r="AT4" i="18" s="1"/>
  <c r="AU4" i="18" s="1"/>
  <c r="AV4" i="18" s="1"/>
  <c r="Q4" i="18"/>
  <c r="AG7" i="18"/>
  <c r="CS7" i="18"/>
  <c r="AG14" i="18"/>
  <c r="CS14" i="18"/>
  <c r="Q6" i="18"/>
  <c r="CC6" i="18"/>
  <c r="CS6" i="18"/>
  <c r="DI6" i="18"/>
  <c r="AW15" i="18"/>
  <c r="DI15" i="18"/>
  <c r="AW6" i="18"/>
  <c r="Q15" i="18"/>
  <c r="CC15" i="18"/>
  <c r="H8" i="10" l="1"/>
  <c r="J8" i="9" s="1"/>
  <c r="K13" i="5"/>
  <c r="S8" i="10"/>
  <c r="U8" i="9" s="1"/>
  <c r="V13" i="5"/>
  <c r="V18" i="7"/>
  <c r="V19" i="7" s="1"/>
  <c r="AN33" i="16"/>
  <c r="BD20" i="16"/>
  <c r="AM8" i="16"/>
  <c r="W26" i="16"/>
  <c r="AM26" i="16"/>
  <c r="BB26" i="16"/>
  <c r="BB28" i="16" s="1"/>
  <c r="V8" i="17"/>
  <c r="S19" i="10"/>
  <c r="U19" i="9" s="1"/>
  <c r="AM7" i="14"/>
  <c r="AI8" i="10" s="1"/>
  <c r="G22" i="15"/>
  <c r="G64" i="15"/>
  <c r="F27" i="5" s="1"/>
  <c r="F30" i="5" s="1"/>
  <c r="I4" i="15"/>
  <c r="H21" i="15"/>
  <c r="H20" i="15"/>
  <c r="H18" i="15"/>
  <c r="H19" i="15"/>
  <c r="H17" i="15"/>
  <c r="AW22" i="16"/>
  <c r="AV23" i="3" s="1"/>
  <c r="AW35" i="16"/>
  <c r="AV27" i="3" s="1"/>
  <c r="P11" i="9"/>
  <c r="J13" i="5"/>
  <c r="G8" i="10"/>
  <c r="I8" i="9" s="1"/>
  <c r="Q16" i="16"/>
  <c r="AW16" i="16"/>
  <c r="Q33" i="5"/>
  <c r="P44" i="3"/>
  <c r="N13" i="5"/>
  <c r="K8" i="10"/>
  <c r="M8" i="9" s="1"/>
  <c r="P31" i="11"/>
  <c r="AV17" i="12"/>
  <c r="AW15" i="7"/>
  <c r="AW16" i="7" s="1"/>
  <c r="P19" i="12"/>
  <c r="P20" i="12" s="1"/>
  <c r="G8" i="14"/>
  <c r="F12" i="5"/>
  <c r="F14" i="5" s="1"/>
  <c r="C7" i="10"/>
  <c r="F17" i="17"/>
  <c r="H15" i="14"/>
  <c r="G32" i="5"/>
  <c r="F37" i="9"/>
  <c r="I29" i="16"/>
  <c r="I13" i="14"/>
  <c r="CB8" i="16"/>
  <c r="BZ24" i="16"/>
  <c r="BY24" i="16"/>
  <c r="BX20" i="16"/>
  <c r="BW20" i="16" s="1"/>
  <c r="BZ6" i="16"/>
  <c r="H25" i="15"/>
  <c r="N11" i="10"/>
  <c r="G26" i="15"/>
  <c r="G46" i="15" s="1"/>
  <c r="G52" i="15" s="1"/>
  <c r="Q7" i="17"/>
  <c r="H24" i="15"/>
  <c r="E28" i="5"/>
  <c r="E30" i="5" s="1"/>
  <c r="AE20" i="11"/>
  <c r="AE32" i="9" s="1"/>
  <c r="AF32" i="9" s="1"/>
  <c r="G67" i="15"/>
  <c r="G11" i="15" s="1"/>
  <c r="E40" i="9" s="1"/>
  <c r="CR24" i="16"/>
  <c r="AN17" i="17"/>
  <c r="AK12" i="10" s="1"/>
  <c r="AM12" i="9" s="1"/>
  <c r="AO17" i="17"/>
  <c r="AL12" i="10" s="1"/>
  <c r="AN12" i="9" s="1"/>
  <c r="AL32" i="17"/>
  <c r="AL35" i="17" s="1"/>
  <c r="AL10" i="17" s="1"/>
  <c r="AI23" i="10" s="1"/>
  <c r="AK22" i="9" s="1"/>
  <c r="AX21" i="14"/>
  <c r="AV18" i="3" s="1"/>
  <c r="AN12" i="5"/>
  <c r="AW14" i="17"/>
  <c r="AD10" i="12"/>
  <c r="AD20" i="11"/>
  <c r="AE10" i="12"/>
  <c r="BK36" i="16"/>
  <c r="BJ33" i="16"/>
  <c r="BK7" i="16"/>
  <c r="BD24" i="16"/>
  <c r="BD6" i="16"/>
  <c r="AN36" i="16"/>
  <c r="AN37" i="16" s="1"/>
  <c r="AO20" i="14" s="1"/>
  <c r="AN33" i="5" s="1"/>
  <c r="AO33" i="16"/>
  <c r="AN7" i="16"/>
  <c r="DH17" i="12"/>
  <c r="DI15" i="7"/>
  <c r="DI16" i="7" s="1"/>
  <c r="AL8" i="17"/>
  <c r="AI19" i="10"/>
  <c r="M8" i="10"/>
  <c r="O8" i="9" s="1"/>
  <c r="P13" i="5"/>
  <c r="E8" i="10"/>
  <c r="G8" i="9" s="1"/>
  <c r="H13" i="5"/>
  <c r="AJ19" i="9"/>
  <c r="E32" i="17"/>
  <c r="E35" i="17" s="1"/>
  <c r="E10" i="17" s="1"/>
  <c r="E17" i="17"/>
  <c r="V19" i="12"/>
  <c r="W28" i="11"/>
  <c r="AJ7" i="10"/>
  <c r="AM12" i="5"/>
  <c r="AE24" i="11"/>
  <c r="AP8" i="7"/>
  <c r="AP8" i="6"/>
  <c r="AH9" i="15"/>
  <c r="AF33" i="3"/>
  <c r="AF36" i="3" s="1"/>
  <c r="Y27" i="11"/>
  <c r="DG40" i="15"/>
  <c r="AH4" i="14"/>
  <c r="AL4" i="14"/>
  <c r="AM4" i="14" s="1"/>
  <c r="AN4" i="14" s="1"/>
  <c r="AO4" i="14" s="1"/>
  <c r="AP4" i="14" s="1"/>
  <c r="AQ4" i="14" s="1"/>
  <c r="AR4" i="14" s="1"/>
  <c r="AS4" i="14" s="1"/>
  <c r="AT4" i="14" s="1"/>
  <c r="AU4" i="14" s="1"/>
  <c r="AV4" i="14" s="1"/>
  <c r="AW4" i="14" s="1"/>
  <c r="BC20" i="16"/>
  <c r="AL39" i="9"/>
  <c r="BZ33" i="16"/>
  <c r="CA7" i="16"/>
  <c r="CA8" i="16" s="1"/>
  <c r="CA36" i="16"/>
  <c r="X26" i="16"/>
  <c r="AS12" i="5"/>
  <c r="AP7" i="10"/>
  <c r="BF20" i="16"/>
  <c r="BG14" i="16"/>
  <c r="AW14" i="16"/>
  <c r="BY40" i="15"/>
  <c r="T19" i="9"/>
  <c r="F51" i="15"/>
  <c r="F52" i="15"/>
  <c r="F50" i="15"/>
  <c r="AS7" i="9"/>
  <c r="CB17" i="12"/>
  <c r="CC15" i="7"/>
  <c r="CC16" i="7" s="1"/>
  <c r="H26" i="15"/>
  <c r="H65" i="15"/>
  <c r="DH38" i="15"/>
  <c r="AM17" i="17"/>
  <c r="AD21" i="10"/>
  <c r="Q15" i="16"/>
  <c r="CA39" i="15"/>
  <c r="T8" i="9"/>
  <c r="W19" i="6"/>
  <c r="H6" i="6"/>
  <c r="I7" i="6"/>
  <c r="AB16" i="11"/>
  <c r="AB11" i="9"/>
  <c r="T16" i="11"/>
  <c r="U10" i="12" s="1"/>
  <c r="AD11" i="10"/>
  <c r="T11" i="9"/>
  <c r="W24" i="11"/>
  <c r="W32" i="9"/>
  <c r="CR39" i="15"/>
  <c r="AJ4" i="9"/>
  <c r="AK4" i="9" s="1"/>
  <c r="AL4" i="9" s="1"/>
  <c r="AM4" i="9" s="1"/>
  <c r="AN4" i="9" s="1"/>
  <c r="AO4" i="9" s="1"/>
  <c r="AP4" i="9" s="1"/>
  <c r="AQ4" i="9" s="1"/>
  <c r="AR4" i="9" s="1"/>
  <c r="AS4" i="9" s="1"/>
  <c r="AT4" i="9" s="1"/>
  <c r="AU4" i="9" s="1"/>
  <c r="AF4" i="9"/>
  <c r="AU8" i="5"/>
  <c r="AT8" i="7"/>
  <c r="AT8" i="6"/>
  <c r="H8" i="7"/>
  <c r="H8" i="6"/>
  <c r="I8" i="5"/>
  <c r="AD4" i="10"/>
  <c r="AH4" i="10"/>
  <c r="AI4" i="10" s="1"/>
  <c r="AJ4" i="10" s="1"/>
  <c r="AK4" i="10" s="1"/>
  <c r="AL4" i="10" s="1"/>
  <c r="AM4" i="10" s="1"/>
  <c r="AN4" i="10" s="1"/>
  <c r="AO4" i="10" s="1"/>
  <c r="AP4" i="10" s="1"/>
  <c r="AQ4" i="10" s="1"/>
  <c r="AR4" i="10" s="1"/>
  <c r="AS4" i="10" s="1"/>
  <c r="BA4" i="17"/>
  <c r="BB4" i="17" s="1"/>
  <c r="BC4" i="17" s="1"/>
  <c r="BD4" i="17" s="1"/>
  <c r="BE4" i="17" s="1"/>
  <c r="BF4" i="17" s="1"/>
  <c r="BG4" i="17" s="1"/>
  <c r="BH4" i="17" s="1"/>
  <c r="BI4" i="17" s="1"/>
  <c r="BJ4" i="17" s="1"/>
  <c r="BK4" i="17" s="1"/>
  <c r="BL4" i="17" s="1"/>
  <c r="AW4" i="17"/>
  <c r="Y6" i="16"/>
  <c r="Y24" i="16"/>
  <c r="Z20" i="16"/>
  <c r="AM8" i="17"/>
  <c r="AJ19" i="10"/>
  <c r="F8" i="10"/>
  <c r="I13" i="5"/>
  <c r="CP20" i="16"/>
  <c r="CQ24" i="16"/>
  <c r="CQ6" i="16"/>
  <c r="I7" i="7"/>
  <c r="BA4" i="18"/>
  <c r="BB4" i="18" s="1"/>
  <c r="BC4" i="18" s="1"/>
  <c r="BD4" i="18" s="1"/>
  <c r="BE4" i="18" s="1"/>
  <c r="BF4" i="18" s="1"/>
  <c r="BG4" i="18" s="1"/>
  <c r="BH4" i="18" s="1"/>
  <c r="BI4" i="18" s="1"/>
  <c r="BJ4" i="18" s="1"/>
  <c r="BK4" i="18" s="1"/>
  <c r="BL4" i="18" s="1"/>
  <c r="AW4" i="18"/>
  <c r="X33" i="16"/>
  <c r="W36" i="16"/>
  <c r="W7" i="16"/>
  <c r="CB8" i="17"/>
  <c r="BY19" i="10"/>
  <c r="E8" i="17"/>
  <c r="B19" i="10"/>
  <c r="F8" i="16"/>
  <c r="Y21" i="14"/>
  <c r="AL7" i="10"/>
  <c r="AO12" i="5"/>
  <c r="BE20" i="16"/>
  <c r="R13" i="10"/>
  <c r="AH12" i="10"/>
  <c r="CQ36" i="16"/>
  <c r="CP33" i="16"/>
  <c r="CQ7" i="16"/>
  <c r="B8" i="10"/>
  <c r="R7" i="14"/>
  <c r="Q13" i="5" s="1"/>
  <c r="E13" i="5"/>
  <c r="AK4" i="16"/>
  <c r="AL4" i="16" s="1"/>
  <c r="AM4" i="16" s="1"/>
  <c r="AN4" i="16" s="1"/>
  <c r="AO4" i="16" s="1"/>
  <c r="AP4" i="16" s="1"/>
  <c r="AQ4" i="16" s="1"/>
  <c r="AR4" i="16" s="1"/>
  <c r="AS4" i="16" s="1"/>
  <c r="AT4" i="16" s="1"/>
  <c r="AU4" i="16" s="1"/>
  <c r="AV4" i="16" s="1"/>
  <c r="AG4" i="16"/>
  <c r="I29" i="15"/>
  <c r="I30" i="15" s="1"/>
  <c r="J4" i="15"/>
  <c r="I25" i="15"/>
  <c r="I24" i="15"/>
  <c r="I8" i="10"/>
  <c r="L13" i="5"/>
  <c r="AS7" i="10"/>
  <c r="AV12" i="5"/>
  <c r="F25" i="17"/>
  <c r="F6" i="17" s="1"/>
  <c r="C12" i="10"/>
  <c r="Q14" i="16"/>
  <c r="V10" i="12"/>
  <c r="V20" i="11"/>
  <c r="DH6" i="16"/>
  <c r="DH8" i="16" s="1"/>
  <c r="DG20" i="16"/>
  <c r="DH24" i="16"/>
  <c r="CR8" i="17"/>
  <c r="CO19" i="10"/>
  <c r="AR7" i="10"/>
  <c r="AU12" i="5"/>
  <c r="CA38" i="15"/>
  <c r="AG7" i="17"/>
  <c r="AA24" i="11"/>
  <c r="AA32" i="9"/>
  <c r="W10" i="12"/>
  <c r="AJ4" i="12"/>
  <c r="AK4" i="12" s="1"/>
  <c r="AL4" i="12" s="1"/>
  <c r="AM4" i="12" s="1"/>
  <c r="AN4" i="12" s="1"/>
  <c r="AO4" i="12" s="1"/>
  <c r="AP4" i="12" s="1"/>
  <c r="AQ4" i="12" s="1"/>
  <c r="AR4" i="12" s="1"/>
  <c r="AS4" i="12" s="1"/>
  <c r="AT4" i="12" s="1"/>
  <c r="AU4" i="12" s="1"/>
  <c r="AF4" i="12"/>
  <c r="Q15" i="7"/>
  <c r="Q16" i="7" s="1"/>
  <c r="P17" i="12"/>
  <c r="H20" i="12"/>
  <c r="I18" i="7"/>
  <c r="I19" i="7" s="1"/>
  <c r="CQ40" i="15"/>
  <c r="AM8" i="14"/>
  <c r="Y24" i="11"/>
  <c r="Y32" i="9"/>
  <c r="DH39" i="15"/>
  <c r="DG36" i="16"/>
  <c r="DF33" i="16"/>
  <c r="DG7" i="16"/>
  <c r="G24" i="16"/>
  <c r="G26" i="16" s="1"/>
  <c r="H20" i="16"/>
  <c r="G6" i="16"/>
  <c r="AL25" i="17"/>
  <c r="AL6" i="17" s="1"/>
  <c r="AI12" i="10"/>
  <c r="AK12" i="9" s="1"/>
  <c r="AX6" i="14"/>
  <c r="AH7" i="10"/>
  <c r="AK12" i="5"/>
  <c r="H33" i="16"/>
  <c r="G7" i="16"/>
  <c r="G36" i="16"/>
  <c r="G37" i="16" s="1"/>
  <c r="AO20" i="16"/>
  <c r="AN24" i="16"/>
  <c r="AN26" i="16" s="1"/>
  <c r="AN28" i="16" s="1"/>
  <c r="AN6" i="16"/>
  <c r="AG19" i="16"/>
  <c r="Q19" i="16"/>
  <c r="E23" i="17"/>
  <c r="Q20" i="17"/>
  <c r="L20" i="12"/>
  <c r="M18" i="7"/>
  <c r="M19" i="7" s="1"/>
  <c r="E30" i="17"/>
  <c r="E9" i="17" s="1"/>
  <c r="H30" i="15"/>
  <c r="BL17" i="12"/>
  <c r="BM15" i="7"/>
  <c r="BM16" i="7" s="1"/>
  <c r="AF17" i="12"/>
  <c r="AG15" i="7"/>
  <c r="AG16" i="7" s="1"/>
  <c r="F8" i="14"/>
  <c r="B7" i="10"/>
  <c r="E12" i="5"/>
  <c r="Z10" i="12"/>
  <c r="Z20" i="11"/>
  <c r="U20" i="11"/>
  <c r="CS24" i="16"/>
  <c r="AC24" i="11"/>
  <c r="AC32" i="9"/>
  <c r="AK20" i="17"/>
  <c r="AL7" i="14"/>
  <c r="AN7" i="10"/>
  <c r="AQ12" i="5"/>
  <c r="CQ38" i="15"/>
  <c r="X16" i="11"/>
  <c r="X11" i="9"/>
  <c r="AA10" i="12"/>
  <c r="AF4" i="11"/>
  <c r="AJ4" i="11"/>
  <c r="AK4" i="11" s="1"/>
  <c r="AL4" i="11" s="1"/>
  <c r="AM4" i="11" s="1"/>
  <c r="AN4" i="11" s="1"/>
  <c r="AO4" i="11" s="1"/>
  <c r="AP4" i="11" s="1"/>
  <c r="AQ4" i="11" s="1"/>
  <c r="AR4" i="11" s="1"/>
  <c r="AS4" i="11" s="1"/>
  <c r="AT4" i="11" s="1"/>
  <c r="AU4" i="11" s="1"/>
  <c r="AG6" i="5"/>
  <c r="AK7" i="5"/>
  <c r="AL7" i="5" s="1"/>
  <c r="AM7" i="5" s="1"/>
  <c r="AN7" i="5" s="1"/>
  <c r="AO7" i="5" s="1"/>
  <c r="AP7" i="5" s="1"/>
  <c r="AQ7" i="5" s="1"/>
  <c r="AR7" i="5" s="1"/>
  <c r="AS7" i="5" s="1"/>
  <c r="AT7" i="5" s="1"/>
  <c r="AU7" i="5" s="1"/>
  <c r="AV7" i="5" s="1"/>
  <c r="AW7" i="5" s="1"/>
  <c r="AL13" i="5" l="1"/>
  <c r="AL14" i="5" s="1"/>
  <c r="BL70" i="3"/>
  <c r="I21" i="15"/>
  <c r="I20" i="15"/>
  <c r="I18" i="15"/>
  <c r="I19" i="15"/>
  <c r="I17" i="15"/>
  <c r="J20" i="15"/>
  <c r="J21" i="15"/>
  <c r="J19" i="15"/>
  <c r="J17" i="15"/>
  <c r="J18" i="15"/>
  <c r="H22" i="15"/>
  <c r="H64" i="15"/>
  <c r="G27" i="5" s="1"/>
  <c r="G8" i="16"/>
  <c r="Q18" i="7"/>
  <c r="Q19" i="7" s="1"/>
  <c r="E14" i="5"/>
  <c r="J29" i="16"/>
  <c r="J13" i="14"/>
  <c r="E7" i="9"/>
  <c r="E9" i="9" s="1"/>
  <c r="C9" i="10"/>
  <c r="I15" i="14"/>
  <c r="G37" i="9"/>
  <c r="H32" i="5"/>
  <c r="G14" i="17"/>
  <c r="H6" i="14"/>
  <c r="Y26" i="16"/>
  <c r="BX24" i="16"/>
  <c r="BX6" i="16"/>
  <c r="G50" i="15"/>
  <c r="F27" i="17"/>
  <c r="F30" i="17" s="1"/>
  <c r="F9" i="17" s="1"/>
  <c r="C22" i="10" s="1"/>
  <c r="E21" i="9" s="1"/>
  <c r="G51" i="15"/>
  <c r="H46" i="15"/>
  <c r="H51" i="15" s="1"/>
  <c r="AP17" i="17"/>
  <c r="AM12" i="10" s="1"/>
  <c r="AO12" i="9" s="1"/>
  <c r="CQ8" i="16"/>
  <c r="Z24" i="16"/>
  <c r="AA20" i="16"/>
  <c r="Z6" i="16"/>
  <c r="BM4" i="17"/>
  <c r="BQ4" i="17"/>
  <c r="BR4" i="17" s="1"/>
  <c r="BS4" i="17" s="1"/>
  <c r="BT4" i="17" s="1"/>
  <c r="BU4" i="17" s="1"/>
  <c r="BV4" i="17" s="1"/>
  <c r="BW4" i="17" s="1"/>
  <c r="BX4" i="17" s="1"/>
  <c r="BY4" i="17" s="1"/>
  <c r="BZ4" i="17" s="1"/>
  <c r="CA4" i="17" s="1"/>
  <c r="CB4" i="17" s="1"/>
  <c r="AV8" i="5"/>
  <c r="AU8" i="7"/>
  <c r="AU8" i="6"/>
  <c r="T10" i="12"/>
  <c r="T20" i="11"/>
  <c r="J7" i="6"/>
  <c r="I6" i="6"/>
  <c r="G28" i="5"/>
  <c r="BX40" i="15"/>
  <c r="BF24" i="16"/>
  <c r="BF6" i="16"/>
  <c r="W19" i="12"/>
  <c r="X28" i="11"/>
  <c r="X19" i="6"/>
  <c r="B23" i="10"/>
  <c r="AM39" i="9"/>
  <c r="BJ36" i="16"/>
  <c r="BI33" i="16"/>
  <c r="BJ7" i="16"/>
  <c r="AD24" i="11"/>
  <c r="AD32" i="9"/>
  <c r="AK23" i="17"/>
  <c r="AK32" i="17"/>
  <c r="U24" i="11"/>
  <c r="U32" i="9"/>
  <c r="AW12" i="5"/>
  <c r="AV11" i="3"/>
  <c r="AW4" i="16"/>
  <c r="BA4" i="16"/>
  <c r="BB4" i="16" s="1"/>
  <c r="BC4" i="16" s="1"/>
  <c r="BD4" i="16" s="1"/>
  <c r="BE4" i="16" s="1"/>
  <c r="BF4" i="16" s="1"/>
  <c r="BG4" i="16" s="1"/>
  <c r="BH4" i="16" s="1"/>
  <c r="BI4" i="16" s="1"/>
  <c r="BJ4" i="16" s="1"/>
  <c r="BK4" i="16" s="1"/>
  <c r="BL4" i="16" s="1"/>
  <c r="AN7" i="9"/>
  <c r="W20" i="17"/>
  <c r="X7" i="14"/>
  <c r="F8" i="17"/>
  <c r="F11" i="17" s="1"/>
  <c r="C19" i="10"/>
  <c r="W37" i="16"/>
  <c r="B9" i="10"/>
  <c r="D7" i="9"/>
  <c r="AO24" i="16"/>
  <c r="AO26" i="16" s="1"/>
  <c r="AO28" i="16" s="1"/>
  <c r="AP20" i="16"/>
  <c r="AO6" i="16"/>
  <c r="G8" i="17"/>
  <c r="D19" i="10"/>
  <c r="DG39" i="15"/>
  <c r="BM4" i="18"/>
  <c r="BQ4" i="18"/>
  <c r="BR4" i="18" s="1"/>
  <c r="BS4" i="18" s="1"/>
  <c r="BT4" i="18" s="1"/>
  <c r="BU4" i="18" s="1"/>
  <c r="BV4" i="18" s="1"/>
  <c r="BW4" i="18" s="1"/>
  <c r="BX4" i="18" s="1"/>
  <c r="BY4" i="18" s="1"/>
  <c r="BZ4" i="18" s="1"/>
  <c r="CA4" i="18" s="1"/>
  <c r="CB4" i="18" s="1"/>
  <c r="CA8" i="17"/>
  <c r="BX19" i="10"/>
  <c r="BC6" i="16"/>
  <c r="BC24" i="16"/>
  <c r="BC26" i="16" s="1"/>
  <c r="BC28" i="16" s="1"/>
  <c r="DF40" i="15"/>
  <c r="V20" i="12"/>
  <c r="W18" i="7"/>
  <c r="W19" i="7" s="1"/>
  <c r="AK19" i="9"/>
  <c r="AH8" i="10"/>
  <c r="AH9" i="10" s="1"/>
  <c r="AK13" i="5"/>
  <c r="AK14" i="5" s="1"/>
  <c r="AZ4" i="12"/>
  <c r="AV4" i="12"/>
  <c r="DH8" i="17"/>
  <c r="DE19" i="10"/>
  <c r="J7" i="7"/>
  <c r="CP24" i="16"/>
  <c r="CO20" i="16"/>
  <c r="CP6" i="16"/>
  <c r="AL19" i="9"/>
  <c r="AZ4" i="9"/>
  <c r="BA4" i="9" s="1"/>
  <c r="BB4" i="9" s="1"/>
  <c r="BC4" i="9" s="1"/>
  <c r="BD4" i="9" s="1"/>
  <c r="BE4" i="9" s="1"/>
  <c r="BF4" i="9" s="1"/>
  <c r="BG4" i="9" s="1"/>
  <c r="BH4" i="9" s="1"/>
  <c r="BI4" i="9" s="1"/>
  <c r="BJ4" i="9" s="1"/>
  <c r="BK4" i="9" s="1"/>
  <c r="AV4" i="9"/>
  <c r="BZ36" i="16"/>
  <c r="BY33" i="16"/>
  <c r="BZ7" i="16"/>
  <c r="BZ8" i="16" s="1"/>
  <c r="AT7" i="9"/>
  <c r="DI24" i="16"/>
  <c r="E12" i="9"/>
  <c r="E14" i="9" s="1"/>
  <c r="C14" i="10"/>
  <c r="J24" i="15"/>
  <c r="J29" i="15"/>
  <c r="J25" i="15"/>
  <c r="K4" i="15"/>
  <c r="AZ4" i="11"/>
  <c r="BA4" i="11" s="1"/>
  <c r="BB4" i="11" s="1"/>
  <c r="BC4" i="11" s="1"/>
  <c r="BD4" i="11" s="1"/>
  <c r="BE4" i="11" s="1"/>
  <c r="BF4" i="11" s="1"/>
  <c r="BG4" i="11" s="1"/>
  <c r="BH4" i="11" s="1"/>
  <c r="BI4" i="11" s="1"/>
  <c r="BJ4" i="11" s="1"/>
  <c r="BK4" i="11" s="1"/>
  <c r="AV4" i="11"/>
  <c r="Z24" i="11"/>
  <c r="Z32" i="9"/>
  <c r="DG24" i="16"/>
  <c r="DF20" i="16"/>
  <c r="DG6" i="16"/>
  <c r="DG8" i="16" s="1"/>
  <c r="V24" i="11"/>
  <c r="V32" i="9"/>
  <c r="AU7" i="9"/>
  <c r="K8" i="9"/>
  <c r="T13" i="9"/>
  <c r="D19" i="9"/>
  <c r="CA19" i="9"/>
  <c r="X36" i="16"/>
  <c r="Y33" i="16"/>
  <c r="X7" i="16"/>
  <c r="X8" i="16" s="1"/>
  <c r="H8" i="9"/>
  <c r="AT4" i="10"/>
  <c r="AX4" i="10"/>
  <c r="AY4" i="10" s="1"/>
  <c r="AZ4" i="10" s="1"/>
  <c r="BA4" i="10" s="1"/>
  <c r="BB4" i="10" s="1"/>
  <c r="BC4" i="10" s="1"/>
  <c r="BD4" i="10" s="1"/>
  <c r="BE4" i="10" s="1"/>
  <c r="BF4" i="10" s="1"/>
  <c r="BG4" i="10" s="1"/>
  <c r="BH4" i="10" s="1"/>
  <c r="BI4" i="10" s="1"/>
  <c r="AF11" i="9"/>
  <c r="DG38" i="15"/>
  <c r="H52" i="15"/>
  <c r="AL7" i="9"/>
  <c r="X10" i="12"/>
  <c r="X20" i="11"/>
  <c r="Y10" i="12"/>
  <c r="AP7" i="9"/>
  <c r="Q23" i="17"/>
  <c r="B13" i="10"/>
  <c r="AT7" i="10"/>
  <c r="AJ7" i="9"/>
  <c r="I20" i="16"/>
  <c r="H24" i="16"/>
  <c r="H26" i="16" s="1"/>
  <c r="H6" i="16"/>
  <c r="DF36" i="16"/>
  <c r="DE33" i="16"/>
  <c r="DF7" i="16"/>
  <c r="AK8" i="9"/>
  <c r="AK9" i="9" s="1"/>
  <c r="AI9" i="10"/>
  <c r="CP40" i="15"/>
  <c r="BZ38" i="15"/>
  <c r="CQ19" i="9"/>
  <c r="I65" i="15"/>
  <c r="I26" i="15"/>
  <c r="CO33" i="16"/>
  <c r="CP7" i="16"/>
  <c r="CP36" i="16"/>
  <c r="AJ12" i="9"/>
  <c r="F54" i="15"/>
  <c r="AR7" i="9"/>
  <c r="BB4" i="14"/>
  <c r="BC4" i="14" s="1"/>
  <c r="BD4" i="14" s="1"/>
  <c r="BE4" i="14" s="1"/>
  <c r="BF4" i="14" s="1"/>
  <c r="BG4" i="14" s="1"/>
  <c r="BH4" i="14" s="1"/>
  <c r="BI4" i="14" s="1"/>
  <c r="BJ4" i="14" s="1"/>
  <c r="BK4" i="14" s="1"/>
  <c r="BL4" i="14" s="1"/>
  <c r="BM4" i="14" s="1"/>
  <c r="AX4" i="14"/>
  <c r="E25" i="17"/>
  <c r="E6" i="17" s="1"/>
  <c r="B12" i="10"/>
  <c r="AW6" i="5"/>
  <c r="BA7" i="5"/>
  <c r="BB7" i="5" s="1"/>
  <c r="BC7" i="5" s="1"/>
  <c r="BD7" i="5" s="1"/>
  <c r="BE7" i="5" s="1"/>
  <c r="BF7" i="5" s="1"/>
  <c r="BG7" i="5" s="1"/>
  <c r="BH7" i="5" s="1"/>
  <c r="BI7" i="5" s="1"/>
  <c r="BJ7" i="5" s="1"/>
  <c r="BK7" i="5" s="1"/>
  <c r="BL7" i="5" s="1"/>
  <c r="BM7" i="5" s="1"/>
  <c r="CP38" i="15"/>
  <c r="B22" i="10"/>
  <c r="AN8" i="16"/>
  <c r="I33" i="16"/>
  <c r="H36" i="16"/>
  <c r="H37" i="16" s="1"/>
  <c r="H7" i="16"/>
  <c r="AL8" i="14"/>
  <c r="BW24" i="16"/>
  <c r="BV20" i="16"/>
  <c r="BW6" i="16"/>
  <c r="N8" i="10"/>
  <c r="D8" i="9"/>
  <c r="BE24" i="16"/>
  <c r="BE6" i="16"/>
  <c r="Z21" i="14"/>
  <c r="W8" i="16"/>
  <c r="I8" i="7"/>
  <c r="I8" i="6"/>
  <c r="J8" i="5"/>
  <c r="CQ39" i="15"/>
  <c r="AB10" i="12"/>
  <c r="AB20" i="11"/>
  <c r="AC10" i="12"/>
  <c r="BZ39" i="15"/>
  <c r="AJ12" i="10"/>
  <c r="AL12" i="9" s="1"/>
  <c r="BH14" i="16"/>
  <c r="BG20" i="16"/>
  <c r="AM20" i="17"/>
  <c r="AN7" i="14"/>
  <c r="Z27" i="11"/>
  <c r="AO7" i="16"/>
  <c r="AP33" i="16"/>
  <c r="AO36" i="16"/>
  <c r="BD26" i="16"/>
  <c r="BD28" i="16" s="1"/>
  <c r="X37" i="16" l="1"/>
  <c r="E16" i="9"/>
  <c r="E17" i="9" s="1"/>
  <c r="G30" i="5"/>
  <c r="K18" i="15"/>
  <c r="K19" i="15"/>
  <c r="K21" i="15"/>
  <c r="K20" i="15"/>
  <c r="K17" i="15"/>
  <c r="H67" i="15"/>
  <c r="H11" i="15" s="1"/>
  <c r="F40" i="9" s="1"/>
  <c r="J22" i="15"/>
  <c r="J64" i="15"/>
  <c r="I27" i="5" s="1"/>
  <c r="I22" i="15"/>
  <c r="I46" i="15" s="1"/>
  <c r="I64" i="15"/>
  <c r="H27" i="5" s="1"/>
  <c r="G54" i="15"/>
  <c r="AK35" i="17"/>
  <c r="BA4" i="12"/>
  <c r="D7" i="10"/>
  <c r="G12" i="5"/>
  <c r="G14" i="5" s="1"/>
  <c r="H8" i="14"/>
  <c r="H14" i="17"/>
  <c r="I6" i="14"/>
  <c r="G32" i="17"/>
  <c r="G35" i="17" s="1"/>
  <c r="G10" i="17" s="1"/>
  <c r="D23" i="10" s="1"/>
  <c r="F22" i="9" s="1"/>
  <c r="G17" i="17"/>
  <c r="H37" i="9"/>
  <c r="J15" i="14"/>
  <c r="I32" i="5"/>
  <c r="K29" i="16"/>
  <c r="K13" i="14"/>
  <c r="Z26" i="16"/>
  <c r="H50" i="15"/>
  <c r="H54" i="15" s="1"/>
  <c r="AQ17" i="17"/>
  <c r="BN4" i="14"/>
  <c r="BR4" i="14"/>
  <c r="BS4" i="14" s="1"/>
  <c r="BT4" i="14" s="1"/>
  <c r="BU4" i="14" s="1"/>
  <c r="BV4" i="14" s="1"/>
  <c r="BW4" i="14" s="1"/>
  <c r="BX4" i="14" s="1"/>
  <c r="BY4" i="14" s="1"/>
  <c r="BZ4" i="14" s="1"/>
  <c r="CA4" i="14" s="1"/>
  <c r="CB4" i="14" s="1"/>
  <c r="CC4" i="14" s="1"/>
  <c r="DF38" i="15"/>
  <c r="CC4" i="17"/>
  <c r="CG4" i="17"/>
  <c r="CH4" i="17" s="1"/>
  <c r="CI4" i="17" s="1"/>
  <c r="CJ4" i="17" s="1"/>
  <c r="CK4" i="17" s="1"/>
  <c r="CL4" i="17" s="1"/>
  <c r="CM4" i="17" s="1"/>
  <c r="CN4" i="17" s="1"/>
  <c r="CO4" i="17" s="1"/>
  <c r="CP4" i="17" s="1"/>
  <c r="CQ4" i="17" s="1"/>
  <c r="CR4" i="17" s="1"/>
  <c r="CS4" i="17" s="1"/>
  <c r="AO37" i="16"/>
  <c r="AP20" i="14" s="1"/>
  <c r="AO33" i="5" s="1"/>
  <c r="AB24" i="11"/>
  <c r="AB32" i="9"/>
  <c r="AA21" i="14"/>
  <c r="BN4" i="10"/>
  <c r="BO4" i="10" s="1"/>
  <c r="BP4" i="10" s="1"/>
  <c r="BQ4" i="10" s="1"/>
  <c r="BR4" i="10" s="1"/>
  <c r="BS4" i="10" s="1"/>
  <c r="BT4" i="10" s="1"/>
  <c r="BU4" i="10" s="1"/>
  <c r="BV4" i="10" s="1"/>
  <c r="BW4" i="10" s="1"/>
  <c r="BX4" i="10" s="1"/>
  <c r="BY4" i="10" s="1"/>
  <c r="BJ4" i="10"/>
  <c r="BP4" i="11"/>
  <c r="BQ4" i="11" s="1"/>
  <c r="BR4" i="11" s="1"/>
  <c r="BS4" i="11" s="1"/>
  <c r="BT4" i="11" s="1"/>
  <c r="BU4" i="11" s="1"/>
  <c r="BV4" i="11" s="1"/>
  <c r="BW4" i="11" s="1"/>
  <c r="BX4" i="11" s="1"/>
  <c r="BY4" i="11" s="1"/>
  <c r="BZ4" i="11" s="1"/>
  <c r="CA4" i="11" s="1"/>
  <c r="BL4" i="11"/>
  <c r="J26" i="15"/>
  <c r="J65" i="15"/>
  <c r="BY36" i="16"/>
  <c r="BX33" i="16"/>
  <c r="BY7" i="16"/>
  <c r="BY8" i="16" s="1"/>
  <c r="CP8" i="16"/>
  <c r="CG4" i="18"/>
  <c r="CH4" i="18" s="1"/>
  <c r="CI4" i="18" s="1"/>
  <c r="CJ4" i="18" s="1"/>
  <c r="CK4" i="18" s="1"/>
  <c r="CL4" i="18" s="1"/>
  <c r="CM4" i="18" s="1"/>
  <c r="CN4" i="18" s="1"/>
  <c r="CO4" i="18" s="1"/>
  <c r="CP4" i="18" s="1"/>
  <c r="CQ4" i="18" s="1"/>
  <c r="CR4" i="18" s="1"/>
  <c r="CS4" i="18" s="1"/>
  <c r="CC4" i="18"/>
  <c r="F19" i="9"/>
  <c r="D9" i="9"/>
  <c r="T8" i="10"/>
  <c r="W13" i="5"/>
  <c r="AH13" i="10"/>
  <c r="AK25" i="17"/>
  <c r="AK6" i="17" s="1"/>
  <c r="CQ8" i="17"/>
  <c r="CN19" i="10"/>
  <c r="W8" i="17"/>
  <c r="T19" i="10"/>
  <c r="X20" i="17"/>
  <c r="X23" i="17" s="1"/>
  <c r="U13" i="10" s="1"/>
  <c r="W13" i="9" s="1"/>
  <c r="Y7" i="14"/>
  <c r="D21" i="9"/>
  <c r="CO38" i="15"/>
  <c r="J30" i="15"/>
  <c r="BZ8" i="17"/>
  <c r="BW19" i="10"/>
  <c r="AN20" i="17"/>
  <c r="AO7" i="14"/>
  <c r="AF10" i="12"/>
  <c r="BY39" i="15"/>
  <c r="CN33" i="16"/>
  <c r="CO36" i="16"/>
  <c r="CO7" i="16"/>
  <c r="X32" i="9"/>
  <c r="X24" i="11"/>
  <c r="B24" i="10"/>
  <c r="BL4" i="9"/>
  <c r="BP4" i="9"/>
  <c r="BQ4" i="9" s="1"/>
  <c r="BR4" i="9" s="1"/>
  <c r="BS4" i="9" s="1"/>
  <c r="BT4" i="9" s="1"/>
  <c r="BU4" i="9" s="1"/>
  <c r="BV4" i="9" s="1"/>
  <c r="BW4" i="9" s="1"/>
  <c r="BX4" i="9" s="1"/>
  <c r="BY4" i="9" s="1"/>
  <c r="BZ4" i="9" s="1"/>
  <c r="CA4" i="9" s="1"/>
  <c r="K7" i="7"/>
  <c r="DG19" i="9"/>
  <c r="AP36" i="16"/>
  <c r="AP37" i="16" s="1"/>
  <c r="AQ20" i="14" s="1"/>
  <c r="AP33" i="5" s="1"/>
  <c r="AQ33" i="16"/>
  <c r="AP7" i="16"/>
  <c r="AJ8" i="10"/>
  <c r="AM13" i="5"/>
  <c r="AM14" i="5" s="1"/>
  <c r="AN8" i="14"/>
  <c r="I36" i="16"/>
  <c r="I37" i="16" s="1"/>
  <c r="J33" i="16"/>
  <c r="I7" i="16"/>
  <c r="BM6" i="5"/>
  <c r="BQ7" i="5"/>
  <c r="BR7" i="5" s="1"/>
  <c r="BS7" i="5" s="1"/>
  <c r="BT7" i="5" s="1"/>
  <c r="BU7" i="5" s="1"/>
  <c r="BV7" i="5" s="1"/>
  <c r="BW7" i="5" s="1"/>
  <c r="BX7" i="5" s="1"/>
  <c r="BY7" i="5" s="1"/>
  <c r="BZ7" i="5" s="1"/>
  <c r="CA7" i="5" s="1"/>
  <c r="CB7" i="5" s="1"/>
  <c r="CC7" i="5" s="1"/>
  <c r="E11" i="17"/>
  <c r="CO40" i="15"/>
  <c r="DE36" i="16"/>
  <c r="DD33" i="16"/>
  <c r="DE7" i="16"/>
  <c r="H8" i="16"/>
  <c r="X8" i="17"/>
  <c r="U19" i="10"/>
  <c r="DG8" i="17"/>
  <c r="DD19" i="10"/>
  <c r="K25" i="15"/>
  <c r="K24" i="15"/>
  <c r="L4" i="15"/>
  <c r="K29" i="15"/>
  <c r="K30" i="15" s="1"/>
  <c r="CO6" i="16"/>
  <c r="CN20" i="16"/>
  <c r="CO24" i="16"/>
  <c r="AJ8" i="9"/>
  <c r="DE40" i="15"/>
  <c r="BZ19" i="9"/>
  <c r="AO8" i="16"/>
  <c r="C24" i="10"/>
  <c r="E19" i="9"/>
  <c r="E23" i="9" s="1"/>
  <c r="E24" i="9" s="1"/>
  <c r="W23" i="17"/>
  <c r="BM4" i="16"/>
  <c r="BQ4" i="16"/>
  <c r="BR4" i="16" s="1"/>
  <c r="BS4" i="16" s="1"/>
  <c r="BT4" i="16" s="1"/>
  <c r="BU4" i="16" s="1"/>
  <c r="BV4" i="16" s="1"/>
  <c r="BW4" i="16" s="1"/>
  <c r="BX4" i="16" s="1"/>
  <c r="BY4" i="16" s="1"/>
  <c r="BZ4" i="16" s="1"/>
  <c r="CA4" i="16" s="1"/>
  <c r="CB4" i="16" s="1"/>
  <c r="BI36" i="16"/>
  <c r="BH33" i="16"/>
  <c r="BI7" i="16"/>
  <c r="X19" i="12"/>
  <c r="Y28" i="11"/>
  <c r="Y19" i="6"/>
  <c r="BW40" i="15"/>
  <c r="J6" i="6"/>
  <c r="K7" i="6"/>
  <c r="BH20" i="16"/>
  <c r="CP39" i="15"/>
  <c r="BE26" i="16"/>
  <c r="BE28" i="16" s="1"/>
  <c r="BV6" i="16"/>
  <c r="BV24" i="16"/>
  <c r="BU20" i="16"/>
  <c r="AN8" i="17"/>
  <c r="AK19" i="10"/>
  <c r="D12" i="9"/>
  <c r="B14" i="10"/>
  <c r="B17" i="10" s="1"/>
  <c r="I24" i="16"/>
  <c r="I26" i="16" s="1"/>
  <c r="J20" i="16"/>
  <c r="I6" i="16"/>
  <c r="Y36" i="16"/>
  <c r="Z33" i="16"/>
  <c r="Y7" i="16"/>
  <c r="AA27" i="11"/>
  <c r="J8" i="6"/>
  <c r="J8" i="7"/>
  <c r="K8" i="5"/>
  <c r="P8" i="9"/>
  <c r="H28" i="5"/>
  <c r="BY38" i="15"/>
  <c r="AM23" i="17"/>
  <c r="AM32" i="17"/>
  <c r="AM35" i="17" s="1"/>
  <c r="AM10" i="17" s="1"/>
  <c r="AJ23" i="10" s="1"/>
  <c r="AL22" i="9" s="1"/>
  <c r="BG24" i="16"/>
  <c r="BG6" i="16"/>
  <c r="AV7" i="9"/>
  <c r="N13" i="10"/>
  <c r="D13" i="9"/>
  <c r="P13" i="9" s="1"/>
  <c r="DE20" i="16"/>
  <c r="DF24" i="16"/>
  <c r="DF6" i="16"/>
  <c r="DF8" i="16" s="1"/>
  <c r="C16" i="10"/>
  <c r="C17" i="10"/>
  <c r="DF39" i="15"/>
  <c r="AQ20" i="16"/>
  <c r="AP6" i="16"/>
  <c r="AP8" i="16" s="1"/>
  <c r="AP24" i="16"/>
  <c r="AP26" i="16" s="1"/>
  <c r="AP28" i="16" s="1"/>
  <c r="D22" i="9"/>
  <c r="W20" i="12"/>
  <c r="X18" i="7"/>
  <c r="X19" i="7" s="1"/>
  <c r="BF26" i="16"/>
  <c r="BF28" i="16" s="1"/>
  <c r="T24" i="11"/>
  <c r="T32" i="9"/>
  <c r="AV8" i="7"/>
  <c r="AV8" i="6"/>
  <c r="AW8" i="5"/>
  <c r="AB20" i="16"/>
  <c r="AA24" i="16"/>
  <c r="AA26" i="16" s="1"/>
  <c r="AA6" i="16"/>
  <c r="I51" i="15" l="1"/>
  <c r="I50" i="15"/>
  <c r="I52" i="15"/>
  <c r="L21" i="15"/>
  <c r="L20" i="15"/>
  <c r="L18" i="15"/>
  <c r="L19" i="15"/>
  <c r="L17" i="15"/>
  <c r="K22" i="15"/>
  <c r="K64" i="15"/>
  <c r="J27" i="5" s="1"/>
  <c r="I67" i="15"/>
  <c r="I11" i="15" s="1"/>
  <c r="G40" i="9" s="1"/>
  <c r="H30" i="5"/>
  <c r="G27" i="17"/>
  <c r="AK10" i="17"/>
  <c r="AH23" i="10" s="1"/>
  <c r="AJ22" i="9" s="1"/>
  <c r="BB4" i="12"/>
  <c r="K15" i="14"/>
  <c r="J32" i="5"/>
  <c r="I37" i="9"/>
  <c r="L29" i="16"/>
  <c r="L13" i="14"/>
  <c r="H17" i="17"/>
  <c r="H32" i="17"/>
  <c r="H35" i="17" s="1"/>
  <c r="H10" i="17" s="1"/>
  <c r="E23" i="10" s="1"/>
  <c r="G22" i="9" s="1"/>
  <c r="I14" i="17"/>
  <c r="J6" i="14"/>
  <c r="G25" i="17"/>
  <c r="G6" i="17" s="1"/>
  <c r="D12" i="10"/>
  <c r="H12" i="5"/>
  <c r="H14" i="5" s="1"/>
  <c r="I8" i="14"/>
  <c r="E7" i="10"/>
  <c r="D9" i="10"/>
  <c r="F7" i="9"/>
  <c r="F9" i="9" s="1"/>
  <c r="J46" i="15"/>
  <c r="J52" i="15" s="1"/>
  <c r="CO8" i="16"/>
  <c r="CL19" i="10" s="1"/>
  <c r="AN12" i="10"/>
  <c r="AR17" i="17"/>
  <c r="AO12" i="10" s="1"/>
  <c r="AQ12" i="9" s="1"/>
  <c r="AC20" i="16"/>
  <c r="AB24" i="16"/>
  <c r="AB26" i="16" s="1"/>
  <c r="AB6" i="16"/>
  <c r="AQ24" i="16"/>
  <c r="AQ26" i="16" s="1"/>
  <c r="AQ28" i="16" s="1"/>
  <c r="AR20" i="16"/>
  <c r="AQ6" i="16"/>
  <c r="H27" i="17"/>
  <c r="H30" i="17" s="1"/>
  <c r="H9" i="17" s="1"/>
  <c r="E22" i="10" s="1"/>
  <c r="G21" i="9" s="1"/>
  <c r="DD40" i="15"/>
  <c r="BX39" i="15"/>
  <c r="BY19" i="9"/>
  <c r="CP19" i="9"/>
  <c r="V8" i="9"/>
  <c r="BY8" i="17"/>
  <c r="BV19" i="10"/>
  <c r="CD4" i="10"/>
  <c r="CE4" i="10" s="1"/>
  <c r="CF4" i="10" s="1"/>
  <c r="CG4" i="10" s="1"/>
  <c r="CH4" i="10" s="1"/>
  <c r="CI4" i="10" s="1"/>
  <c r="CJ4" i="10" s="1"/>
  <c r="CK4" i="10" s="1"/>
  <c r="CL4" i="10" s="1"/>
  <c r="CM4" i="10" s="1"/>
  <c r="CN4" i="10" s="1"/>
  <c r="CO4" i="10" s="1"/>
  <c r="CP4" i="10" s="1"/>
  <c r="BZ4" i="10"/>
  <c r="Y20" i="17"/>
  <c r="Y23" i="17" s="1"/>
  <c r="V13" i="10" s="1"/>
  <c r="X13" i="9" s="1"/>
  <c r="Z7" i="14"/>
  <c r="AN39" i="9"/>
  <c r="AW8" i="7"/>
  <c r="AW8" i="6"/>
  <c r="BA8" i="5"/>
  <c r="DE39" i="15"/>
  <c r="C27" i="10"/>
  <c r="F17" i="5"/>
  <c r="DE24" i="16"/>
  <c r="DD20" i="16"/>
  <c r="DE6" i="16"/>
  <c r="DE8" i="16" s="1"/>
  <c r="AJ13" i="10"/>
  <c r="AL13" i="9" s="1"/>
  <c r="AM25" i="17"/>
  <c r="AM6" i="17" s="1"/>
  <c r="I8" i="16"/>
  <c r="I54" i="15"/>
  <c r="BH24" i="16"/>
  <c r="BH6" i="16"/>
  <c r="AO8" i="17"/>
  <c r="AL19" i="10"/>
  <c r="M4" i="15"/>
  <c r="L24" i="15"/>
  <c r="L29" i="15"/>
  <c r="L30" i="15" s="1"/>
  <c r="L25" i="15"/>
  <c r="W19" i="9"/>
  <c r="CN40" i="15"/>
  <c r="J36" i="16"/>
  <c r="K33" i="16"/>
  <c r="J7" i="16"/>
  <c r="AL8" i="9"/>
  <c r="AL9" i="9" s="1"/>
  <c r="AJ9" i="10"/>
  <c r="CF4" i="9"/>
  <c r="CG4" i="9" s="1"/>
  <c r="CH4" i="9" s="1"/>
  <c r="CI4" i="9" s="1"/>
  <c r="CJ4" i="9" s="1"/>
  <c r="CK4" i="9" s="1"/>
  <c r="CL4" i="9" s="1"/>
  <c r="CM4" i="9" s="1"/>
  <c r="CN4" i="9" s="1"/>
  <c r="CO4" i="9" s="1"/>
  <c r="CP4" i="9" s="1"/>
  <c r="CQ4" i="9" s="1"/>
  <c r="CR4" i="9" s="1"/>
  <c r="CB4" i="9"/>
  <c r="B25" i="10"/>
  <c r="E20" i="5"/>
  <c r="E21" i="5" s="1"/>
  <c r="BX36" i="16"/>
  <c r="BW33" i="16"/>
  <c r="BX7" i="16"/>
  <c r="BX8" i="16" s="1"/>
  <c r="Y8" i="16"/>
  <c r="AK31" i="9"/>
  <c r="BU24" i="16"/>
  <c r="BT20" i="16"/>
  <c r="BU6" i="16"/>
  <c r="AA33" i="16"/>
  <c r="Z7" i="16"/>
  <c r="Z8" i="16" s="1"/>
  <c r="Z36" i="16"/>
  <c r="G30" i="17"/>
  <c r="G9" i="17" s="1"/>
  <c r="T13" i="10"/>
  <c r="DD36" i="16"/>
  <c r="DC33" i="16"/>
  <c r="DD7" i="16"/>
  <c r="CG7" i="5"/>
  <c r="CH7" i="5" s="1"/>
  <c r="CI7" i="5" s="1"/>
  <c r="CJ7" i="5" s="1"/>
  <c r="CK7" i="5" s="1"/>
  <c r="CL7" i="5" s="1"/>
  <c r="CM7" i="5" s="1"/>
  <c r="CN7" i="5" s="1"/>
  <c r="CO7" i="5" s="1"/>
  <c r="CP7" i="5" s="1"/>
  <c r="CQ7" i="5" s="1"/>
  <c r="CR7" i="5" s="1"/>
  <c r="CS7" i="5" s="1"/>
  <c r="CC6" i="5"/>
  <c r="AR33" i="16"/>
  <c r="AQ36" i="16"/>
  <c r="AQ37" i="16" s="1"/>
  <c r="AR20" i="14" s="1"/>
  <c r="AQ33" i="5" s="1"/>
  <c r="AQ7" i="16"/>
  <c r="AK8" i="10"/>
  <c r="AN13" i="5"/>
  <c r="AN14" i="5" s="1"/>
  <c r="AO8" i="14"/>
  <c r="V19" i="9"/>
  <c r="AJ13" i="9"/>
  <c r="CF4" i="11"/>
  <c r="CG4" i="11" s="1"/>
  <c r="CH4" i="11" s="1"/>
  <c r="CI4" i="11" s="1"/>
  <c r="CJ4" i="11" s="1"/>
  <c r="CK4" i="11" s="1"/>
  <c r="CL4" i="11" s="1"/>
  <c r="CM4" i="11" s="1"/>
  <c r="CN4" i="11" s="1"/>
  <c r="CO4" i="11" s="1"/>
  <c r="CP4" i="11" s="1"/>
  <c r="CQ4" i="11" s="1"/>
  <c r="CR4" i="11" s="1"/>
  <c r="CB4" i="11"/>
  <c r="DE38" i="15"/>
  <c r="CD4" i="14"/>
  <c r="CH4" i="14"/>
  <c r="CI4" i="14" s="1"/>
  <c r="CJ4" i="14" s="1"/>
  <c r="CK4" i="14" s="1"/>
  <c r="CL4" i="14" s="1"/>
  <c r="CM4" i="14" s="1"/>
  <c r="CN4" i="14" s="1"/>
  <c r="CO4" i="14" s="1"/>
  <c r="CP4" i="14" s="1"/>
  <c r="CQ4" i="14" s="1"/>
  <c r="CR4" i="14" s="1"/>
  <c r="CS4" i="14" s="1"/>
  <c r="CT4" i="14" s="1"/>
  <c r="BV40" i="15"/>
  <c r="X20" i="12"/>
  <c r="Y18" i="7"/>
  <c r="Y19" i="7" s="1"/>
  <c r="BG33" i="16"/>
  <c r="BH36" i="16"/>
  <c r="BH7" i="16"/>
  <c r="C25" i="10"/>
  <c r="F20" i="5"/>
  <c r="F21" i="5" s="1"/>
  <c r="CO8" i="17"/>
  <c r="DF19" i="9"/>
  <c r="H8" i="17"/>
  <c r="E19" i="10"/>
  <c r="AO39" i="9"/>
  <c r="AK9" i="12"/>
  <c r="AJ31" i="9"/>
  <c r="BX38" i="15"/>
  <c r="J6" i="16"/>
  <c r="J8" i="16" s="1"/>
  <c r="J24" i="16"/>
  <c r="J26" i="16" s="1"/>
  <c r="K20" i="16"/>
  <c r="AM19" i="9"/>
  <c r="B16" i="10"/>
  <c r="K65" i="15"/>
  <c r="K26" i="15"/>
  <c r="K46" i="15" s="1"/>
  <c r="AP8" i="17"/>
  <c r="AM19" i="10"/>
  <c r="DF8" i="17"/>
  <c r="DC19" i="10"/>
  <c r="AJ9" i="9"/>
  <c r="BG26" i="16"/>
  <c r="BG28" i="16" s="1"/>
  <c r="K8" i="7"/>
  <c r="K8" i="6"/>
  <c r="L8" i="5"/>
  <c r="AB27" i="11"/>
  <c r="Y37" i="16"/>
  <c r="D14" i="9"/>
  <c r="D16" i="9" s="1"/>
  <c r="CO39" i="15"/>
  <c r="K6" i="6"/>
  <c r="L7" i="6"/>
  <c r="Y19" i="12"/>
  <c r="Z28" i="11"/>
  <c r="Z19" i="6"/>
  <c r="CC4" i="16"/>
  <c r="CG4" i="16"/>
  <c r="CH4" i="16" s="1"/>
  <c r="CI4" i="16" s="1"/>
  <c r="CJ4" i="16" s="1"/>
  <c r="CK4" i="16" s="1"/>
  <c r="CL4" i="16" s="1"/>
  <c r="CM4" i="16" s="1"/>
  <c r="CN4" i="16" s="1"/>
  <c r="CO4" i="16" s="1"/>
  <c r="CP4" i="16" s="1"/>
  <c r="CQ4" i="16" s="1"/>
  <c r="CR4" i="16" s="1"/>
  <c r="CS4" i="16" s="1"/>
  <c r="CN24" i="16"/>
  <c r="CM20" i="16"/>
  <c r="CN6" i="16"/>
  <c r="L7" i="7"/>
  <c r="CN36" i="16"/>
  <c r="CM33" i="16"/>
  <c r="CN7" i="16"/>
  <c r="AN23" i="17"/>
  <c r="AN32" i="17"/>
  <c r="AN35" i="17" s="1"/>
  <c r="AN10" i="17" s="1"/>
  <c r="AK23" i="10" s="1"/>
  <c r="AM22" i="9" s="1"/>
  <c r="E26" i="9"/>
  <c r="E27" i="9" s="1"/>
  <c r="CN38" i="15"/>
  <c r="U8" i="10"/>
  <c r="W8" i="9" s="1"/>
  <c r="X13" i="5"/>
  <c r="CP8" i="17"/>
  <c r="CM19" i="10"/>
  <c r="J67" i="15"/>
  <c r="J11" i="15" s="1"/>
  <c r="H40" i="9" s="1"/>
  <c r="I28" i="5"/>
  <c r="I30" i="5" s="1"/>
  <c r="AB21" i="14"/>
  <c r="D23" i="9"/>
  <c r="D24" i="9" s="1"/>
  <c r="M21" i="15" l="1"/>
  <c r="M20" i="15"/>
  <c r="M18" i="15"/>
  <c r="M19" i="15"/>
  <c r="M17" i="15"/>
  <c r="L22" i="15"/>
  <c r="L64" i="15"/>
  <c r="K27" i="5" s="1"/>
  <c r="J50" i="15"/>
  <c r="J51" i="15"/>
  <c r="BC4" i="12"/>
  <c r="H25" i="17"/>
  <c r="H6" i="17" s="1"/>
  <c r="H11" i="17" s="1"/>
  <c r="E12" i="10"/>
  <c r="J14" i="17"/>
  <c r="K6" i="14"/>
  <c r="F12" i="9"/>
  <c r="D14" i="10"/>
  <c r="D16" i="10" s="1"/>
  <c r="G17" i="5" s="1"/>
  <c r="G18" i="5" s="1"/>
  <c r="I32" i="17"/>
  <c r="I35" i="17" s="1"/>
  <c r="I10" i="17" s="1"/>
  <c r="F23" i="10" s="1"/>
  <c r="H22" i="9" s="1"/>
  <c r="I17" i="17"/>
  <c r="L15" i="14"/>
  <c r="K32" i="5"/>
  <c r="J37" i="9"/>
  <c r="F7" i="10"/>
  <c r="I12" i="5"/>
  <c r="I14" i="5" s="1"/>
  <c r="J8" i="14"/>
  <c r="G7" i="9"/>
  <c r="G9" i="9" s="1"/>
  <c r="E9" i="10"/>
  <c r="M29" i="16"/>
  <c r="M13" i="14"/>
  <c r="BH8" i="16"/>
  <c r="BH8" i="17" s="1"/>
  <c r="AS17" i="17"/>
  <c r="AP12" i="10" s="1"/>
  <c r="AR12" i="9" s="1"/>
  <c r="AP12" i="9"/>
  <c r="D26" i="9"/>
  <c r="D27" i="9" s="1"/>
  <c r="D17" i="9"/>
  <c r="Z20" i="17"/>
  <c r="AA7" i="14"/>
  <c r="CO19" i="9"/>
  <c r="CL20" i="16"/>
  <c r="CM24" i="16"/>
  <c r="CM6" i="16"/>
  <c r="AC27" i="11"/>
  <c r="DE19" i="9"/>
  <c r="B27" i="10"/>
  <c r="E17" i="5"/>
  <c r="AQ8" i="16"/>
  <c r="AK13" i="10"/>
  <c r="AM13" i="9" s="1"/>
  <c r="AN25" i="17"/>
  <c r="AN6" i="17" s="1"/>
  <c r="K52" i="15"/>
  <c r="K51" i="15"/>
  <c r="K50" i="15"/>
  <c r="E24" i="10"/>
  <c r="G19" i="9"/>
  <c r="CN19" i="9"/>
  <c r="DD38" i="15"/>
  <c r="V13" i="9"/>
  <c r="Y8" i="17"/>
  <c r="V19" i="10"/>
  <c r="J37" i="16"/>
  <c r="L26" i="15"/>
  <c r="L46" i="15" s="1"/>
  <c r="L65" i="15"/>
  <c r="BH26" i="16"/>
  <c r="BH28" i="16" s="1"/>
  <c r="I8" i="17"/>
  <c r="F19" i="10"/>
  <c r="DE8" i="17"/>
  <c r="DB19" i="10"/>
  <c r="C28" i="10"/>
  <c r="E8" i="12"/>
  <c r="C32" i="10"/>
  <c r="C33" i="10" s="1"/>
  <c r="V8" i="10"/>
  <c r="X8" i="9" s="1"/>
  <c r="Y13" i="5"/>
  <c r="J54" i="15"/>
  <c r="BW39" i="15"/>
  <c r="DC40" i="15"/>
  <c r="AS20" i="16"/>
  <c r="AR24" i="16"/>
  <c r="AR26" i="16" s="1"/>
  <c r="AR28" i="16" s="1"/>
  <c r="AR6" i="16"/>
  <c r="AC6" i="16"/>
  <c r="AC24" i="16"/>
  <c r="AC26" i="16" s="1"/>
  <c r="AD20" i="16"/>
  <c r="J8" i="17"/>
  <c r="G19" i="10"/>
  <c r="BW38" i="15"/>
  <c r="BG36" i="16"/>
  <c r="BG7" i="16"/>
  <c r="BG8" i="16" s="1"/>
  <c r="BF33" i="16"/>
  <c r="BU40" i="15"/>
  <c r="AS33" i="16"/>
  <c r="AR36" i="16"/>
  <c r="AR37" i="16" s="1"/>
  <c r="AS20" i="14" s="1"/>
  <c r="AR33" i="5" s="1"/>
  <c r="AR7" i="16"/>
  <c r="DC36" i="16"/>
  <c r="DB33" i="16"/>
  <c r="DC7" i="16"/>
  <c r="AB33" i="16"/>
  <c r="AA36" i="16"/>
  <c r="AA7" i="16"/>
  <c r="L33" i="16"/>
  <c r="K36" i="16"/>
  <c r="K7" i="16"/>
  <c r="CM40" i="15"/>
  <c r="F23" i="5"/>
  <c r="F24" i="5" s="1"/>
  <c r="F18" i="5"/>
  <c r="Z18" i="7"/>
  <c r="Z19" i="7" s="1"/>
  <c r="Y20" i="12"/>
  <c r="CN39" i="15"/>
  <c r="J28" i="5"/>
  <c r="J30" i="5" s="1"/>
  <c r="K67" i="15"/>
  <c r="K11" i="15" s="1"/>
  <c r="I40" i="9" s="1"/>
  <c r="K24" i="16"/>
  <c r="K26" i="16" s="1"/>
  <c r="L20" i="16"/>
  <c r="K6" i="16"/>
  <c r="AP20" i="17"/>
  <c r="AQ7" i="14"/>
  <c r="AP39" i="9"/>
  <c r="CS6" i="5"/>
  <c r="CW7" i="5"/>
  <c r="CX7" i="5" s="1"/>
  <c r="CY7" i="5" s="1"/>
  <c r="CZ7" i="5" s="1"/>
  <c r="DA7" i="5" s="1"/>
  <c r="DB7" i="5" s="1"/>
  <c r="DC7" i="5" s="1"/>
  <c r="DD7" i="5" s="1"/>
  <c r="DE7" i="5" s="1"/>
  <c r="DF7" i="5" s="1"/>
  <c r="DG7" i="5" s="1"/>
  <c r="DH7" i="5" s="1"/>
  <c r="DI7" i="5" s="1"/>
  <c r="DI6" i="5" s="1"/>
  <c r="Z37" i="16"/>
  <c r="BX8" i="17"/>
  <c r="BU19" i="10"/>
  <c r="M29" i="15"/>
  <c r="M30" i="15" s="1"/>
  <c r="N4" i="15"/>
  <c r="M25" i="15"/>
  <c r="M24" i="15"/>
  <c r="DC20" i="16"/>
  <c r="DD6" i="16"/>
  <c r="DD8" i="16" s="1"/>
  <c r="DD24" i="16"/>
  <c r="AO20" i="17"/>
  <c r="AP7" i="14"/>
  <c r="BX19" i="9"/>
  <c r="Z19" i="12"/>
  <c r="AA28" i="11"/>
  <c r="AA19" i="6"/>
  <c r="L8" i="7"/>
  <c r="L8" i="6"/>
  <c r="M8" i="5"/>
  <c r="I27" i="17"/>
  <c r="I30" i="17" s="1"/>
  <c r="I9" i="17" s="1"/>
  <c r="F22" i="10" s="1"/>
  <c r="H21" i="9" s="1"/>
  <c r="AC21" i="14"/>
  <c r="CM38" i="15"/>
  <c r="CM36" i="16"/>
  <c r="CL33" i="16"/>
  <c r="CM7" i="16"/>
  <c r="M7" i="7"/>
  <c r="CN8" i="16"/>
  <c r="L6" i="6"/>
  <c r="M7" i="6"/>
  <c r="AO19" i="9"/>
  <c r="AM8" i="9"/>
  <c r="AM9" i="9" s="1"/>
  <c r="AK9" i="10"/>
  <c r="D22" i="10"/>
  <c r="G11" i="17"/>
  <c r="Z8" i="17"/>
  <c r="W19" i="10"/>
  <c r="BS20" i="16"/>
  <c r="BT24" i="16"/>
  <c r="BT6" i="16"/>
  <c r="BV33" i="16"/>
  <c r="BW36" i="16"/>
  <c r="BW7" i="16"/>
  <c r="BW8" i="16" s="1"/>
  <c r="AN19" i="9"/>
  <c r="DD39" i="15"/>
  <c r="BB8" i="5"/>
  <c r="BA8" i="7"/>
  <c r="BA8" i="6"/>
  <c r="BE19" i="10" l="1"/>
  <c r="K37" i="16"/>
  <c r="N21" i="15"/>
  <c r="N20" i="15"/>
  <c r="N19" i="15"/>
  <c r="N17" i="15"/>
  <c r="N18" i="15"/>
  <c r="M22" i="15"/>
  <c r="M64" i="15"/>
  <c r="L27" i="5" s="1"/>
  <c r="K8" i="16"/>
  <c r="K8" i="17" s="1"/>
  <c r="AR8" i="16"/>
  <c r="AR8" i="17" s="1"/>
  <c r="BD4" i="12"/>
  <c r="I25" i="17"/>
  <c r="I6" i="17" s="1"/>
  <c r="F12" i="10"/>
  <c r="F14" i="9"/>
  <c r="F16" i="9" s="1"/>
  <c r="J32" i="17"/>
  <c r="J35" i="17" s="1"/>
  <c r="J10" i="17" s="1"/>
  <c r="J17" i="17"/>
  <c r="K14" i="17"/>
  <c r="L6" i="14"/>
  <c r="D17" i="10"/>
  <c r="E14" i="10"/>
  <c r="E16" i="10" s="1"/>
  <c r="H17" i="5" s="1"/>
  <c r="H18" i="5" s="1"/>
  <c r="G12" i="9"/>
  <c r="G14" i="9" s="1"/>
  <c r="G16" i="9" s="1"/>
  <c r="G17" i="9" s="1"/>
  <c r="N29" i="16"/>
  <c r="N13" i="14"/>
  <c r="H7" i="9"/>
  <c r="H9" i="9" s="1"/>
  <c r="F9" i="10"/>
  <c r="K8" i="14"/>
  <c r="G7" i="10"/>
  <c r="J12" i="5"/>
  <c r="J14" i="5" s="1"/>
  <c r="M15" i="14"/>
  <c r="K37" i="9"/>
  <c r="L32" i="5"/>
  <c r="E17" i="10"/>
  <c r="AT17" i="17"/>
  <c r="DC39" i="15"/>
  <c r="AL31" i="9"/>
  <c r="AL9" i="12"/>
  <c r="BS24" i="16"/>
  <c r="BR20" i="16"/>
  <c r="BS6" i="16"/>
  <c r="BG19" i="9"/>
  <c r="AO19" i="10"/>
  <c r="DD19" i="9"/>
  <c r="M8" i="7"/>
  <c r="M8" i="6"/>
  <c r="N8" i="5"/>
  <c r="AA19" i="12"/>
  <c r="AB28" i="11"/>
  <c r="AB19" i="6"/>
  <c r="DD8" i="17"/>
  <c r="DA19" i="10"/>
  <c r="M65" i="15"/>
  <c r="M26" i="15"/>
  <c r="M46" i="15" s="1"/>
  <c r="BW19" i="9"/>
  <c r="AQ20" i="17"/>
  <c r="AR7" i="14"/>
  <c r="M20" i="16"/>
  <c r="L6" i="16"/>
  <c r="L24" i="16"/>
  <c r="L26" i="16" s="1"/>
  <c r="AA37" i="16"/>
  <c r="AD24" i="16"/>
  <c r="AD26" i="16" s="1"/>
  <c r="AE20" i="16"/>
  <c r="AD6" i="16"/>
  <c r="G23" i="9"/>
  <c r="E18" i="5"/>
  <c r="E23" i="5"/>
  <c r="E24" i="5" s="1"/>
  <c r="CL24" i="16"/>
  <c r="CK20" i="16"/>
  <c r="CL6" i="16"/>
  <c r="BV36" i="16"/>
  <c r="BU33" i="16"/>
  <c r="BV7" i="16"/>
  <c r="BV8" i="16" s="1"/>
  <c r="N7" i="7"/>
  <c r="AA8" i="16"/>
  <c r="AQ39" i="9"/>
  <c r="BF36" i="16"/>
  <c r="BE33" i="16"/>
  <c r="BF7" i="16"/>
  <c r="BF8" i="16" s="1"/>
  <c r="DB40" i="15"/>
  <c r="N7" i="6"/>
  <c r="M6" i="6"/>
  <c r="BC8" i="5"/>
  <c r="BB8" i="7"/>
  <c r="BB8" i="6"/>
  <c r="BW8" i="17"/>
  <c r="BT19" i="10"/>
  <c r="CL38" i="15"/>
  <c r="AA20" i="17"/>
  <c r="AA23" i="17" s="1"/>
  <c r="X13" i="10" s="1"/>
  <c r="Z13" i="9" s="1"/>
  <c r="AB7" i="14"/>
  <c r="Z20" i="12"/>
  <c r="AA18" i="7"/>
  <c r="AA19" i="7" s="1"/>
  <c r="AL8" i="10"/>
  <c r="AO13" i="5"/>
  <c r="AO14" i="5" s="1"/>
  <c r="AP8" i="14"/>
  <c r="DB20" i="16"/>
  <c r="DC6" i="16"/>
  <c r="DC8" i="16" s="1"/>
  <c r="DC24" i="16"/>
  <c r="AM8" i="10"/>
  <c r="AP13" i="5"/>
  <c r="AP14" i="5" s="1"/>
  <c r="AQ8" i="14"/>
  <c r="L36" i="16"/>
  <c r="L37" i="16" s="1"/>
  <c r="M33" i="16"/>
  <c r="L7" i="16"/>
  <c r="AS36" i="16"/>
  <c r="AS37" i="16" s="1"/>
  <c r="AT20" i="14" s="1"/>
  <c r="AS33" i="5" s="1"/>
  <c r="AT33" i="16"/>
  <c r="AS7" i="16"/>
  <c r="BG8" i="17"/>
  <c r="BD19" i="10"/>
  <c r="BV38" i="15"/>
  <c r="AS24" i="16"/>
  <c r="AS26" i="16" s="1"/>
  <c r="AT20" i="16"/>
  <c r="AS6" i="16"/>
  <c r="BV39" i="15"/>
  <c r="E14" i="12"/>
  <c r="F11" i="7"/>
  <c r="F24" i="10"/>
  <c r="H19" i="9"/>
  <c r="H23" i="9" s="1"/>
  <c r="L67" i="15"/>
  <c r="L11" i="15" s="1"/>
  <c r="J40" i="9" s="1"/>
  <c r="K28" i="5"/>
  <c r="K30" i="5" s="1"/>
  <c r="X19" i="9"/>
  <c r="E25" i="10"/>
  <c r="H20" i="5"/>
  <c r="E27" i="10"/>
  <c r="B28" i="10"/>
  <c r="B32" i="10"/>
  <c r="B33" i="10" s="1"/>
  <c r="D8" i="12"/>
  <c r="AD27" i="11"/>
  <c r="Z13" i="5"/>
  <c r="W8" i="10"/>
  <c r="DC38" i="15"/>
  <c r="AQ8" i="17"/>
  <c r="AN19" i="10"/>
  <c r="Y19" i="9"/>
  <c r="F21" i="9"/>
  <c r="D24" i="10"/>
  <c r="CN8" i="17"/>
  <c r="CK19" i="10"/>
  <c r="CL36" i="16"/>
  <c r="CK33" i="16"/>
  <c r="CL7" i="16"/>
  <c r="AD21" i="14"/>
  <c r="AO23" i="17"/>
  <c r="AO32" i="17"/>
  <c r="N24" i="15"/>
  <c r="N29" i="15"/>
  <c r="N30" i="15" s="1"/>
  <c r="N25" i="15"/>
  <c r="O4" i="15"/>
  <c r="AP23" i="17"/>
  <c r="AP32" i="17"/>
  <c r="AP35" i="17" s="1"/>
  <c r="AP10" i="17" s="1"/>
  <c r="AM23" i="10" s="1"/>
  <c r="AO22" i="9" s="1"/>
  <c r="J27" i="17"/>
  <c r="J30" i="17" s="1"/>
  <c r="J9" i="17" s="1"/>
  <c r="CM39" i="15"/>
  <c r="CL40" i="15"/>
  <c r="AB36" i="16"/>
  <c r="AB7" i="16"/>
  <c r="AB8" i="16" s="1"/>
  <c r="AC33" i="16"/>
  <c r="DB36" i="16"/>
  <c r="DA33" i="16"/>
  <c r="DB7" i="16"/>
  <c r="BT40" i="15"/>
  <c r="I19" i="9"/>
  <c r="I11" i="17"/>
  <c r="L52" i="15"/>
  <c r="L51" i="15"/>
  <c r="L50" i="15"/>
  <c r="K54" i="15"/>
  <c r="CM8" i="16"/>
  <c r="Z23" i="17"/>
  <c r="H19" i="10" l="1"/>
  <c r="O21" i="15"/>
  <c r="O20" i="15"/>
  <c r="O19" i="15"/>
  <c r="O17" i="15"/>
  <c r="O18" i="15"/>
  <c r="N22" i="15"/>
  <c r="N64" i="15"/>
  <c r="M27" i="5" s="1"/>
  <c r="AO35" i="17"/>
  <c r="BE4" i="12"/>
  <c r="L14" i="17"/>
  <c r="M6" i="14"/>
  <c r="K12" i="5"/>
  <c r="K14" i="5" s="1"/>
  <c r="L8" i="14"/>
  <c r="H7" i="10"/>
  <c r="G12" i="10"/>
  <c r="J25" i="17"/>
  <c r="J6" i="17" s="1"/>
  <c r="J11" i="17" s="1"/>
  <c r="K32" i="17"/>
  <c r="K35" i="17" s="1"/>
  <c r="K10" i="17" s="1"/>
  <c r="H23" i="10" s="1"/>
  <c r="J22" i="9" s="1"/>
  <c r="K17" i="17"/>
  <c r="G23" i="10"/>
  <c r="H12" i="9"/>
  <c r="H14" i="9" s="1"/>
  <c r="H16" i="9" s="1"/>
  <c r="F14" i="10"/>
  <c r="F17" i="10" s="1"/>
  <c r="G9" i="10"/>
  <c r="I7" i="9"/>
  <c r="I9" i="9" s="1"/>
  <c r="N15" i="14"/>
  <c r="L37" i="9"/>
  <c r="M32" i="5"/>
  <c r="O29" i="16"/>
  <c r="O13" i="14"/>
  <c r="F17" i="9"/>
  <c r="AQ12" i="10"/>
  <c r="AU17" i="17"/>
  <c r="AR12" i="10" s="1"/>
  <c r="AT12" i="9" s="1"/>
  <c r="CM8" i="17"/>
  <c r="CJ19" i="10"/>
  <c r="BS40" i="15"/>
  <c r="F13" i="7"/>
  <c r="F21" i="7" s="1"/>
  <c r="E22" i="12"/>
  <c r="BF19" i="9"/>
  <c r="BV19" i="9"/>
  <c r="CJ20" i="16"/>
  <c r="CK6" i="16"/>
  <c r="CK24" i="16"/>
  <c r="AC36" i="16"/>
  <c r="AD33" i="16"/>
  <c r="AC7" i="16"/>
  <c r="AC8" i="16" s="1"/>
  <c r="CL39" i="15"/>
  <c r="H24" i="9"/>
  <c r="BC8" i="6"/>
  <c r="BC8" i="7"/>
  <c r="BD8" i="5"/>
  <c r="BF8" i="17"/>
  <c r="BC19" i="10"/>
  <c r="AN8" i="10"/>
  <c r="AQ13" i="5"/>
  <c r="AQ14" i="5" s="1"/>
  <c r="AR8" i="14"/>
  <c r="O8" i="5"/>
  <c r="N8" i="7"/>
  <c r="N8" i="6"/>
  <c r="G22" i="10"/>
  <c r="AR39" i="9"/>
  <c r="AO8" i="9"/>
  <c r="AO9" i="9" s="1"/>
  <c r="AM9" i="10"/>
  <c r="AR20" i="17"/>
  <c r="AS7" i="14"/>
  <c r="BU36" i="16"/>
  <c r="BU7" i="16"/>
  <c r="BU8" i="16" s="1"/>
  <c r="BT33" i="16"/>
  <c r="AA20" i="12"/>
  <c r="AB18" i="7"/>
  <c r="AB19" i="7" s="1"/>
  <c r="G8" i="12"/>
  <c r="E32" i="10"/>
  <c r="E33" i="10" s="1"/>
  <c r="E28" i="10"/>
  <c r="W13" i="10"/>
  <c r="DA36" i="16"/>
  <c r="CZ33" i="16"/>
  <c r="DA7" i="16"/>
  <c r="AM13" i="10"/>
  <c r="AO13" i="9" s="1"/>
  <c r="AP25" i="17"/>
  <c r="AP6" i="17" s="1"/>
  <c r="AE21" i="14"/>
  <c r="Y8" i="9"/>
  <c r="H21" i="5"/>
  <c r="H23" i="5"/>
  <c r="H24" i="5" s="1"/>
  <c r="BU39" i="15"/>
  <c r="M36" i="16"/>
  <c r="M37" i="16" s="1"/>
  <c r="M7" i="16"/>
  <c r="N33" i="16"/>
  <c r="DC8" i="17"/>
  <c r="CZ19" i="10"/>
  <c r="CK38" i="15"/>
  <c r="AM31" i="9"/>
  <c r="BE36" i="16"/>
  <c r="BD33" i="16"/>
  <c r="BE7" i="16"/>
  <c r="BE8" i="16" s="1"/>
  <c r="AA8" i="17"/>
  <c r="X19" i="10"/>
  <c r="O7" i="7"/>
  <c r="AF20" i="16"/>
  <c r="AE24" i="16"/>
  <c r="AE26" i="16" s="1"/>
  <c r="AE6" i="16"/>
  <c r="AQ23" i="17"/>
  <c r="AQ32" i="17"/>
  <c r="AQ35" i="17" s="1"/>
  <c r="AQ10" i="17" s="1"/>
  <c r="AN23" i="10" s="1"/>
  <c r="AP22" i="9" s="1"/>
  <c r="M50" i="15"/>
  <c r="M52" i="15"/>
  <c r="M51" i="15"/>
  <c r="BQ20" i="16"/>
  <c r="BL20" i="16" s="1"/>
  <c r="BK20" i="16" s="1"/>
  <c r="BJ20" i="16" s="1"/>
  <c r="BI20" i="16" s="1"/>
  <c r="BR6" i="16"/>
  <c r="BR24" i="16"/>
  <c r="AM9" i="12"/>
  <c r="CK40" i="15"/>
  <c r="CK36" i="16"/>
  <c r="CK7" i="16"/>
  <c r="CJ33" i="16"/>
  <c r="DB38" i="15"/>
  <c r="K27" i="17"/>
  <c r="K30" i="17" s="1"/>
  <c r="K9" i="17" s="1"/>
  <c r="H22" i="10" s="1"/>
  <c r="J21" i="9" s="1"/>
  <c r="AT24" i="16"/>
  <c r="AT26" i="16" s="1"/>
  <c r="AT28" i="16" s="1"/>
  <c r="AU20" i="16"/>
  <c r="AT6" i="16"/>
  <c r="AA13" i="5"/>
  <c r="X8" i="10"/>
  <c r="Z8" i="9" s="1"/>
  <c r="DA40" i="15"/>
  <c r="N20" i="16"/>
  <c r="M24" i="16"/>
  <c r="M26" i="16" s="1"/>
  <c r="M6" i="16"/>
  <c r="DC19" i="9"/>
  <c r="DB39" i="15"/>
  <c r="AB20" i="17"/>
  <c r="AC7" i="14"/>
  <c r="D25" i="10"/>
  <c r="G20" i="5"/>
  <c r="D27" i="10"/>
  <c r="AP19" i="9"/>
  <c r="AE27" i="11"/>
  <c r="AB8" i="17"/>
  <c r="Y19" i="10"/>
  <c r="N65" i="15"/>
  <c r="N26" i="15"/>
  <c r="N46" i="15" s="1"/>
  <c r="D14" i="12"/>
  <c r="E11" i="7"/>
  <c r="I20" i="5"/>
  <c r="F25" i="10"/>
  <c r="L54" i="15"/>
  <c r="AB37" i="16"/>
  <c r="O25" i="15"/>
  <c r="O29" i="15"/>
  <c r="O30" i="15" s="1"/>
  <c r="O24" i="15"/>
  <c r="P4" i="15"/>
  <c r="AL13" i="10"/>
  <c r="AO25" i="17"/>
  <c r="AO6" i="17" s="1"/>
  <c r="CM19" i="9"/>
  <c r="F23" i="9"/>
  <c r="AS8" i="16"/>
  <c r="BU38" i="15"/>
  <c r="AT36" i="16"/>
  <c r="AT37" i="16" s="1"/>
  <c r="AU20" i="14" s="1"/>
  <c r="AT33" i="5" s="1"/>
  <c r="AU33" i="16"/>
  <c r="AT7" i="16"/>
  <c r="DA20" i="16"/>
  <c r="DB24" i="16"/>
  <c r="DB6" i="16"/>
  <c r="DB8" i="16" s="1"/>
  <c r="AN8" i="9"/>
  <c r="AL9" i="10"/>
  <c r="N6" i="6"/>
  <c r="O7" i="6"/>
  <c r="J19" i="9"/>
  <c r="BV8" i="17"/>
  <c r="BS19" i="10"/>
  <c r="CL8" i="16"/>
  <c r="G24" i="9"/>
  <c r="G26" i="9"/>
  <c r="G27" i="9" s="1"/>
  <c r="L8" i="16"/>
  <c r="L28" i="5"/>
  <c r="L30" i="5" s="1"/>
  <c r="M67" i="15"/>
  <c r="M11" i="15" s="1"/>
  <c r="K40" i="9" s="1"/>
  <c r="AB19" i="12"/>
  <c r="AC28" i="11"/>
  <c r="AC19" i="6"/>
  <c r="AQ19" i="9"/>
  <c r="M8" i="16" l="1"/>
  <c r="O22" i="15"/>
  <c r="O64" i="15"/>
  <c r="N27" i="5" s="1"/>
  <c r="P21" i="15"/>
  <c r="P20" i="15"/>
  <c r="P18" i="15"/>
  <c r="P19" i="15"/>
  <c r="P17" i="15"/>
  <c r="J23" i="9"/>
  <c r="F16" i="10"/>
  <c r="I17" i="5" s="1"/>
  <c r="I18" i="5" s="1"/>
  <c r="H24" i="10"/>
  <c r="AO10" i="17"/>
  <c r="AL23" i="10" s="1"/>
  <c r="AN22" i="9" s="1"/>
  <c r="BF4" i="12"/>
  <c r="H17" i="9"/>
  <c r="H26" i="9"/>
  <c r="H27" i="9" s="1"/>
  <c r="P29" i="16"/>
  <c r="P13" i="14"/>
  <c r="I22" i="9"/>
  <c r="M14" i="17"/>
  <c r="N6" i="14"/>
  <c r="K25" i="17"/>
  <c r="K6" i="17" s="1"/>
  <c r="K11" i="17" s="1"/>
  <c r="H12" i="10"/>
  <c r="I7" i="10"/>
  <c r="L12" i="5"/>
  <c r="L14" i="5" s="1"/>
  <c r="M8" i="14"/>
  <c r="G14" i="10"/>
  <c r="G16" i="10" s="1"/>
  <c r="J17" i="5" s="1"/>
  <c r="J18" i="5" s="1"/>
  <c r="I12" i="9"/>
  <c r="L17" i="17"/>
  <c r="L32" i="17"/>
  <c r="L35" i="17" s="1"/>
  <c r="L10" i="17" s="1"/>
  <c r="N32" i="5"/>
  <c r="O15" i="14"/>
  <c r="M37" i="9"/>
  <c r="J7" i="9"/>
  <c r="H9" i="10"/>
  <c r="BI19" i="16"/>
  <c r="BJ19" i="16" s="1"/>
  <c r="BK19" i="16" s="1"/>
  <c r="BI17" i="16"/>
  <c r="BJ17" i="16" s="1"/>
  <c r="BK17" i="16" s="1"/>
  <c r="BI15" i="16"/>
  <c r="BJ15" i="16" s="1"/>
  <c r="BK15" i="16" s="1"/>
  <c r="BI18" i="16"/>
  <c r="BJ18" i="16" s="1"/>
  <c r="BK18" i="16" s="1"/>
  <c r="BI16" i="16"/>
  <c r="BJ16" i="16" s="1"/>
  <c r="BK16" i="16" s="1"/>
  <c r="BI14" i="16"/>
  <c r="BJ14" i="16" s="1"/>
  <c r="BK14" i="16" s="1"/>
  <c r="AV17" i="17"/>
  <c r="AS12" i="10" s="1"/>
  <c r="AU12" i="9" s="1"/>
  <c r="AS12" i="9"/>
  <c r="AB20" i="12"/>
  <c r="AC18" i="7"/>
  <c r="AC19" i="7" s="1"/>
  <c r="CL8" i="17"/>
  <c r="CI19" i="10"/>
  <c r="AS8" i="17"/>
  <c r="AP19" i="10"/>
  <c r="AN13" i="9"/>
  <c r="G21" i="5"/>
  <c r="G23" i="5"/>
  <c r="G24" i="5" s="1"/>
  <c r="CI33" i="16"/>
  <c r="CJ36" i="16"/>
  <c r="CJ7" i="16"/>
  <c r="CJ40" i="15"/>
  <c r="N36" i="16"/>
  <c r="N37" i="16" s="1"/>
  <c r="O33" i="16"/>
  <c r="N7" i="16"/>
  <c r="I21" i="9"/>
  <c r="G24" i="10"/>
  <c r="AE33" i="16"/>
  <c r="AD36" i="16"/>
  <c r="AD7" i="16"/>
  <c r="AD8" i="16" s="1"/>
  <c r="CL19" i="9"/>
  <c r="L27" i="17"/>
  <c r="L30" i="17" s="1"/>
  <c r="L9" i="17" s="1"/>
  <c r="I22" i="10" s="1"/>
  <c r="K21" i="9" s="1"/>
  <c r="BU19" i="9"/>
  <c r="O6" i="6"/>
  <c r="P7" i="6"/>
  <c r="AN9" i="9"/>
  <c r="AS39" i="9"/>
  <c r="F12" i="7"/>
  <c r="P25" i="15"/>
  <c r="P24" i="15"/>
  <c r="Q4" i="15"/>
  <c r="P29" i="15"/>
  <c r="P30" i="15" s="1"/>
  <c r="DA39" i="15"/>
  <c r="CZ40" i="15"/>
  <c r="AT8" i="16"/>
  <c r="P7" i="7"/>
  <c r="AC20" i="17"/>
  <c r="AC23" i="17" s="1"/>
  <c r="Z13" i="10" s="1"/>
  <c r="AB13" i="9" s="1"/>
  <c r="AD7" i="14"/>
  <c r="BT36" i="16"/>
  <c r="BS33" i="16"/>
  <c r="BT7" i="16"/>
  <c r="BT8" i="16" s="1"/>
  <c r="AR23" i="17"/>
  <c r="AR32" i="17"/>
  <c r="AR35" i="17" s="1"/>
  <c r="AR10" i="17" s="1"/>
  <c r="AO23" i="10" s="1"/>
  <c r="AQ22" i="9" s="1"/>
  <c r="O8" i="7"/>
  <c r="O8" i="6"/>
  <c r="P8" i="5"/>
  <c r="CK8" i="16"/>
  <c r="N24" i="16"/>
  <c r="N26" i="16" s="1"/>
  <c r="N6" i="16"/>
  <c r="O20" i="16"/>
  <c r="AN13" i="10"/>
  <c r="AP13" i="9" s="1"/>
  <c r="AQ25" i="17"/>
  <c r="AQ6" i="17" s="1"/>
  <c r="Z19" i="9"/>
  <c r="CJ38" i="15"/>
  <c r="BT39" i="15"/>
  <c r="AF21" i="14"/>
  <c r="AO8" i="10"/>
  <c r="AR13" i="5"/>
  <c r="AR14" i="5" s="1"/>
  <c r="AS8" i="14"/>
  <c r="AP8" i="9"/>
  <c r="AP9" i="9" s="1"/>
  <c r="AN9" i="10"/>
  <c r="DB8" i="17"/>
  <c r="CY19" i="10"/>
  <c r="N51" i="15"/>
  <c r="N50" i="15"/>
  <c r="N52" i="15"/>
  <c r="DA38" i="15"/>
  <c r="BQ6" i="16"/>
  <c r="BQ24" i="16"/>
  <c r="BQ26" i="16" s="1"/>
  <c r="BQ28" i="16" s="1"/>
  <c r="M54" i="15"/>
  <c r="AF24" i="16"/>
  <c r="AF6" i="16"/>
  <c r="AG20" i="16"/>
  <c r="BE8" i="17"/>
  <c r="BB19" i="10"/>
  <c r="DB19" i="9"/>
  <c r="H11" i="7"/>
  <c r="G14" i="12"/>
  <c r="BU8" i="17"/>
  <c r="BR19" i="10"/>
  <c r="CK39" i="15"/>
  <c r="AC37" i="16"/>
  <c r="CJ6" i="16"/>
  <c r="CI20" i="16"/>
  <c r="CJ24" i="16"/>
  <c r="BR40" i="15"/>
  <c r="L8" i="17"/>
  <c r="I19" i="10"/>
  <c r="DA24" i="16"/>
  <c r="DA6" i="16"/>
  <c r="DA8" i="16" s="1"/>
  <c r="CZ20" i="16"/>
  <c r="F24" i="9"/>
  <c r="F26" i="9"/>
  <c r="F27" i="9" s="1"/>
  <c r="AA19" i="9"/>
  <c r="BT38" i="15"/>
  <c r="O65" i="15"/>
  <c r="O26" i="15"/>
  <c r="O46" i="15" s="1"/>
  <c r="I21" i="5"/>
  <c r="I23" i="5"/>
  <c r="I24" i="5" s="1"/>
  <c r="AJ27" i="11"/>
  <c r="AF27" i="11"/>
  <c r="Y8" i="10"/>
  <c r="AB13" i="5"/>
  <c r="M8" i="17"/>
  <c r="J19" i="10"/>
  <c r="AV20" i="16"/>
  <c r="AU6" i="16"/>
  <c r="AU24" i="16"/>
  <c r="AU26" i="16" s="1"/>
  <c r="AU28" i="16" s="1"/>
  <c r="AD28" i="11"/>
  <c r="AC19" i="12"/>
  <c r="AD19" i="6"/>
  <c r="K20" i="5"/>
  <c r="AV33" i="16"/>
  <c r="AU36" i="16"/>
  <c r="AU37" i="16" s="1"/>
  <c r="AV20" i="14" s="1"/>
  <c r="AU33" i="5" s="1"/>
  <c r="AU7" i="16"/>
  <c r="E13" i="7"/>
  <c r="E21" i="7" s="1"/>
  <c r="D22" i="12"/>
  <c r="D25" i="12" s="1"/>
  <c r="N67" i="15"/>
  <c r="N11" i="15" s="1"/>
  <c r="L40" i="9" s="1"/>
  <c r="M28" i="5"/>
  <c r="M30" i="5" s="1"/>
  <c r="F8" i="12"/>
  <c r="D32" i="10"/>
  <c r="D33" i="10" s="1"/>
  <c r="D28" i="10"/>
  <c r="AB23" i="17"/>
  <c r="BC33" i="16"/>
  <c r="BD7" i="16"/>
  <c r="BD8" i="16" s="1"/>
  <c r="BD36" i="16"/>
  <c r="CZ36" i="16"/>
  <c r="CY33" i="16"/>
  <c r="CZ7" i="16"/>
  <c r="Y13" i="9"/>
  <c r="AS20" i="17"/>
  <c r="AT7" i="14"/>
  <c r="BE19" i="9"/>
  <c r="BD8" i="7"/>
  <c r="BD8" i="6"/>
  <c r="BE8" i="5"/>
  <c r="AC8" i="17"/>
  <c r="Z19" i="10"/>
  <c r="G17" i="10" l="1"/>
  <c r="F27" i="10"/>
  <c r="AU8" i="16"/>
  <c r="AR19" i="10" s="1"/>
  <c r="H25" i="10"/>
  <c r="Q21" i="15"/>
  <c r="R21" i="15" s="1"/>
  <c r="Q20" i="15"/>
  <c r="R20" i="15" s="1"/>
  <c r="Q18" i="15"/>
  <c r="R18" i="15" s="1"/>
  <c r="Q19" i="15"/>
  <c r="R19" i="15" s="1"/>
  <c r="Q17" i="15"/>
  <c r="P22" i="15"/>
  <c r="P64" i="15"/>
  <c r="O27" i="5" s="1"/>
  <c r="R17" i="15"/>
  <c r="R22" i="15" s="1"/>
  <c r="N8" i="16"/>
  <c r="BG4" i="12"/>
  <c r="J12" i="9"/>
  <c r="J14" i="9" s="1"/>
  <c r="H14" i="10"/>
  <c r="H17" i="10" s="1"/>
  <c r="I23" i="10"/>
  <c r="I24" i="10" s="1"/>
  <c r="J9" i="9"/>
  <c r="N14" i="17"/>
  <c r="O6" i="14"/>
  <c r="L25" i="17"/>
  <c r="L6" i="17" s="1"/>
  <c r="L11" i="17" s="1"/>
  <c r="I12" i="10"/>
  <c r="N8" i="14"/>
  <c r="J7" i="10"/>
  <c r="M12" i="5"/>
  <c r="M14" i="5" s="1"/>
  <c r="P15" i="14"/>
  <c r="O32" i="5"/>
  <c r="N37" i="9"/>
  <c r="I14" i="9"/>
  <c r="I16" i="9" s="1"/>
  <c r="K7" i="9"/>
  <c r="K9" i="9" s="1"/>
  <c r="I9" i="10"/>
  <c r="M17" i="17"/>
  <c r="M32" i="17"/>
  <c r="M35" i="17" s="1"/>
  <c r="M10" i="17" s="1"/>
  <c r="J23" i="10" s="1"/>
  <c r="L22" i="9" s="1"/>
  <c r="Q13" i="14"/>
  <c r="U29" i="16"/>
  <c r="Q29" i="16"/>
  <c r="P24" i="3" s="1"/>
  <c r="E12" i="7"/>
  <c r="N54" i="15"/>
  <c r="AV12" i="9"/>
  <c r="AW17" i="17"/>
  <c r="AW15" i="17" s="1"/>
  <c r="AV52" i="3" s="1"/>
  <c r="AT12" i="10"/>
  <c r="AS23" i="17"/>
  <c r="AS32" i="17"/>
  <c r="AS35" i="17" s="1"/>
  <c r="AS10" i="17" s="1"/>
  <c r="AP23" i="10" s="1"/>
  <c r="AV36" i="16"/>
  <c r="AV7" i="16"/>
  <c r="AW7" i="16" s="1"/>
  <c r="AW33" i="16"/>
  <c r="AV26" i="3" s="1"/>
  <c r="K21" i="5"/>
  <c r="AE28" i="11"/>
  <c r="AD19" i="12"/>
  <c r="AE19" i="6"/>
  <c r="AU8" i="17"/>
  <c r="AK27" i="11"/>
  <c r="CY20" i="16"/>
  <c r="CZ24" i="16"/>
  <c r="CZ6" i="16"/>
  <c r="CZ8" i="16" s="1"/>
  <c r="BT19" i="9"/>
  <c r="AF8" i="16"/>
  <c r="AG6" i="16"/>
  <c r="AG21" i="14"/>
  <c r="O24" i="16"/>
  <c r="O26" i="16" s="1"/>
  <c r="P20" i="16"/>
  <c r="O6" i="16"/>
  <c r="P6" i="6"/>
  <c r="Q7" i="6"/>
  <c r="CY36" i="16"/>
  <c r="CX33" i="16"/>
  <c r="CY7" i="16"/>
  <c r="E24" i="12"/>
  <c r="E24" i="7"/>
  <c r="AV6" i="16"/>
  <c r="AV24" i="16"/>
  <c r="AW20" i="16"/>
  <c r="AA8" i="9"/>
  <c r="CJ39" i="15"/>
  <c r="AG24" i="16"/>
  <c r="AF26" i="16"/>
  <c r="CZ38" i="15"/>
  <c r="AD20" i="17"/>
  <c r="AD23" i="17" s="1"/>
  <c r="AA13" i="10" s="1"/>
  <c r="AC13" i="9" s="1"/>
  <c r="AE7" i="14"/>
  <c r="CI38" i="15"/>
  <c r="N8" i="17"/>
  <c r="K19" i="10"/>
  <c r="AO13" i="10"/>
  <c r="AQ13" i="9" s="1"/>
  <c r="AR25" i="17"/>
  <c r="AR6" i="17" s="1"/>
  <c r="BS36" i="16"/>
  <c r="BR33" i="16"/>
  <c r="BS7" i="16"/>
  <c r="BS8" i="16" s="1"/>
  <c r="Z8" i="10"/>
  <c r="AB8" i="9" s="1"/>
  <c r="AC13" i="5"/>
  <c r="G25" i="10"/>
  <c r="J20" i="5"/>
  <c r="G27" i="10"/>
  <c r="AR19" i="9"/>
  <c r="AO9" i="12"/>
  <c r="AN31" i="9"/>
  <c r="AN9" i="12"/>
  <c r="L19" i="9"/>
  <c r="CJ8" i="16"/>
  <c r="AS13" i="5"/>
  <c r="AS14" i="5" s="1"/>
  <c r="AP8" i="10"/>
  <c r="AT8" i="14"/>
  <c r="BD8" i="17"/>
  <c r="BA19" i="10"/>
  <c r="Y13" i="10"/>
  <c r="AT39" i="9"/>
  <c r="AD18" i="7"/>
  <c r="AD19" i="7" s="1"/>
  <c r="AC20" i="12"/>
  <c r="O52" i="15"/>
  <c r="O50" i="15"/>
  <c r="O51" i="15"/>
  <c r="BS38" i="15"/>
  <c r="K19" i="9"/>
  <c r="CC6" i="16"/>
  <c r="DA19" i="9"/>
  <c r="BR26" i="16"/>
  <c r="P8" i="7"/>
  <c r="P8" i="6"/>
  <c r="Q8" i="5"/>
  <c r="P26" i="15"/>
  <c r="P46" i="15" s="1"/>
  <c r="P65" i="15"/>
  <c r="AT20" i="17"/>
  <c r="AU7" i="14"/>
  <c r="AD37" i="16"/>
  <c r="I23" i="9"/>
  <c r="P33" i="16"/>
  <c r="O7" i="16"/>
  <c r="O36" i="16"/>
  <c r="O37" i="16" s="1"/>
  <c r="CK19" i="9"/>
  <c r="AB19" i="9"/>
  <c r="BB33" i="16"/>
  <c r="BC36" i="16"/>
  <c r="BC7" i="16"/>
  <c r="BC8" i="16" s="1"/>
  <c r="M27" i="17"/>
  <c r="M30" i="17" s="1"/>
  <c r="M9" i="17" s="1"/>
  <c r="N28" i="5"/>
  <c r="N30" i="5" s="1"/>
  <c r="O67" i="15"/>
  <c r="O11" i="15" s="1"/>
  <c r="M40" i="9" s="1"/>
  <c r="G22" i="12"/>
  <c r="H13" i="7"/>
  <c r="H21" i="7" s="1"/>
  <c r="BT8" i="17"/>
  <c r="BQ19" i="10"/>
  <c r="AE36" i="16"/>
  <c r="AE7" i="16"/>
  <c r="AG33" i="16"/>
  <c r="AF26" i="3" s="1"/>
  <c r="CI40" i="15"/>
  <c r="CI36" i="16"/>
  <c r="CH33" i="16"/>
  <c r="CI7" i="16"/>
  <c r="DA8" i="17"/>
  <c r="CX19" i="10"/>
  <c r="CH20" i="16"/>
  <c r="CI24" i="16"/>
  <c r="CI6" i="16"/>
  <c r="AP9" i="12"/>
  <c r="AO31" i="9"/>
  <c r="BD19" i="9"/>
  <c r="AT8" i="17"/>
  <c r="AQ19" i="10"/>
  <c r="CZ39" i="15"/>
  <c r="BF8" i="5"/>
  <c r="BE8" i="7"/>
  <c r="BE8" i="6"/>
  <c r="F14" i="12"/>
  <c r="G11" i="7"/>
  <c r="AQ8" i="9"/>
  <c r="AQ9" i="9" s="1"/>
  <c r="AO9" i="10"/>
  <c r="BS39" i="15"/>
  <c r="CK8" i="17"/>
  <c r="CH19" i="10"/>
  <c r="P6" i="7"/>
  <c r="Q7" i="7"/>
  <c r="CY40" i="15"/>
  <c r="Q29" i="15"/>
  <c r="R4" i="15"/>
  <c r="Q25" i="15"/>
  <c r="R25" i="15" s="1"/>
  <c r="Q24" i="15"/>
  <c r="V4" i="15"/>
  <c r="AD8" i="17"/>
  <c r="AA19" i="10"/>
  <c r="F32" i="10" l="1"/>
  <c r="F33" i="10" s="1"/>
  <c r="F28" i="10"/>
  <c r="H8" i="12"/>
  <c r="V20" i="15"/>
  <c r="V18" i="15"/>
  <c r="V19" i="15"/>
  <c r="V17" i="15"/>
  <c r="V21" i="15"/>
  <c r="Q22" i="15"/>
  <c r="Q64" i="15"/>
  <c r="H16" i="10"/>
  <c r="K17" i="5" s="1"/>
  <c r="BH4" i="12"/>
  <c r="O37" i="9"/>
  <c r="P37" i="9" s="1"/>
  <c r="P32" i="5"/>
  <c r="R13" i="14"/>
  <c r="Q32" i="5" s="1"/>
  <c r="Q15" i="14"/>
  <c r="O8" i="14"/>
  <c r="K7" i="10"/>
  <c r="N12" i="5"/>
  <c r="N14" i="5" s="1"/>
  <c r="O14" i="17"/>
  <c r="P6" i="14"/>
  <c r="N32" i="17"/>
  <c r="N35" i="17" s="1"/>
  <c r="N10" i="17" s="1"/>
  <c r="K23" i="10" s="1"/>
  <c r="M22" i="9" s="1"/>
  <c r="N17" i="17"/>
  <c r="J12" i="10"/>
  <c r="M25" i="17"/>
  <c r="M6" i="17" s="1"/>
  <c r="M11" i="17" s="1"/>
  <c r="I17" i="9"/>
  <c r="K12" i="9"/>
  <c r="I14" i="10"/>
  <c r="I17" i="10" s="1"/>
  <c r="K22" i="9"/>
  <c r="K23" i="9" s="1"/>
  <c r="K24" i="9" s="1"/>
  <c r="V29" i="16"/>
  <c r="V13" i="14"/>
  <c r="L7" i="9"/>
  <c r="L9" i="9" s="1"/>
  <c r="J9" i="10"/>
  <c r="J16" i="9"/>
  <c r="J24" i="9"/>
  <c r="H12" i="7"/>
  <c r="CI8" i="16"/>
  <c r="CI8" i="17" s="1"/>
  <c r="V25" i="15"/>
  <c r="V29" i="15"/>
  <c r="V24" i="15"/>
  <c r="W4" i="15"/>
  <c r="Q30" i="15"/>
  <c r="R29" i="15"/>
  <c r="R30" i="15" s="1"/>
  <c r="BG8" i="5"/>
  <c r="BF8" i="7"/>
  <c r="BF8" i="6"/>
  <c r="BC8" i="17"/>
  <c r="AZ19" i="10"/>
  <c r="I24" i="9"/>
  <c r="I26" i="9"/>
  <c r="I27" i="9" s="1"/>
  <c r="P52" i="15"/>
  <c r="P51" i="15"/>
  <c r="P50" i="15"/>
  <c r="BR28" i="16"/>
  <c r="BS26" i="16"/>
  <c r="I25" i="10"/>
  <c r="L20" i="5"/>
  <c r="BR38" i="15"/>
  <c r="AL27" i="11"/>
  <c r="AP13" i="10"/>
  <c r="AR13" i="9" s="1"/>
  <c r="AS25" i="17"/>
  <c r="AS6" i="17" s="1"/>
  <c r="Q65" i="15"/>
  <c r="Q26" i="15"/>
  <c r="Q46" i="15" s="1"/>
  <c r="R24" i="15"/>
  <c r="R26" i="15" s="1"/>
  <c r="CX40" i="15"/>
  <c r="AG7" i="16"/>
  <c r="AE8" i="16"/>
  <c r="U7" i="7"/>
  <c r="Q6" i="7"/>
  <c r="CY39" i="15"/>
  <c r="CZ19" i="9"/>
  <c r="CH36" i="16"/>
  <c r="CG33" i="16"/>
  <c r="CH7" i="16"/>
  <c r="CH40" i="15"/>
  <c r="J22" i="10"/>
  <c r="O28" i="5"/>
  <c r="O30" i="5" s="1"/>
  <c r="P67" i="15"/>
  <c r="P11" i="15" s="1"/>
  <c r="N40" i="9" s="1"/>
  <c r="O54" i="15"/>
  <c r="BC19" i="9"/>
  <c r="BR7" i="16"/>
  <c r="BR8" i="16" s="1"/>
  <c r="BQ33" i="16"/>
  <c r="BR36" i="16"/>
  <c r="AA8" i="10"/>
  <c r="AC8" i="9" s="1"/>
  <c r="AD13" i="5"/>
  <c r="AV8" i="16"/>
  <c r="AW6" i="16"/>
  <c r="AV22" i="3" s="1"/>
  <c r="U7" i="6"/>
  <c r="Q6" i="6"/>
  <c r="AF8" i="17"/>
  <c r="AC19" i="10"/>
  <c r="AV37" i="16"/>
  <c r="AW36" i="16"/>
  <c r="AR22" i="9"/>
  <c r="N27" i="17"/>
  <c r="N30" i="17" s="1"/>
  <c r="N9" i="17" s="1"/>
  <c r="K22" i="10" s="1"/>
  <c r="M21" i="9" s="1"/>
  <c r="AH21" i="14"/>
  <c r="AF18" i="3" s="1"/>
  <c r="CX20" i="16"/>
  <c r="CY24" i="16"/>
  <c r="CY6" i="16"/>
  <c r="CY8" i="16" s="1"/>
  <c r="AD20" i="12"/>
  <c r="AE18" i="7"/>
  <c r="AE19" i="7" s="1"/>
  <c r="AC19" i="9"/>
  <c r="F22" i="12"/>
  <c r="G13" i="7"/>
  <c r="G21" i="7" s="1"/>
  <c r="AS19" i="9"/>
  <c r="BS19" i="9"/>
  <c r="P36" i="16"/>
  <c r="P7" i="16"/>
  <c r="Q7" i="16" s="1"/>
  <c r="Q33" i="16"/>
  <c r="AT13" i="5"/>
  <c r="AT14" i="5" s="1"/>
  <c r="AQ8" i="10"/>
  <c r="AU8" i="14"/>
  <c r="AR8" i="9"/>
  <c r="AR9" i="9" s="1"/>
  <c r="AP9" i="10"/>
  <c r="CJ8" i="17"/>
  <c r="CG19" i="10"/>
  <c r="G28" i="10"/>
  <c r="I8" i="12"/>
  <c r="G32" i="10"/>
  <c r="G33" i="10" s="1"/>
  <c r="CH38" i="15"/>
  <c r="CY38" i="15"/>
  <c r="CI39" i="15"/>
  <c r="F23" i="7"/>
  <c r="E25" i="12"/>
  <c r="CX36" i="16"/>
  <c r="CW33" i="16"/>
  <c r="CX7" i="16"/>
  <c r="O8" i="16"/>
  <c r="AE20" i="17"/>
  <c r="AE23" i="17" s="1"/>
  <c r="AB13" i="10" s="1"/>
  <c r="AD13" i="9" s="1"/>
  <c r="AF7" i="14"/>
  <c r="AT19" i="9"/>
  <c r="AE19" i="12"/>
  <c r="AF28" i="11"/>
  <c r="AF19" i="6"/>
  <c r="CJ19" i="9"/>
  <c r="BR39" i="15"/>
  <c r="CH24" i="16"/>
  <c r="CG20" i="16"/>
  <c r="CH6" i="16"/>
  <c r="AE37" i="16"/>
  <c r="AG36" i="16"/>
  <c r="BB36" i="16"/>
  <c r="BA33" i="16"/>
  <c r="BB7" i="16"/>
  <c r="BB8" i="16" s="1"/>
  <c r="AT23" i="17"/>
  <c r="AT32" i="17"/>
  <c r="AT35" i="17" s="1"/>
  <c r="AT10" i="17" s="1"/>
  <c r="AQ23" i="10" s="1"/>
  <c r="AS22" i="9" s="1"/>
  <c r="Q8" i="7"/>
  <c r="Q8" i="6"/>
  <c r="U8" i="5"/>
  <c r="AU20" i="17"/>
  <c r="AV7" i="14"/>
  <c r="AA13" i="9"/>
  <c r="J21" i="5"/>
  <c r="J23" i="5"/>
  <c r="J24" i="5" s="1"/>
  <c r="BS8" i="17"/>
  <c r="BP19" i="10"/>
  <c r="M19" i="9"/>
  <c r="AP31" i="9"/>
  <c r="AQ9" i="12"/>
  <c r="AW24" i="16"/>
  <c r="AV26" i="16"/>
  <c r="AV28" i="16" s="1"/>
  <c r="AW28" i="16" s="1"/>
  <c r="P6" i="16"/>
  <c r="P24" i="16"/>
  <c r="P26" i="16" s="1"/>
  <c r="Q20" i="16"/>
  <c r="CZ8" i="17"/>
  <c r="CW19" i="10"/>
  <c r="I16" i="10" l="1"/>
  <c r="L17" i="5" s="1"/>
  <c r="L18" i="5" s="1"/>
  <c r="H14" i="12"/>
  <c r="I11" i="7"/>
  <c r="H27" i="10"/>
  <c r="J8" i="12" s="1"/>
  <c r="V22" i="15"/>
  <c r="V64" i="15"/>
  <c r="U27" i="5" s="1"/>
  <c r="P27" i="5"/>
  <c r="R64" i="15"/>
  <c r="Q27" i="5" s="1"/>
  <c r="W20" i="15"/>
  <c r="W17" i="15"/>
  <c r="W21" i="15"/>
  <c r="W18" i="15"/>
  <c r="W19" i="15"/>
  <c r="BI4" i="12"/>
  <c r="J17" i="9"/>
  <c r="J26" i="9"/>
  <c r="J27" i="9" s="1"/>
  <c r="K14" i="9"/>
  <c r="K16" i="9" s="1"/>
  <c r="J14" i="10"/>
  <c r="J16" i="10" s="1"/>
  <c r="M17" i="5" s="1"/>
  <c r="M18" i="5" s="1"/>
  <c r="L12" i="9"/>
  <c r="L14" i="9" s="1"/>
  <c r="L16" i="9" s="1"/>
  <c r="L17" i="9" s="1"/>
  <c r="K12" i="10"/>
  <c r="N25" i="17"/>
  <c r="N6" i="17" s="1"/>
  <c r="N11" i="17" s="1"/>
  <c r="O17" i="17"/>
  <c r="O32" i="17"/>
  <c r="O35" i="17" s="1"/>
  <c r="O10" i="17" s="1"/>
  <c r="L23" i="10" s="1"/>
  <c r="I27" i="10"/>
  <c r="K8" i="12" s="1"/>
  <c r="U32" i="5"/>
  <c r="T37" i="9"/>
  <c r="V15" i="14"/>
  <c r="K9" i="10"/>
  <c r="M7" i="9"/>
  <c r="M9" i="9" s="1"/>
  <c r="P14" i="17"/>
  <c r="Q6" i="14"/>
  <c r="R15" i="14"/>
  <c r="K18" i="5"/>
  <c r="K23" i="5"/>
  <c r="K24" i="5" s="1"/>
  <c r="W13" i="14"/>
  <c r="W29" i="16"/>
  <c r="P8" i="14"/>
  <c r="L7" i="10"/>
  <c r="O12" i="5"/>
  <c r="O14" i="5" s="1"/>
  <c r="CF19" i="10"/>
  <c r="CH19" i="9" s="1"/>
  <c r="M23" i="9"/>
  <c r="M24" i="9" s="1"/>
  <c r="G12" i="7"/>
  <c r="K24" i="10"/>
  <c r="CY19" i="9"/>
  <c r="P8" i="16"/>
  <c r="Q6" i="16"/>
  <c r="AU23" i="17"/>
  <c r="AU32" i="17"/>
  <c r="AU35" i="17" s="1"/>
  <c r="AU10" i="17" s="1"/>
  <c r="AR23" i="10" s="1"/>
  <c r="O8" i="17"/>
  <c r="L19" i="10"/>
  <c r="AE19" i="9"/>
  <c r="Q50" i="15"/>
  <c r="Q52" i="15"/>
  <c r="R52" i="15" s="1"/>
  <c r="Q51" i="15"/>
  <c r="R51" i="15" s="1"/>
  <c r="R46" i="15"/>
  <c r="L21" i="5"/>
  <c r="L23" i="5"/>
  <c r="L24" i="5" s="1"/>
  <c r="BB8" i="17"/>
  <c r="AY19" i="10"/>
  <c r="AJ28" i="11"/>
  <c r="AG19" i="6"/>
  <c r="F24" i="12"/>
  <c r="F24" i="7"/>
  <c r="CI19" i="9"/>
  <c r="CW20" i="16"/>
  <c r="CX6" i="16"/>
  <c r="CX8" i="16" s="1"/>
  <c r="CX24" i="16"/>
  <c r="AW37" i="16"/>
  <c r="AW20" i="14"/>
  <c r="O27" i="17"/>
  <c r="O30" i="17" s="1"/>
  <c r="O9" i="17" s="1"/>
  <c r="L22" i="10" s="1"/>
  <c r="N21" i="9" s="1"/>
  <c r="L21" i="9"/>
  <c r="J24" i="10"/>
  <c r="CG36" i="16"/>
  <c r="CG7" i="16"/>
  <c r="CS7" i="16" s="1"/>
  <c r="V7" i="7"/>
  <c r="R65" i="15"/>
  <c r="P28" i="5"/>
  <c r="P30" i="5" s="1"/>
  <c r="Q67" i="15"/>
  <c r="Q11" i="15" s="1"/>
  <c r="O40" i="9" s="1"/>
  <c r="P40" i="9" s="1"/>
  <c r="N20" i="5"/>
  <c r="CG24" i="16"/>
  <c r="CG26" i="16" s="1"/>
  <c r="CG28" i="16" s="1"/>
  <c r="CG6" i="16"/>
  <c r="P37" i="16"/>
  <c r="Q37" i="16" s="1"/>
  <c r="Q36" i="16"/>
  <c r="BR8" i="17"/>
  <c r="BO19" i="10"/>
  <c r="BS28" i="16"/>
  <c r="BT26" i="16"/>
  <c r="V30" i="15"/>
  <c r="BA36" i="16"/>
  <c r="BA7" i="16"/>
  <c r="AE20" i="12"/>
  <c r="AF18" i="7"/>
  <c r="AF19" i="7" s="1"/>
  <c r="AB8" i="10"/>
  <c r="AD8" i="9" s="1"/>
  <c r="AE13" i="5"/>
  <c r="CW36" i="16"/>
  <c r="CW7" i="16"/>
  <c r="DI7" i="16" s="1"/>
  <c r="AV8" i="17"/>
  <c r="AW8" i="17" s="1"/>
  <c r="AS19" i="10"/>
  <c r="AW8" i="16"/>
  <c r="P54" i="15"/>
  <c r="BB19" i="9"/>
  <c r="W29" i="15"/>
  <c r="W30" i="15" s="1"/>
  <c r="W25" i="15"/>
  <c r="W24" i="15"/>
  <c r="X4" i="15"/>
  <c r="AE8" i="17"/>
  <c r="AG8" i="17" s="1"/>
  <c r="AB19" i="10"/>
  <c r="AG8" i="16"/>
  <c r="BR19" i="9"/>
  <c r="CX38" i="15"/>
  <c r="Q24" i="16"/>
  <c r="AR8" i="10"/>
  <c r="AU13" i="5"/>
  <c r="AU14" i="5" s="1"/>
  <c r="AV8" i="14"/>
  <c r="U8" i="6"/>
  <c r="U8" i="7"/>
  <c r="V8" i="5"/>
  <c r="AQ13" i="10"/>
  <c r="AS13" i="9" s="1"/>
  <c r="AT25" i="17"/>
  <c r="CH8" i="16"/>
  <c r="CH39" i="15"/>
  <c r="I14" i="12"/>
  <c r="J11" i="7"/>
  <c r="AS8" i="9"/>
  <c r="AS9" i="9" s="1"/>
  <c r="AQ9" i="10"/>
  <c r="CY8" i="17"/>
  <c r="CV19" i="10"/>
  <c r="AF20" i="17"/>
  <c r="AG7" i="14"/>
  <c r="U6" i="6"/>
  <c r="V7" i="6"/>
  <c r="BQ36" i="16"/>
  <c r="BQ7" i="16"/>
  <c r="CX39" i="15"/>
  <c r="AQ31" i="9"/>
  <c r="AR9" i="12"/>
  <c r="AM27" i="11"/>
  <c r="BG8" i="7"/>
  <c r="BG8" i="6"/>
  <c r="BH8" i="5"/>
  <c r="V65" i="15"/>
  <c r="V26" i="15"/>
  <c r="H32" i="10" l="1"/>
  <c r="H33" i="10" s="1"/>
  <c r="AX20" i="14"/>
  <c r="AV33" i="5"/>
  <c r="I28" i="10"/>
  <c r="H28" i="10"/>
  <c r="H22" i="12"/>
  <c r="I13" i="7"/>
  <c r="K25" i="10"/>
  <c r="W22" i="15"/>
  <c r="W64" i="15"/>
  <c r="V27" i="5" s="1"/>
  <c r="X21" i="15"/>
  <c r="X20" i="15"/>
  <c r="X18" i="15"/>
  <c r="X19" i="15"/>
  <c r="X17" i="15"/>
  <c r="I32" i="10"/>
  <c r="I33" i="10" s="1"/>
  <c r="J17" i="10"/>
  <c r="BJ4" i="12"/>
  <c r="X13" i="14"/>
  <c r="X29" i="16"/>
  <c r="J14" i="12"/>
  <c r="K11" i="7"/>
  <c r="O25" i="17"/>
  <c r="O6" i="17" s="1"/>
  <c r="L12" i="10"/>
  <c r="K17" i="9"/>
  <c r="K26" i="9"/>
  <c r="K27" i="9" s="1"/>
  <c r="N22" i="9"/>
  <c r="M12" i="9"/>
  <c r="K14" i="10"/>
  <c r="K16" i="10" s="1"/>
  <c r="W15" i="14"/>
  <c r="U37" i="9"/>
  <c r="V32" i="5"/>
  <c r="P12" i="5"/>
  <c r="P14" i="5" s="1"/>
  <c r="M7" i="10"/>
  <c r="Q8" i="14"/>
  <c r="R8" i="14" s="1"/>
  <c r="R6" i="14"/>
  <c r="Q12" i="5" s="1"/>
  <c r="Q14" i="5" s="1"/>
  <c r="L9" i="10"/>
  <c r="N7" i="9"/>
  <c r="N9" i="9" s="1"/>
  <c r="P32" i="17"/>
  <c r="P35" i="17" s="1"/>
  <c r="P10" i="17" s="1"/>
  <c r="P17" i="17"/>
  <c r="Q14" i="17"/>
  <c r="Q32" i="17" s="1"/>
  <c r="Q35" i="17" s="1"/>
  <c r="V6" i="14"/>
  <c r="U14" i="17"/>
  <c r="AT6" i="17"/>
  <c r="AF23" i="17"/>
  <c r="AG20" i="17"/>
  <c r="AU19" i="9"/>
  <c r="AT19" i="10"/>
  <c r="DI36" i="16"/>
  <c r="BM7" i="16"/>
  <c r="BA8" i="16"/>
  <c r="CX19" i="9"/>
  <c r="CH8" i="17"/>
  <c r="CE19" i="10"/>
  <c r="AT8" i="9"/>
  <c r="AT9" i="9" s="1"/>
  <c r="AR9" i="10"/>
  <c r="X29" i="15"/>
  <c r="X30" i="15" s="1"/>
  <c r="X25" i="15"/>
  <c r="X24" i="15"/>
  <c r="Y4" i="15"/>
  <c r="BA37" i="16"/>
  <c r="BM36" i="16"/>
  <c r="J25" i="10"/>
  <c r="M20" i="5"/>
  <c r="J27" i="10"/>
  <c r="CW24" i="16"/>
  <c r="CW26" i="16" s="1"/>
  <c r="CW28" i="16" s="1"/>
  <c r="CW6" i="16"/>
  <c r="CH26" i="16"/>
  <c r="Q54" i="15"/>
  <c r="R50" i="15"/>
  <c r="R54" i="15" s="1"/>
  <c r="O11" i="17"/>
  <c r="AU39" i="9"/>
  <c r="AV39" i="9" s="1"/>
  <c r="L24" i="10"/>
  <c r="N19" i="9"/>
  <c r="CC7" i="16"/>
  <c r="BQ8" i="16"/>
  <c r="V67" i="15"/>
  <c r="V11" i="15" s="1"/>
  <c r="T40" i="9" s="1"/>
  <c r="U28" i="5"/>
  <c r="U30" i="5" s="1"/>
  <c r="CC36" i="16"/>
  <c r="AS9" i="12"/>
  <c r="I22" i="12"/>
  <c r="J13" i="7"/>
  <c r="J21" i="7" s="1"/>
  <c r="W65" i="15"/>
  <c r="W26" i="15"/>
  <c r="W46" i="15" s="1"/>
  <c r="BQ19" i="9"/>
  <c r="Q28" i="5"/>
  <c r="Q30" i="5" s="1"/>
  <c r="R67" i="15"/>
  <c r="CS36" i="16"/>
  <c r="L23" i="9"/>
  <c r="BA19" i="9"/>
  <c r="P8" i="17"/>
  <c r="M19" i="10"/>
  <c r="Q8" i="16"/>
  <c r="K14" i="12"/>
  <c r="L11" i="7"/>
  <c r="V6" i="6"/>
  <c r="W7" i="6"/>
  <c r="V8" i="7"/>
  <c r="V8" i="6"/>
  <c r="W8" i="5"/>
  <c r="BT28" i="16"/>
  <c r="BU26" i="16"/>
  <c r="P27" i="17"/>
  <c r="R11" i="15"/>
  <c r="CX8" i="17"/>
  <c r="CU19" i="10"/>
  <c r="F25" i="12"/>
  <c r="G23" i="7"/>
  <c r="AR13" i="10"/>
  <c r="AT13" i="9" s="1"/>
  <c r="AU25" i="17"/>
  <c r="AU6" i="17" s="1"/>
  <c r="V46" i="15"/>
  <c r="BH8" i="7"/>
  <c r="BH8" i="6"/>
  <c r="BI8" i="5"/>
  <c r="AN27" i="11"/>
  <c r="AC8" i="10"/>
  <c r="AF13" i="5"/>
  <c r="AH7" i="14"/>
  <c r="AD19" i="9"/>
  <c r="AF19" i="9" s="1"/>
  <c r="AR31" i="9"/>
  <c r="CS6" i="16"/>
  <c r="CG8" i="16"/>
  <c r="N21" i="5"/>
  <c r="W7" i="7"/>
  <c r="AJ19" i="12"/>
  <c r="AK28" i="11"/>
  <c r="AK19" i="6"/>
  <c r="AD19" i="10"/>
  <c r="AT22" i="9"/>
  <c r="N23" i="9" l="1"/>
  <c r="AV28" i="3"/>
  <c r="AW33" i="5"/>
  <c r="I21" i="7"/>
  <c r="I12" i="7"/>
  <c r="X22" i="15"/>
  <c r="X64" i="15"/>
  <c r="W27" i="5" s="1"/>
  <c r="Y21" i="15"/>
  <c r="Y20" i="15"/>
  <c r="Y18" i="15"/>
  <c r="Y19" i="15"/>
  <c r="Y17" i="15"/>
  <c r="BK4" i="12"/>
  <c r="N17" i="5"/>
  <c r="K27" i="10"/>
  <c r="V8" i="14"/>
  <c r="U12" i="5"/>
  <c r="U14" i="5" s="1"/>
  <c r="R7" i="10"/>
  <c r="M9" i="10"/>
  <c r="O7" i="9"/>
  <c r="N7" i="10"/>
  <c r="V14" i="17"/>
  <c r="W6" i="14"/>
  <c r="K17" i="10"/>
  <c r="P25" i="17"/>
  <c r="P6" i="17" s="1"/>
  <c r="Q6" i="17" s="1"/>
  <c r="M12" i="10"/>
  <c r="Q17" i="17"/>
  <c r="Q25" i="17" s="1"/>
  <c r="W32" i="5"/>
  <c r="X15" i="14"/>
  <c r="V37" i="9"/>
  <c r="Y29" i="16"/>
  <c r="Y13" i="14"/>
  <c r="M14" i="9"/>
  <c r="M16" i="9" s="1"/>
  <c r="J22" i="12"/>
  <c r="K13" i="7"/>
  <c r="K21" i="7" s="1"/>
  <c r="U17" i="17"/>
  <c r="U32" i="17"/>
  <c r="U35" i="17" s="1"/>
  <c r="U10" i="17" s="1"/>
  <c r="R23" i="10" s="1"/>
  <c r="T22" i="9" s="1"/>
  <c r="M23" i="10"/>
  <c r="Q10" i="17"/>
  <c r="N12" i="9"/>
  <c r="N14" i="9" s="1"/>
  <c r="N16" i="9" s="1"/>
  <c r="N17" i="9" s="1"/>
  <c r="L14" i="10"/>
  <c r="L16" i="10" s="1"/>
  <c r="O17" i="5" s="1"/>
  <c r="O18" i="5" s="1"/>
  <c r="J12" i="7"/>
  <c r="K32" i="10"/>
  <c r="K33" i="10" s="1"/>
  <c r="CX26" i="16"/>
  <c r="CX28" i="16" s="1"/>
  <c r="K22" i="12"/>
  <c r="L13" i="7"/>
  <c r="L21" i="7" s="1"/>
  <c r="Q8" i="17"/>
  <c r="L24" i="9"/>
  <c r="L26" i="9"/>
  <c r="L27" i="9" s="1"/>
  <c r="V28" i="5"/>
  <c r="V30" i="5" s="1"/>
  <c r="W67" i="15"/>
  <c r="W11" i="15" s="1"/>
  <c r="U40" i="9" s="1"/>
  <c r="U27" i="17"/>
  <c r="DI6" i="16"/>
  <c r="CW8" i="16"/>
  <c r="M21" i="5"/>
  <c r="M23" i="5"/>
  <c r="M24" i="5" s="1"/>
  <c r="X65" i="15"/>
  <c r="X26" i="15"/>
  <c r="X46" i="15" s="1"/>
  <c r="AJ20" i="12"/>
  <c r="AK18" i="7"/>
  <c r="AK19" i="7" s="1"/>
  <c r="P30" i="17"/>
  <c r="P9" i="17" s="1"/>
  <c r="Q27" i="17"/>
  <c r="Q30" i="17" s="1"/>
  <c r="O19" i="9"/>
  <c r="N19" i="10"/>
  <c r="W51" i="15"/>
  <c r="W52" i="15"/>
  <c r="W50" i="15"/>
  <c r="AS31" i="9"/>
  <c r="L25" i="10"/>
  <c r="O20" i="5"/>
  <c r="J28" i="10"/>
  <c r="J32" i="10"/>
  <c r="J33" i="10" s="1"/>
  <c r="L8" i="12"/>
  <c r="Y24" i="15"/>
  <c r="Z4" i="15"/>
  <c r="Y25" i="15"/>
  <c r="Y29" i="15"/>
  <c r="AV19" i="9"/>
  <c r="CG8" i="17"/>
  <c r="CS8" i="17" s="1"/>
  <c r="CS8" i="16"/>
  <c r="CD19" i="10"/>
  <c r="X7" i="7"/>
  <c r="AE8" i="9"/>
  <c r="AF8" i="9" s="1"/>
  <c r="AD8" i="10"/>
  <c r="W8" i="7"/>
  <c r="W8" i="6"/>
  <c r="X8" i="5"/>
  <c r="W6" i="6"/>
  <c r="X7" i="6"/>
  <c r="BQ8" i="17"/>
  <c r="CC8" i="17" s="1"/>
  <c r="CC8" i="16"/>
  <c r="BN19" i="10"/>
  <c r="BB20" i="14"/>
  <c r="BA33" i="5" s="1"/>
  <c r="BB37" i="16"/>
  <c r="CG19" i="9"/>
  <c r="AC13" i="10"/>
  <c r="AG23" i="17"/>
  <c r="AG13" i="5"/>
  <c r="AF12" i="3"/>
  <c r="BJ8" i="5"/>
  <c r="BI8" i="7"/>
  <c r="BI8" i="6"/>
  <c r="CW19" i="9"/>
  <c r="BU28" i="16"/>
  <c r="BV26" i="16"/>
  <c r="AL28" i="11"/>
  <c r="AK19" i="12"/>
  <c r="AL19" i="6"/>
  <c r="AO27" i="11"/>
  <c r="V52" i="15"/>
  <c r="V51" i="15"/>
  <c r="V50" i="15"/>
  <c r="G24" i="12"/>
  <c r="G24" i="7"/>
  <c r="N24" i="9"/>
  <c r="AV20" i="17"/>
  <c r="AW7" i="14"/>
  <c r="CH28" i="16"/>
  <c r="CI26" i="16"/>
  <c r="BA8" i="17"/>
  <c r="AX19" i="10"/>
  <c r="N26" i="9" l="1"/>
  <c r="N27" i="9" s="1"/>
  <c r="Z21" i="15"/>
  <c r="Z20" i="15"/>
  <c r="Z18" i="15"/>
  <c r="Z17" i="15"/>
  <c r="Z19" i="15"/>
  <c r="Y22" i="15"/>
  <c r="Y64" i="15"/>
  <c r="X27" i="5" s="1"/>
  <c r="L27" i="10"/>
  <c r="N8" i="12" s="1"/>
  <c r="BL4" i="12"/>
  <c r="BP4" i="12"/>
  <c r="O22" i="9"/>
  <c r="P22" i="9" s="1"/>
  <c r="N23" i="10"/>
  <c r="Z13" i="14"/>
  <c r="Z29" i="16"/>
  <c r="O9" i="9"/>
  <c r="P7" i="9"/>
  <c r="P9" i="9" s="1"/>
  <c r="L17" i="10"/>
  <c r="V12" i="5"/>
  <c r="V14" i="5" s="1"/>
  <c r="S7" i="10"/>
  <c r="W8" i="14"/>
  <c r="N9" i="10"/>
  <c r="K28" i="10"/>
  <c r="M8" i="12"/>
  <c r="U25" i="17"/>
  <c r="U6" i="17" s="1"/>
  <c r="R12" i="10"/>
  <c r="M17" i="9"/>
  <c r="M26" i="9"/>
  <c r="M27" i="9" s="1"/>
  <c r="O12" i="9"/>
  <c r="M14" i="10"/>
  <c r="M17" i="10" s="1"/>
  <c r="N12" i="10"/>
  <c r="N14" i="10" s="1"/>
  <c r="V17" i="17"/>
  <c r="V32" i="17"/>
  <c r="V35" i="17" s="1"/>
  <c r="V10" i="17" s="1"/>
  <c r="S23" i="10" s="1"/>
  <c r="U22" i="9" s="1"/>
  <c r="T8" i="11"/>
  <c r="T7" i="9"/>
  <c r="T9" i="9" s="1"/>
  <c r="R9" i="10"/>
  <c r="N18" i="5"/>
  <c r="N23" i="5"/>
  <c r="N24" i="5" s="1"/>
  <c r="W37" i="9"/>
  <c r="X32" i="5"/>
  <c r="Y15" i="14"/>
  <c r="W14" i="17"/>
  <c r="X6" i="14"/>
  <c r="U15" i="5"/>
  <c r="AK15" i="5"/>
  <c r="K12" i="7"/>
  <c r="CY26" i="16"/>
  <c r="CZ26" i="16" s="1"/>
  <c r="L12" i="7"/>
  <c r="W54" i="15"/>
  <c r="AL19" i="12"/>
  <c r="AM28" i="11"/>
  <c r="AM19" i="6"/>
  <c r="AZ39" i="9"/>
  <c r="AT31" i="9"/>
  <c r="Y7" i="7"/>
  <c r="Y26" i="15"/>
  <c r="Y65" i="15"/>
  <c r="M22" i="10"/>
  <c r="Q9" i="17"/>
  <c r="W28" i="5"/>
  <c r="W30" i="5" s="1"/>
  <c r="X67" i="15"/>
  <c r="X11" i="15" s="1"/>
  <c r="V40" i="9" s="1"/>
  <c r="Y7" i="6"/>
  <c r="X6" i="6"/>
  <c r="X50" i="15"/>
  <c r="X52" i="15"/>
  <c r="X51" i="15"/>
  <c r="V27" i="17"/>
  <c r="V30" i="17" s="1"/>
  <c r="V9" i="17" s="1"/>
  <c r="AP27" i="11"/>
  <c r="G25" i="12"/>
  <c r="H23" i="7"/>
  <c r="Y30" i="15"/>
  <c r="L14" i="12"/>
  <c r="M11" i="7"/>
  <c r="O21" i="5"/>
  <c r="O23" i="5"/>
  <c r="O24" i="5" s="1"/>
  <c r="AT9" i="12"/>
  <c r="P19" i="9"/>
  <c r="P11" i="17"/>
  <c r="Q11" i="17" s="1"/>
  <c r="BZ19" i="10"/>
  <c r="BP19" i="9"/>
  <c r="CP19" i="10"/>
  <c r="CF19" i="9"/>
  <c r="Z25" i="15"/>
  <c r="Z24" i="15"/>
  <c r="Z29" i="15"/>
  <c r="Z30" i="15" s="1"/>
  <c r="AA4" i="15"/>
  <c r="CW8" i="17"/>
  <c r="DI8" i="17" s="1"/>
  <c r="DI8" i="16"/>
  <c r="CT19" i="10"/>
  <c r="AS8" i="10"/>
  <c r="AV13" i="5"/>
  <c r="AV14" i="5" s="1"/>
  <c r="AW8" i="14"/>
  <c r="AX8" i="14" s="1"/>
  <c r="AX7" i="14"/>
  <c r="BV28" i="16"/>
  <c r="BW26" i="16"/>
  <c r="CI28" i="16"/>
  <c r="CJ26" i="16"/>
  <c r="AV23" i="17"/>
  <c r="AV32" i="17"/>
  <c r="AW20" i="17"/>
  <c r="X8" i="7"/>
  <c r="X8" i="6"/>
  <c r="Y8" i="5"/>
  <c r="AZ19" i="9"/>
  <c r="V54" i="15"/>
  <c r="AL18" i="7"/>
  <c r="AL19" i="7" s="1"/>
  <c r="AK20" i="12"/>
  <c r="BK8" i="5"/>
  <c r="BJ8" i="7"/>
  <c r="BJ8" i="6"/>
  <c r="AE13" i="9"/>
  <c r="AF13" i="9" s="1"/>
  <c r="AD13" i="10"/>
  <c r="BC20" i="14"/>
  <c r="BB33" i="5" s="1"/>
  <c r="BC37" i="16"/>
  <c r="U30" i="17"/>
  <c r="U9" i="17" s="1"/>
  <c r="CY28" i="16" l="1"/>
  <c r="Z22" i="15"/>
  <c r="Z64" i="15"/>
  <c r="Y27" i="5" s="1"/>
  <c r="AA21" i="15"/>
  <c r="AA18" i="15"/>
  <c r="AA19" i="15"/>
  <c r="AA20" i="15"/>
  <c r="AA17" i="15"/>
  <c r="L28" i="10"/>
  <c r="L32" i="10"/>
  <c r="L33" i="10" s="1"/>
  <c r="AV35" i="17"/>
  <c r="AW32" i="17"/>
  <c r="BQ4" i="12"/>
  <c r="Y6" i="14"/>
  <c r="X14" i="17"/>
  <c r="O14" i="9"/>
  <c r="O16" i="9" s="1"/>
  <c r="P12" i="9"/>
  <c r="P14" i="9" s="1"/>
  <c r="T12" i="9"/>
  <c r="T14" i="9" s="1"/>
  <c r="T16" i="9" s="1"/>
  <c r="T17" i="9" s="1"/>
  <c r="R14" i="10"/>
  <c r="R17" i="10" s="1"/>
  <c r="N16" i="10"/>
  <c r="Q17" i="5" s="1"/>
  <c r="Q18" i="5" s="1"/>
  <c r="P11" i="3"/>
  <c r="N17" i="10"/>
  <c r="AL15" i="5"/>
  <c r="V15" i="5"/>
  <c r="AA29" i="16"/>
  <c r="AA13" i="14"/>
  <c r="R16" i="10"/>
  <c r="U17" i="5" s="1"/>
  <c r="U18" i="5" s="1"/>
  <c r="V25" i="17"/>
  <c r="V6" i="17" s="1"/>
  <c r="V11" i="17" s="1"/>
  <c r="S12" i="10"/>
  <c r="M16" i="10"/>
  <c r="P17" i="5" s="1"/>
  <c r="P18" i="5" s="1"/>
  <c r="Y32" i="5"/>
  <c r="Z15" i="14"/>
  <c r="X37" i="9"/>
  <c r="T7" i="10"/>
  <c r="W12" i="5"/>
  <c r="W14" i="5" s="1"/>
  <c r="X8" i="14"/>
  <c r="M14" i="12"/>
  <c r="N11" i="7"/>
  <c r="W32" i="17"/>
  <c r="W35" i="17" s="1"/>
  <c r="W10" i="17" s="1"/>
  <c r="T23" i="10" s="1"/>
  <c r="V22" i="9" s="1"/>
  <c r="W17" i="17"/>
  <c r="U14" i="6"/>
  <c r="T31" i="9"/>
  <c r="T9" i="12"/>
  <c r="U8" i="11"/>
  <c r="U7" i="9"/>
  <c r="U9" i="9" s="1"/>
  <c r="S9" i="10"/>
  <c r="X54" i="15"/>
  <c r="AQ27" i="11"/>
  <c r="Z7" i="7"/>
  <c r="R22" i="10"/>
  <c r="U11" i="17"/>
  <c r="AS13" i="10"/>
  <c r="AV25" i="17"/>
  <c r="AW23" i="17"/>
  <c r="AW21" i="17" s="1"/>
  <c r="AV53" i="3" s="1"/>
  <c r="AU8" i="9"/>
  <c r="AS9" i="10"/>
  <c r="AT8" i="10"/>
  <c r="Z65" i="15"/>
  <c r="Z26" i="15"/>
  <c r="Z46" i="15" s="1"/>
  <c r="L22" i="12"/>
  <c r="M13" i="7"/>
  <c r="M21" i="7" s="1"/>
  <c r="H24" i="12"/>
  <c r="H24" i="7"/>
  <c r="S22" i="10"/>
  <c r="Y6" i="6"/>
  <c r="Z7" i="6"/>
  <c r="Y67" i="15"/>
  <c r="Y11" i="15" s="1"/>
  <c r="W40" i="9" s="1"/>
  <c r="X28" i="5"/>
  <c r="X30" i="5" s="1"/>
  <c r="AM19" i="12"/>
  <c r="AN28" i="11"/>
  <c r="AN19" i="6"/>
  <c r="O21" i="9"/>
  <c r="N22" i="10"/>
  <c r="N24" i="10" s="1"/>
  <c r="M24" i="10"/>
  <c r="N14" i="12"/>
  <c r="O11" i="7"/>
  <c r="BD20" i="14"/>
  <c r="BC33" i="5" s="1"/>
  <c r="BD37" i="16"/>
  <c r="Z8" i="5"/>
  <c r="Y8" i="7"/>
  <c r="Y8" i="6"/>
  <c r="CJ28" i="16"/>
  <c r="CK26" i="16"/>
  <c r="AW13" i="5"/>
  <c r="AW14" i="5" s="1"/>
  <c r="AV12" i="3"/>
  <c r="AV13" i="3" s="1"/>
  <c r="DF19" i="10"/>
  <c r="CV19" i="9"/>
  <c r="CB19" i="9"/>
  <c r="Y46" i="15"/>
  <c r="AM18" i="7"/>
  <c r="AM19" i="7" s="1"/>
  <c r="AL20" i="12"/>
  <c r="BK8" i="6"/>
  <c r="BK8" i="7"/>
  <c r="BL8" i="5"/>
  <c r="CZ28" i="16"/>
  <c r="DA26" i="16"/>
  <c r="BA39" i="9"/>
  <c r="BW28" i="16"/>
  <c r="BX26" i="16"/>
  <c r="AA29" i="15"/>
  <c r="AA30" i="15" s="1"/>
  <c r="AB4" i="15"/>
  <c r="AA25" i="15"/>
  <c r="AA24" i="15"/>
  <c r="CR19" i="9"/>
  <c r="W27" i="17"/>
  <c r="BA20" i="17"/>
  <c r="BB7" i="14"/>
  <c r="AA22" i="15" l="1"/>
  <c r="AA64" i="15"/>
  <c r="Z27" i="5" s="1"/>
  <c r="AB21" i="15"/>
  <c r="AB20" i="15"/>
  <c r="AB18" i="15"/>
  <c r="AB19" i="15"/>
  <c r="AB17" i="15"/>
  <c r="AV10" i="17"/>
  <c r="AW35" i="17"/>
  <c r="BR4" i="12"/>
  <c r="O17" i="9"/>
  <c r="P16" i="9"/>
  <c r="P17" i="9" s="1"/>
  <c r="V14" i="6"/>
  <c r="U31" i="9"/>
  <c r="M22" i="12"/>
  <c r="N13" i="7"/>
  <c r="U12" i="9"/>
  <c r="U14" i="9" s="1"/>
  <c r="U16" i="9" s="1"/>
  <c r="U17" i="9" s="1"/>
  <c r="S14" i="10"/>
  <c r="S16" i="10" s="1"/>
  <c r="V17" i="5" s="1"/>
  <c r="V18" i="5" s="1"/>
  <c r="W25" i="17"/>
  <c r="W6" i="17" s="1"/>
  <c r="T12" i="10"/>
  <c r="Y14" i="17"/>
  <c r="Z6" i="14"/>
  <c r="W15" i="5"/>
  <c r="AM15" i="5"/>
  <c r="X32" i="17"/>
  <c r="X35" i="17" s="1"/>
  <c r="X10" i="17" s="1"/>
  <c r="U23" i="10" s="1"/>
  <c r="W22" i="9" s="1"/>
  <c r="X17" i="17"/>
  <c r="U9" i="12"/>
  <c r="AB29" i="16"/>
  <c r="AB13" i="14"/>
  <c r="V8" i="11"/>
  <c r="V9" i="12" s="1"/>
  <c r="T9" i="10"/>
  <c r="V7" i="9"/>
  <c r="V9" i="9" s="1"/>
  <c r="AA15" i="14"/>
  <c r="Y37" i="9"/>
  <c r="Z32" i="5"/>
  <c r="U7" i="10"/>
  <c r="X12" i="5"/>
  <c r="X14" i="5" s="1"/>
  <c r="Y8" i="14"/>
  <c r="AV6" i="17"/>
  <c r="AW6" i="17" s="1"/>
  <c r="AW25" i="17"/>
  <c r="Y51" i="15"/>
  <c r="Y52" i="15"/>
  <c r="Y50" i="15"/>
  <c r="Z67" i="15"/>
  <c r="Z11" i="15" s="1"/>
  <c r="X40" i="9" s="1"/>
  <c r="Y28" i="5"/>
  <c r="Y30" i="5" s="1"/>
  <c r="AR27" i="11"/>
  <c r="BA23" i="17"/>
  <c r="BB20" i="17"/>
  <c r="BB23" i="17" s="1"/>
  <c r="AY13" i="10" s="1"/>
  <c r="BA13" i="9" s="1"/>
  <c r="BC7" i="14"/>
  <c r="BB39" i="9"/>
  <c r="M25" i="10"/>
  <c r="P20" i="5"/>
  <c r="M27" i="10"/>
  <c r="AN19" i="12"/>
  <c r="AO28" i="11"/>
  <c r="AO19" i="6"/>
  <c r="Z6" i="6"/>
  <c r="AA7" i="6"/>
  <c r="AT9" i="10"/>
  <c r="M13" i="20" s="1"/>
  <c r="AU13" i="9"/>
  <c r="AV13" i="9" s="1"/>
  <c r="AT13" i="10"/>
  <c r="T21" i="9"/>
  <c r="R24" i="10"/>
  <c r="AA7" i="7"/>
  <c r="M12" i="7"/>
  <c r="AX8" i="10"/>
  <c r="BA13" i="5"/>
  <c r="BX28" i="16"/>
  <c r="BY26" i="16"/>
  <c r="BE20" i="14"/>
  <c r="BD33" i="5" s="1"/>
  <c r="BE37" i="16"/>
  <c r="N22" i="12"/>
  <c r="O13" i="7"/>
  <c r="O21" i="7" s="1"/>
  <c r="X27" i="17"/>
  <c r="X30" i="17" s="1"/>
  <c r="X9" i="17" s="1"/>
  <c r="U21" i="9"/>
  <c r="U23" i="9" s="1"/>
  <c r="S24" i="10"/>
  <c r="AA26" i="15"/>
  <c r="AA46" i="15" s="1"/>
  <c r="AA65" i="15"/>
  <c r="DA28" i="16"/>
  <c r="DB26" i="16"/>
  <c r="DH19" i="9"/>
  <c r="Q20" i="5"/>
  <c r="N25" i="10"/>
  <c r="N27" i="10"/>
  <c r="AM20" i="12"/>
  <c r="AN18" i="7"/>
  <c r="AN19" i="7" s="1"/>
  <c r="AB29" i="15"/>
  <c r="AB30" i="15" s="1"/>
  <c r="AC4" i="15"/>
  <c r="AB25" i="15"/>
  <c r="AB24" i="15"/>
  <c r="H25" i="12"/>
  <c r="I23" i="7"/>
  <c r="AU9" i="9"/>
  <c r="AV8" i="9"/>
  <c r="AV9" i="9" s="1"/>
  <c r="W30" i="17"/>
  <c r="W9" i="17" s="1"/>
  <c r="BL8" i="7"/>
  <c r="BL8" i="6"/>
  <c r="BM8" i="5"/>
  <c r="CK28" i="16"/>
  <c r="CL26" i="16"/>
  <c r="Z8" i="7"/>
  <c r="Z8" i="6"/>
  <c r="AA8" i="5"/>
  <c r="P21" i="9"/>
  <c r="P23" i="9" s="1"/>
  <c r="O23" i="9"/>
  <c r="Z52" i="15"/>
  <c r="Z51" i="15"/>
  <c r="Z50" i="15"/>
  <c r="AB22" i="15" l="1"/>
  <c r="AB64" i="15"/>
  <c r="AA27" i="5" s="1"/>
  <c r="AC21" i="15"/>
  <c r="AC20" i="15"/>
  <c r="AC18" i="15"/>
  <c r="AC19" i="15"/>
  <c r="AC17" i="15"/>
  <c r="S17" i="10"/>
  <c r="AS23" i="10"/>
  <c r="AW10" i="17"/>
  <c r="BS4" i="12"/>
  <c r="Y32" i="17"/>
  <c r="Y35" i="17" s="1"/>
  <c r="Y10" i="17" s="1"/>
  <c r="Y17" i="17"/>
  <c r="T14" i="10"/>
  <c r="T17" i="10" s="1"/>
  <c r="V12" i="9"/>
  <c r="V14" i="9" s="1"/>
  <c r="V16" i="9" s="1"/>
  <c r="V17" i="9" s="1"/>
  <c r="N21" i="7"/>
  <c r="N12" i="7"/>
  <c r="T16" i="10"/>
  <c r="W17" i="5" s="1"/>
  <c r="W18" i="5" s="1"/>
  <c r="W14" i="6"/>
  <c r="V31" i="9"/>
  <c r="X15" i="5"/>
  <c r="AN15" i="5"/>
  <c r="Z14" i="17"/>
  <c r="AA6" i="14"/>
  <c r="Z37" i="9"/>
  <c r="AA32" i="5"/>
  <c r="AB15" i="14"/>
  <c r="X25" i="17"/>
  <c r="X6" i="17" s="1"/>
  <c r="U12" i="10"/>
  <c r="W8" i="11"/>
  <c r="W9" i="12" s="1"/>
  <c r="U9" i="10"/>
  <c r="W7" i="9"/>
  <c r="W9" i="9" s="1"/>
  <c r="AC29" i="16"/>
  <c r="AC13" i="14"/>
  <c r="Y12" i="5"/>
  <c r="Y14" i="5" s="1"/>
  <c r="Z8" i="14"/>
  <c r="V7" i="10"/>
  <c r="Y54" i="15"/>
  <c r="Z54" i="15"/>
  <c r="O24" i="9"/>
  <c r="O26" i="9"/>
  <c r="O27" i="9" s="1"/>
  <c r="N28" i="10"/>
  <c r="N32" i="10"/>
  <c r="N33" i="10" s="1"/>
  <c r="U24" i="9"/>
  <c r="U26" i="9"/>
  <c r="U27" i="9" s="1"/>
  <c r="T23" i="9"/>
  <c r="AN20" i="12"/>
  <c r="AO18" i="7"/>
  <c r="AO19" i="7" s="1"/>
  <c r="AS27" i="11"/>
  <c r="AA52" i="15"/>
  <c r="AA50" i="15"/>
  <c r="AA51" i="15"/>
  <c r="AZ8" i="9"/>
  <c r="AB7" i="7"/>
  <c r="O8" i="12"/>
  <c r="M32" i="10"/>
  <c r="M33" i="10" s="1"/>
  <c r="M28" i="10"/>
  <c r="AX13" i="10"/>
  <c r="I24" i="12"/>
  <c r="I24" i="7"/>
  <c r="Z28" i="5"/>
  <c r="Z30" i="5" s="1"/>
  <c r="AA67" i="15"/>
  <c r="AA11" i="15" s="1"/>
  <c r="Y40" i="9" s="1"/>
  <c r="Y27" i="17"/>
  <c r="BQ8" i="5"/>
  <c r="BM8" i="7"/>
  <c r="BM8" i="6"/>
  <c r="AB65" i="15"/>
  <c r="AB26" i="15"/>
  <c r="AB46" i="15" s="1"/>
  <c r="CL28" i="16"/>
  <c r="CM26" i="16"/>
  <c r="P21" i="5"/>
  <c r="P23" i="5"/>
  <c r="P24" i="5" s="1"/>
  <c r="AA6" i="6"/>
  <c r="AB7" i="6"/>
  <c r="P24" i="9"/>
  <c r="P26" i="9"/>
  <c r="P27" i="9" s="1"/>
  <c r="O12" i="7"/>
  <c r="T22" i="10"/>
  <c r="W11" i="17"/>
  <c r="Q21" i="5"/>
  <c r="Q23" i="5"/>
  <c r="Q24" i="5" s="1"/>
  <c r="DB28" i="16"/>
  <c r="DC26" i="16"/>
  <c r="BF20" i="14"/>
  <c r="BE33" i="5" s="1"/>
  <c r="BF37" i="16"/>
  <c r="AA8" i="7"/>
  <c r="AA8" i="6"/>
  <c r="AB8" i="5"/>
  <c r="AC24" i="15"/>
  <c r="AC29" i="15"/>
  <c r="AC30" i="15" s="1"/>
  <c r="AC25" i="15"/>
  <c r="AD4" i="15"/>
  <c r="S25" i="10"/>
  <c r="V20" i="5"/>
  <c r="S27" i="10"/>
  <c r="U22" i="10"/>
  <c r="BC39" i="9"/>
  <c r="BY28" i="16"/>
  <c r="BZ26" i="16"/>
  <c r="R25" i="10"/>
  <c r="U20" i="5"/>
  <c r="R27" i="10"/>
  <c r="T26" i="11" s="1"/>
  <c r="AU31" i="9"/>
  <c r="AV31" i="9" s="1"/>
  <c r="AU9" i="12"/>
  <c r="AO19" i="12"/>
  <c r="AP28" i="11"/>
  <c r="AP19" i="6"/>
  <c r="BC20" i="17"/>
  <c r="BC23" i="17" s="1"/>
  <c r="AZ13" i="10" s="1"/>
  <c r="BB13" i="9" s="1"/>
  <c r="BD7" i="14"/>
  <c r="AY8" i="10"/>
  <c r="BA8" i="9" s="1"/>
  <c r="BB13" i="5"/>
  <c r="AC22" i="15" l="1"/>
  <c r="AC64" i="15"/>
  <c r="AB27" i="5" s="1"/>
  <c r="AD21" i="15"/>
  <c r="AD20" i="15"/>
  <c r="AD18" i="15"/>
  <c r="AD19" i="15"/>
  <c r="AD17" i="15"/>
  <c r="AU22" i="9"/>
  <c r="AV22" i="9" s="1"/>
  <c r="AT23" i="10"/>
  <c r="BT4" i="12"/>
  <c r="AO15" i="5"/>
  <c r="Y15" i="5"/>
  <c r="W7" i="10"/>
  <c r="Z12" i="5"/>
  <c r="Z14" i="5" s="1"/>
  <c r="AA8" i="14"/>
  <c r="AA37" i="9"/>
  <c r="AC15" i="14"/>
  <c r="AB32" i="5"/>
  <c r="X14" i="6"/>
  <c r="W31" i="9"/>
  <c r="AA14" i="17"/>
  <c r="AB6" i="14"/>
  <c r="Z32" i="17"/>
  <c r="Z35" i="17" s="1"/>
  <c r="Z10" i="17" s="1"/>
  <c r="W23" i="10" s="1"/>
  <c r="Y22" i="9" s="1"/>
  <c r="Z17" i="17"/>
  <c r="Y25" i="17"/>
  <c r="Y6" i="17" s="1"/>
  <c r="V12" i="10"/>
  <c r="X11" i="17"/>
  <c r="X8" i="11"/>
  <c r="X7" i="9"/>
  <c r="V9" i="10"/>
  <c r="AD29" i="16"/>
  <c r="AD13" i="14"/>
  <c r="W12" i="9"/>
  <c r="W14" i="9" s="1"/>
  <c r="W16" i="9" s="1"/>
  <c r="W17" i="9" s="1"/>
  <c r="U14" i="10"/>
  <c r="U17" i="10" s="1"/>
  <c r="V23" i="10"/>
  <c r="AA54" i="15"/>
  <c r="AT27" i="11"/>
  <c r="AZ8" i="10"/>
  <c r="BB8" i="9" s="1"/>
  <c r="BC13" i="5"/>
  <c r="AO20" i="12"/>
  <c r="AP18" i="7"/>
  <c r="AP19" i="7" s="1"/>
  <c r="BD20" i="17"/>
  <c r="BD23" i="17" s="1"/>
  <c r="BA13" i="10" s="1"/>
  <c r="BC13" i="9" s="1"/>
  <c r="BE7" i="14"/>
  <c r="V21" i="5"/>
  <c r="V23" i="5"/>
  <c r="V24" i="5" s="1"/>
  <c r="AC26" i="15"/>
  <c r="AC46" i="15" s="1"/>
  <c r="AC65" i="15"/>
  <c r="AB8" i="7"/>
  <c r="AB8" i="6"/>
  <c r="AC8" i="5"/>
  <c r="BG20" i="14"/>
  <c r="BF33" i="5" s="1"/>
  <c r="BG37" i="16"/>
  <c r="AB50" i="15"/>
  <c r="AB51" i="15"/>
  <c r="AB52" i="15"/>
  <c r="BR8" i="5"/>
  <c r="BQ8" i="7"/>
  <c r="BQ8" i="6"/>
  <c r="I25" i="12"/>
  <c r="J23" i="7"/>
  <c r="AP19" i="12"/>
  <c r="AQ28" i="11"/>
  <c r="AQ19" i="6"/>
  <c r="BZ28" i="16"/>
  <c r="CA26" i="16"/>
  <c r="U8" i="12"/>
  <c r="S32" i="10"/>
  <c r="S33" i="10" s="1"/>
  <c r="S28" i="10"/>
  <c r="AZ13" i="9"/>
  <c r="CM28" i="16"/>
  <c r="CN26" i="16"/>
  <c r="AA28" i="5"/>
  <c r="AA30" i="5" s="1"/>
  <c r="AB67" i="15"/>
  <c r="AB11" i="15" s="1"/>
  <c r="Z40" i="9" s="1"/>
  <c r="Z27" i="17"/>
  <c r="Z30" i="17" s="1"/>
  <c r="Z9" i="17" s="1"/>
  <c r="O14" i="12"/>
  <c r="P11" i="7"/>
  <c r="P8" i="12"/>
  <c r="T24" i="9"/>
  <c r="T26" i="9"/>
  <c r="T27" i="9" s="1"/>
  <c r="R28" i="10"/>
  <c r="T8" i="12"/>
  <c r="R32" i="10"/>
  <c r="R33" i="10" s="1"/>
  <c r="AD25" i="15"/>
  <c r="AD24" i="15"/>
  <c r="AD29" i="15"/>
  <c r="AD30" i="15" s="1"/>
  <c r="AE4" i="15"/>
  <c r="BD39" i="9"/>
  <c r="U21" i="5"/>
  <c r="U23" i="5"/>
  <c r="U24" i="5" s="1"/>
  <c r="W21" i="9"/>
  <c r="W23" i="9" s="1"/>
  <c r="U24" i="10"/>
  <c r="DC28" i="16"/>
  <c r="DD26" i="16"/>
  <c r="V21" i="9"/>
  <c r="T24" i="10"/>
  <c r="AC7" i="6"/>
  <c r="AB6" i="6"/>
  <c r="Y30" i="17"/>
  <c r="Y9" i="17" s="1"/>
  <c r="AC7" i="7"/>
  <c r="AE20" i="15" l="1"/>
  <c r="AE17" i="15"/>
  <c r="AE21" i="15"/>
  <c r="AE18" i="15"/>
  <c r="AE19" i="15"/>
  <c r="AD22" i="15"/>
  <c r="AD64" i="15"/>
  <c r="AC27" i="5" s="1"/>
  <c r="BU4" i="12"/>
  <c r="AE13" i="14"/>
  <c r="AE29" i="16"/>
  <c r="Z25" i="17"/>
  <c r="Z6" i="17" s="1"/>
  <c r="W12" i="10"/>
  <c r="Y8" i="11"/>
  <c r="Y9" i="12" s="1"/>
  <c r="W9" i="10"/>
  <c r="Y7" i="9"/>
  <c r="Y9" i="9" s="1"/>
  <c r="X31" i="9"/>
  <c r="Y14" i="6"/>
  <c r="AA17" i="17"/>
  <c r="AA32" i="17"/>
  <c r="AA35" i="17" s="1"/>
  <c r="AA10" i="17" s="1"/>
  <c r="X23" i="10" s="1"/>
  <c r="Z22" i="9" s="1"/>
  <c r="Z15" i="5"/>
  <c r="AP15" i="5"/>
  <c r="X9" i="12"/>
  <c r="U16" i="10"/>
  <c r="X17" i="5" s="1"/>
  <c r="X18" i="5" s="1"/>
  <c r="X22" i="9"/>
  <c r="AB14" i="17"/>
  <c r="AC6" i="14"/>
  <c r="AD15" i="14"/>
  <c r="AC32" i="5"/>
  <c r="AB37" i="9"/>
  <c r="X9" i="9"/>
  <c r="X12" i="9"/>
  <c r="X14" i="9" s="1"/>
  <c r="V14" i="10"/>
  <c r="V17" i="10" s="1"/>
  <c r="AB8" i="14"/>
  <c r="X7" i="10"/>
  <c r="AA12" i="5"/>
  <c r="AA14" i="5" s="1"/>
  <c r="P13" i="7"/>
  <c r="P21" i="7" s="1"/>
  <c r="O22" i="12"/>
  <c r="CA28" i="16"/>
  <c r="CB26" i="16"/>
  <c r="CB28" i="16" s="1"/>
  <c r="AP20" i="12"/>
  <c r="AQ18" i="7"/>
  <c r="AQ19" i="7" s="1"/>
  <c r="BE39" i="9"/>
  <c r="AC67" i="15"/>
  <c r="AC11" i="15" s="1"/>
  <c r="AA40" i="9" s="1"/>
  <c r="AB28" i="5"/>
  <c r="AB30" i="5" s="1"/>
  <c r="T25" i="10"/>
  <c r="W20" i="5"/>
  <c r="T27" i="10"/>
  <c r="U25" i="10"/>
  <c r="X20" i="5"/>
  <c r="AD65" i="15"/>
  <c r="AD26" i="15"/>
  <c r="AD46" i="15" s="1"/>
  <c r="T14" i="12"/>
  <c r="U11" i="7"/>
  <c r="CN28" i="16"/>
  <c r="CO26" i="16"/>
  <c r="AB54" i="15"/>
  <c r="AC8" i="6"/>
  <c r="AC8" i="7"/>
  <c r="AD8" i="5"/>
  <c r="AC51" i="15"/>
  <c r="AC52" i="15"/>
  <c r="AC50" i="15"/>
  <c r="BE20" i="17"/>
  <c r="BF7" i="14"/>
  <c r="V23" i="9"/>
  <c r="W24" i="9"/>
  <c r="W26" i="9"/>
  <c r="W27" i="9" s="1"/>
  <c r="P14" i="12"/>
  <c r="Q11" i="7"/>
  <c r="W22" i="10"/>
  <c r="BR8" i="7"/>
  <c r="BR8" i="6"/>
  <c r="BS8" i="5"/>
  <c r="AD7" i="7"/>
  <c r="V22" i="10"/>
  <c r="Y11" i="17"/>
  <c r="AC6" i="6"/>
  <c r="AD7" i="6"/>
  <c r="DD28" i="16"/>
  <c r="DE26" i="16"/>
  <c r="AF4" i="15"/>
  <c r="AE25" i="15"/>
  <c r="AE29" i="15"/>
  <c r="AE30" i="15" s="1"/>
  <c r="AE24" i="15"/>
  <c r="T29" i="11"/>
  <c r="U20" i="6"/>
  <c r="U21" i="6" s="1"/>
  <c r="U26" i="11"/>
  <c r="AA27" i="17"/>
  <c r="U14" i="12"/>
  <c r="V11" i="7"/>
  <c r="AR28" i="11"/>
  <c r="AQ19" i="12"/>
  <c r="AR19" i="6"/>
  <c r="J24" i="7"/>
  <c r="J24" i="12"/>
  <c r="BH20" i="14"/>
  <c r="BG33" i="5" s="1"/>
  <c r="BH37" i="16"/>
  <c r="BA8" i="10"/>
  <c r="BD13" i="5"/>
  <c r="AU27" i="11"/>
  <c r="AF21" i="15" l="1"/>
  <c r="AF20" i="15"/>
  <c r="AF18" i="15"/>
  <c r="AF19" i="15"/>
  <c r="AF17" i="15"/>
  <c r="AE22" i="15"/>
  <c r="AE64" i="15"/>
  <c r="AD27" i="5" s="1"/>
  <c r="U27" i="10"/>
  <c r="U28" i="10" s="1"/>
  <c r="X16" i="9"/>
  <c r="X17" i="9" s="1"/>
  <c r="V16" i="10"/>
  <c r="Y17" i="5" s="1"/>
  <c r="Y18" i="5" s="1"/>
  <c r="BV4" i="12"/>
  <c r="AF13" i="14"/>
  <c r="AF29" i="16"/>
  <c r="AC8" i="14"/>
  <c r="Y7" i="10"/>
  <c r="AB12" i="5"/>
  <c r="AB14" i="5" s="1"/>
  <c r="AA25" i="17"/>
  <c r="AA6" i="17" s="1"/>
  <c r="X12" i="10"/>
  <c r="AB17" i="17"/>
  <c r="AB32" i="17"/>
  <c r="AB35" i="17" s="1"/>
  <c r="AB10" i="17" s="1"/>
  <c r="AA15" i="5"/>
  <c r="AQ15" i="5"/>
  <c r="Z14" i="6"/>
  <c r="Y31" i="9"/>
  <c r="AD32" i="5"/>
  <c r="AC37" i="9"/>
  <c r="AE15" i="14"/>
  <c r="AC14" i="17"/>
  <c r="AD6" i="14"/>
  <c r="Z11" i="17"/>
  <c r="Z8" i="11"/>
  <c r="Z7" i="9"/>
  <c r="X9" i="10"/>
  <c r="W14" i="10"/>
  <c r="W17" i="10" s="1"/>
  <c r="Y12" i="9"/>
  <c r="Y14" i="9" s="1"/>
  <c r="Y16" i="9" s="1"/>
  <c r="CC28" i="16"/>
  <c r="P12" i="7"/>
  <c r="AC54" i="15"/>
  <c r="BE13" i="5"/>
  <c r="BB8" i="10"/>
  <c r="BD8" i="9" s="1"/>
  <c r="AD52" i="15"/>
  <c r="AD51" i="15"/>
  <c r="AD50" i="15"/>
  <c r="W21" i="5"/>
  <c r="W23" i="5"/>
  <c r="W24" i="5" s="1"/>
  <c r="T34" i="9"/>
  <c r="Y21" i="9"/>
  <c r="Y23" i="9" s="1"/>
  <c r="W24" i="10"/>
  <c r="BE23" i="17"/>
  <c r="AC28" i="5"/>
  <c r="AC30" i="5" s="1"/>
  <c r="AD67" i="15"/>
  <c r="AD11" i="15" s="1"/>
  <c r="AB40" i="9" s="1"/>
  <c r="X21" i="5"/>
  <c r="X23" i="5"/>
  <c r="X24" i="5" s="1"/>
  <c r="BF20" i="17"/>
  <c r="BF23" i="17" s="1"/>
  <c r="BC13" i="10" s="1"/>
  <c r="BE13" i="9" s="1"/>
  <c r="BG7" i="14"/>
  <c r="AE7" i="7"/>
  <c r="AZ27" i="11"/>
  <c r="AV27" i="11"/>
  <c r="BC8" i="9"/>
  <c r="J25" i="12"/>
  <c r="K23" i="7"/>
  <c r="U22" i="12"/>
  <c r="V13" i="7"/>
  <c r="V21" i="7" s="1"/>
  <c r="AF29" i="15"/>
  <c r="AF30" i="15" s="1"/>
  <c r="AG4" i="15"/>
  <c r="AF24" i="15"/>
  <c r="AF25" i="15"/>
  <c r="DE28" i="16"/>
  <c r="DF26" i="16"/>
  <c r="AQ20" i="12"/>
  <c r="AR18" i="7"/>
  <c r="AR19" i="7" s="1"/>
  <c r="AA30" i="17"/>
  <c r="AA9" i="17" s="1"/>
  <c r="AE26" i="15"/>
  <c r="AE46" i="15" s="1"/>
  <c r="AE65" i="15"/>
  <c r="BS8" i="7"/>
  <c r="BS8" i="6"/>
  <c r="BT8" i="5"/>
  <c r="AD8" i="7"/>
  <c r="AD8" i="6"/>
  <c r="AE8" i="5"/>
  <c r="AB27" i="17"/>
  <c r="AB30" i="17" s="1"/>
  <c r="AB9" i="17" s="1"/>
  <c r="BI20" i="14"/>
  <c r="BH33" i="5" s="1"/>
  <c r="BI37" i="16"/>
  <c r="BF39" i="9"/>
  <c r="AS28" i="11"/>
  <c r="AR19" i="12"/>
  <c r="AS19" i="6"/>
  <c r="U29" i="11"/>
  <c r="U34" i="9" s="1"/>
  <c r="V26" i="11"/>
  <c r="V20" i="6"/>
  <c r="V21" i="6" s="1"/>
  <c r="AD6" i="6"/>
  <c r="AE7" i="6"/>
  <c r="X21" i="9"/>
  <c r="V24" i="10"/>
  <c r="P22" i="12"/>
  <c r="Q13" i="7"/>
  <c r="Q21" i="7" s="1"/>
  <c r="V24" i="9"/>
  <c r="V26" i="9"/>
  <c r="V27" i="9" s="1"/>
  <c r="CO28" i="16"/>
  <c r="CP26" i="16"/>
  <c r="U13" i="7"/>
  <c r="V8" i="12"/>
  <c r="T32" i="10"/>
  <c r="T33" i="10" s="1"/>
  <c r="T28" i="10"/>
  <c r="W8" i="12" l="1"/>
  <c r="W14" i="12" s="1"/>
  <c r="U32" i="10"/>
  <c r="U33" i="10" s="1"/>
  <c r="AG21" i="15"/>
  <c r="AH21" i="15" s="1"/>
  <c r="AG20" i="15"/>
  <c r="AH20" i="15" s="1"/>
  <c r="AG18" i="15"/>
  <c r="AH18" i="15" s="1"/>
  <c r="AG19" i="15"/>
  <c r="AH19" i="15" s="1"/>
  <c r="AG17" i="15"/>
  <c r="AF22" i="15"/>
  <c r="AF64" i="15"/>
  <c r="AE27" i="5" s="1"/>
  <c r="BW4" i="12"/>
  <c r="Z9" i="9"/>
  <c r="W16" i="10"/>
  <c r="Z17" i="5" s="1"/>
  <c r="Z18" i="5" s="1"/>
  <c r="Z31" i="9"/>
  <c r="AA14" i="6"/>
  <c r="AE6" i="14"/>
  <c r="AD14" i="17"/>
  <c r="Y23" i="10"/>
  <c r="AG13" i="14"/>
  <c r="AG29" i="16"/>
  <c r="Z9" i="12"/>
  <c r="AB25" i="17"/>
  <c r="AB6" i="17" s="1"/>
  <c r="AB11" i="17" s="1"/>
  <c r="Y12" i="10"/>
  <c r="AB15" i="5"/>
  <c r="AR15" i="5"/>
  <c r="AD37" i="9"/>
  <c r="AE32" i="5"/>
  <c r="AF15" i="14"/>
  <c r="AC17" i="17"/>
  <c r="AC32" i="17"/>
  <c r="AC35" i="17" s="1"/>
  <c r="AC10" i="17" s="1"/>
  <c r="Z23" i="10" s="1"/>
  <c r="AB22" i="9" s="1"/>
  <c r="X14" i="10"/>
  <c r="X16" i="10" s="1"/>
  <c r="AA17" i="5" s="1"/>
  <c r="AA18" i="5" s="1"/>
  <c r="Z12" i="9"/>
  <c r="Y17" i="9"/>
  <c r="AC12" i="5"/>
  <c r="AC14" i="5" s="1"/>
  <c r="Z7" i="10"/>
  <c r="AD8" i="14"/>
  <c r="AA8" i="11"/>
  <c r="AA9" i="12" s="1"/>
  <c r="Y9" i="10"/>
  <c r="AA7" i="9"/>
  <c r="AA9" i="9" s="1"/>
  <c r="AD54" i="15"/>
  <c r="V14" i="12"/>
  <c r="W11" i="7"/>
  <c r="CP28" i="16"/>
  <c r="CQ26" i="16"/>
  <c r="X23" i="9"/>
  <c r="AE8" i="7"/>
  <c r="AE8" i="6"/>
  <c r="AF8" i="5"/>
  <c r="AE6" i="6"/>
  <c r="AF7" i="6"/>
  <c r="AR20" i="12"/>
  <c r="AS18" i="7"/>
  <c r="AS19" i="7" s="1"/>
  <c r="BG20" i="17"/>
  <c r="BG23" i="17" s="1"/>
  <c r="BD13" i="10" s="1"/>
  <c r="BF13" i="9" s="1"/>
  <c r="BH7" i="14"/>
  <c r="AE52" i="15"/>
  <c r="AE51" i="15"/>
  <c r="AE50" i="15"/>
  <c r="BA27" i="11"/>
  <c r="AS19" i="12"/>
  <c r="AT28" i="11"/>
  <c r="AT19" i="6"/>
  <c r="BJ20" i="14"/>
  <c r="BI33" i="5" s="1"/>
  <c r="BJ37" i="16"/>
  <c r="BU8" i="5"/>
  <c r="BT8" i="7"/>
  <c r="BT8" i="6"/>
  <c r="X22" i="10"/>
  <c r="AA11" i="17"/>
  <c r="AF26" i="15"/>
  <c r="AF46" i="15" s="1"/>
  <c r="AF65" i="15"/>
  <c r="X11" i="7"/>
  <c r="AF7" i="7"/>
  <c r="Y24" i="9"/>
  <c r="Y26" i="9"/>
  <c r="Y27" i="9" s="1"/>
  <c r="W26" i="11"/>
  <c r="V29" i="11"/>
  <c r="V34" i="9" s="1"/>
  <c r="W20" i="6"/>
  <c r="W21" i="6" s="1"/>
  <c r="Y22" i="10"/>
  <c r="AD28" i="5"/>
  <c r="AD30" i="5" s="1"/>
  <c r="AE67" i="15"/>
  <c r="AE11" i="15" s="1"/>
  <c r="AC40" i="9" s="1"/>
  <c r="K24" i="7"/>
  <c r="K24" i="12"/>
  <c r="BB13" i="10"/>
  <c r="V12" i="7"/>
  <c r="W25" i="10"/>
  <c r="Z20" i="5"/>
  <c r="V25" i="10"/>
  <c r="Y20" i="5"/>
  <c r="V27" i="10"/>
  <c r="BG39" i="9"/>
  <c r="U12" i="7"/>
  <c r="Q12" i="7"/>
  <c r="DF28" i="16"/>
  <c r="DG26" i="16"/>
  <c r="AG24" i="15"/>
  <c r="AG29" i="15"/>
  <c r="AG25" i="15"/>
  <c r="AH25" i="15" s="1"/>
  <c r="AH4" i="15"/>
  <c r="AL4" i="15"/>
  <c r="BC8" i="10"/>
  <c r="BE8" i="9" s="1"/>
  <c r="BF13" i="5"/>
  <c r="AC27" i="17"/>
  <c r="AC30" i="17" s="1"/>
  <c r="AC9" i="17" s="1"/>
  <c r="T20" i="12"/>
  <c r="T22" i="12" s="1"/>
  <c r="T25" i="12" s="1"/>
  <c r="AF19" i="12"/>
  <c r="U18" i="7"/>
  <c r="U19" i="7" s="1"/>
  <c r="U21" i="7" s="1"/>
  <c r="W27" i="10" l="1"/>
  <c r="AG22" i="15"/>
  <c r="AG64" i="15"/>
  <c r="AH17" i="15"/>
  <c r="AH22" i="15" s="1"/>
  <c r="AL21" i="15"/>
  <c r="AL20" i="15"/>
  <c r="AL18" i="15"/>
  <c r="AL19" i="15"/>
  <c r="AL17" i="15"/>
  <c r="BX4" i="12"/>
  <c r="AF6" i="14"/>
  <c r="AE14" i="17"/>
  <c r="AK29" i="16"/>
  <c r="AL29" i="16" s="1"/>
  <c r="AM29" i="16" s="1"/>
  <c r="AN29" i="16" s="1"/>
  <c r="AO29" i="16" s="1"/>
  <c r="AP29" i="16" s="1"/>
  <c r="AQ29" i="16" s="1"/>
  <c r="AR29" i="16" s="1"/>
  <c r="AS29" i="16" s="1"/>
  <c r="AT29" i="16" s="1"/>
  <c r="AU29" i="16" s="1"/>
  <c r="AV29" i="16" s="1"/>
  <c r="AW29" i="16" s="1"/>
  <c r="AF24" i="3"/>
  <c r="AD32" i="17"/>
  <c r="AD35" i="17" s="1"/>
  <c r="AD10" i="17" s="1"/>
  <c r="AA23" i="10" s="1"/>
  <c r="AC22" i="9" s="1"/>
  <c r="AD17" i="17"/>
  <c r="AA31" i="9"/>
  <c r="AB14" i="6"/>
  <c r="AB8" i="11"/>
  <c r="AB9" i="12" s="1"/>
  <c r="Z9" i="10"/>
  <c r="AB7" i="9"/>
  <c r="AB9" i="9" s="1"/>
  <c r="AA12" i="9"/>
  <c r="AA14" i="9" s="1"/>
  <c r="AA16" i="9" s="1"/>
  <c r="AA17" i="9" s="1"/>
  <c r="Y14" i="10"/>
  <c r="Y16" i="10" s="1"/>
  <c r="AB17" i="5" s="1"/>
  <c r="AB18" i="5" s="1"/>
  <c r="AF32" i="5"/>
  <c r="AE37" i="9"/>
  <c r="AF37" i="9" s="1"/>
  <c r="AG15" i="14"/>
  <c r="AH13" i="14"/>
  <c r="AG32" i="5" s="1"/>
  <c r="AD12" i="5"/>
  <c r="AD14" i="5" s="1"/>
  <c r="AE8" i="14"/>
  <c r="AA7" i="10"/>
  <c r="AS15" i="5"/>
  <c r="AC15" i="5"/>
  <c r="X17" i="10"/>
  <c r="Z14" i="9"/>
  <c r="Z16" i="9" s="1"/>
  <c r="Z12" i="10"/>
  <c r="AC25" i="17"/>
  <c r="AC6" i="17" s="1"/>
  <c r="AC11" i="17" s="1"/>
  <c r="AA22" i="9"/>
  <c r="AE54" i="15"/>
  <c r="AL25" i="15"/>
  <c r="AL24" i="15"/>
  <c r="AM4" i="15"/>
  <c r="AL29" i="15"/>
  <c r="AG65" i="15"/>
  <c r="AG26" i="15"/>
  <c r="AH24" i="15"/>
  <c r="AH26" i="15" s="1"/>
  <c r="BH20" i="17"/>
  <c r="BH23" i="17" s="1"/>
  <c r="BI7" i="14"/>
  <c r="AD27" i="17"/>
  <c r="AD30" i="17" s="1"/>
  <c r="AD9" i="17" s="1"/>
  <c r="AG7" i="7"/>
  <c r="AF20" i="12"/>
  <c r="AG18" i="7"/>
  <c r="AG19" i="7" s="1"/>
  <c r="Z22" i="10"/>
  <c r="DG28" i="16"/>
  <c r="DH26" i="16"/>
  <c r="DH28" i="16" s="1"/>
  <c r="V28" i="10"/>
  <c r="X8" i="12"/>
  <c r="V32" i="10"/>
  <c r="V33" i="10" s="1"/>
  <c r="BD13" i="9"/>
  <c r="X26" i="11"/>
  <c r="W29" i="11"/>
  <c r="W34" i="9" s="1"/>
  <c r="X20" i="6"/>
  <c r="X21" i="6" s="1"/>
  <c r="AE28" i="5"/>
  <c r="AE30" i="5" s="1"/>
  <c r="AF67" i="15"/>
  <c r="AF11" i="15" s="1"/>
  <c r="AD40" i="9" s="1"/>
  <c r="Z21" i="9"/>
  <c r="X24" i="10"/>
  <c r="AT19" i="12"/>
  <c r="AU28" i="11"/>
  <c r="AU19" i="6"/>
  <c r="AF8" i="7"/>
  <c r="AF8" i="6"/>
  <c r="AG8" i="5"/>
  <c r="U24" i="12"/>
  <c r="U24" i="7"/>
  <c r="T7" i="11"/>
  <c r="Y21" i="5"/>
  <c r="Y23" i="5"/>
  <c r="Y24" i="5" s="1"/>
  <c r="Y8" i="12"/>
  <c r="W32" i="10"/>
  <c r="W33" i="10" s="1"/>
  <c r="W28" i="10"/>
  <c r="L23" i="7"/>
  <c r="K25" i="12"/>
  <c r="AF50" i="15"/>
  <c r="AF52" i="15"/>
  <c r="AF51" i="15"/>
  <c r="BV8" i="5"/>
  <c r="BU8" i="7"/>
  <c r="BU8" i="6"/>
  <c r="BK20" i="14"/>
  <c r="BJ33" i="5" s="1"/>
  <c r="BK37" i="16"/>
  <c r="AS20" i="12"/>
  <c r="AT18" i="7"/>
  <c r="AT19" i="7" s="1"/>
  <c r="BD8" i="10"/>
  <c r="BF8" i="9" s="1"/>
  <c r="BG13" i="5"/>
  <c r="AG7" i="6"/>
  <c r="AF6" i="6"/>
  <c r="X24" i="9"/>
  <c r="X26" i="9"/>
  <c r="X27" i="9" s="1"/>
  <c r="AG30" i="15"/>
  <c r="AH29" i="15"/>
  <c r="AH30" i="15" s="1"/>
  <c r="Z21" i="5"/>
  <c r="Z23" i="5"/>
  <c r="Z24" i="5" s="1"/>
  <c r="AA21" i="9"/>
  <c r="Y24" i="10"/>
  <c r="W22" i="12"/>
  <c r="X13" i="7"/>
  <c r="X21" i="7" s="1"/>
  <c r="BH39" i="9"/>
  <c r="BB27" i="11"/>
  <c r="CQ28" i="16"/>
  <c r="CR26" i="16"/>
  <c r="CR28" i="16" s="1"/>
  <c r="V22" i="12"/>
  <c r="W13" i="7"/>
  <c r="W21" i="7" s="1"/>
  <c r="AA23" i="9" l="1"/>
  <c r="AH64" i="15"/>
  <c r="AF27" i="5"/>
  <c r="AM20" i="15"/>
  <c r="AM19" i="15"/>
  <c r="AM21" i="15"/>
  <c r="AM18" i="15"/>
  <c r="AM17" i="15"/>
  <c r="AL22" i="15"/>
  <c r="BY4" i="12"/>
  <c r="AB12" i="9"/>
  <c r="Z14" i="10"/>
  <c r="Z17" i="10" s="1"/>
  <c r="BA29" i="16"/>
  <c r="AV24" i="3"/>
  <c r="AC8" i="11"/>
  <c r="AA9" i="10"/>
  <c r="AC7" i="9"/>
  <c r="AG6" i="14"/>
  <c r="AF14" i="17"/>
  <c r="AH15" i="14"/>
  <c r="AC14" i="6"/>
  <c r="AB31" i="9"/>
  <c r="AC9" i="12"/>
  <c r="AD25" i="17"/>
  <c r="AD6" i="17" s="1"/>
  <c r="AD11" i="17" s="1"/>
  <c r="AA12" i="10"/>
  <c r="AE32" i="17"/>
  <c r="AE35" i="17" s="1"/>
  <c r="AE10" i="17" s="1"/>
  <c r="AE17" i="17"/>
  <c r="Z17" i="9"/>
  <c r="AE12" i="5"/>
  <c r="AE14" i="5" s="1"/>
  <c r="AB7" i="10"/>
  <c r="AF8" i="14"/>
  <c r="AH6" i="14"/>
  <c r="AT15" i="5"/>
  <c r="AD15" i="5"/>
  <c r="Y17" i="10"/>
  <c r="CS28" i="16"/>
  <c r="W12" i="7"/>
  <c r="AF54" i="15"/>
  <c r="BI20" i="17"/>
  <c r="BI23" i="17" s="1"/>
  <c r="BF13" i="10" s="1"/>
  <c r="BH13" i="9" s="1"/>
  <c r="BJ7" i="14"/>
  <c r="BC27" i="11"/>
  <c r="AG6" i="6"/>
  <c r="AK7" i="6"/>
  <c r="X12" i="7"/>
  <c r="AT20" i="12"/>
  <c r="AU18" i="7"/>
  <c r="AU19" i="7" s="1"/>
  <c r="X25" i="10"/>
  <c r="AA20" i="5"/>
  <c r="X27" i="10"/>
  <c r="AB21" i="9"/>
  <c r="AB23" i="9" s="1"/>
  <c r="Z24" i="10"/>
  <c r="AH65" i="15"/>
  <c r="AG67" i="15"/>
  <c r="AG11" i="15" s="1"/>
  <c r="AE40" i="9" s="1"/>
  <c r="AF40" i="9" s="1"/>
  <c r="AF28" i="5"/>
  <c r="AF30" i="5" s="1"/>
  <c r="AL64" i="15"/>
  <c r="AB20" i="5"/>
  <c r="Y25" i="10"/>
  <c r="Y27" i="10"/>
  <c r="L24" i="12"/>
  <c r="L24" i="7"/>
  <c r="U25" i="12"/>
  <c r="V23" i="7"/>
  <c r="Z23" i="9"/>
  <c r="X29" i="11"/>
  <c r="X34" i="9" s="1"/>
  <c r="Y26" i="11"/>
  <c r="Y20" i="6"/>
  <c r="Y21" i="6" s="1"/>
  <c r="DI28" i="16"/>
  <c r="AG6" i="7"/>
  <c r="AK7" i="7"/>
  <c r="BE13" i="10"/>
  <c r="AL66" i="15"/>
  <c r="AK29" i="5" s="1"/>
  <c r="AL30" i="15"/>
  <c r="BE8" i="10"/>
  <c r="BG8" i="9" s="1"/>
  <c r="BH13" i="5"/>
  <c r="AA24" i="9"/>
  <c r="AA26" i="9"/>
  <c r="AA27" i="9" s="1"/>
  <c r="BL20" i="14"/>
  <c r="BK33" i="5" s="1"/>
  <c r="BL37" i="16"/>
  <c r="BV8" i="6"/>
  <c r="BV8" i="7"/>
  <c r="BW8" i="5"/>
  <c r="Y14" i="12"/>
  <c r="Z11" i="7"/>
  <c r="AK8" i="5"/>
  <c r="AG8" i="7"/>
  <c r="AG8" i="6"/>
  <c r="AE27" i="17"/>
  <c r="AE30" i="17" s="1"/>
  <c r="AE9" i="17" s="1"/>
  <c r="AL26" i="15"/>
  <c r="AL65" i="15"/>
  <c r="AK28" i="5" s="1"/>
  <c r="BI39" i="9"/>
  <c r="T10" i="11"/>
  <c r="T14" i="11" s="1"/>
  <c r="T31" i="11" s="1"/>
  <c r="T30" i="9"/>
  <c r="U13" i="6"/>
  <c r="U15" i="6" s="1"/>
  <c r="AU19" i="12"/>
  <c r="AV28" i="11"/>
  <c r="AV19" i="6"/>
  <c r="X14" i="12"/>
  <c r="Y11" i="7"/>
  <c r="AA22" i="10"/>
  <c r="AG46" i="15"/>
  <c r="AM29" i="15"/>
  <c r="AN4" i="15"/>
  <c r="AM24" i="15"/>
  <c r="AM25" i="15"/>
  <c r="AM22" i="15" l="1"/>
  <c r="AG27" i="5"/>
  <c r="AF38" i="3"/>
  <c r="AN21" i="15"/>
  <c r="AN20" i="15"/>
  <c r="AN18" i="15"/>
  <c r="AN19" i="15"/>
  <c r="AN17" i="15"/>
  <c r="Z16" i="10"/>
  <c r="AC17" i="5" s="1"/>
  <c r="AC18" i="5" s="1"/>
  <c r="BZ4" i="12"/>
  <c r="AD8" i="11"/>
  <c r="AB9" i="10"/>
  <c r="AD7" i="9"/>
  <c r="AD9" i="9" s="1"/>
  <c r="AE25" i="17"/>
  <c r="AE6" i="17" s="1"/>
  <c r="AB12" i="10"/>
  <c r="AF32" i="17"/>
  <c r="AF35" i="17" s="1"/>
  <c r="AF10" i="17" s="1"/>
  <c r="AC23" i="10" s="1"/>
  <c r="AE22" i="9" s="1"/>
  <c r="AF17" i="17"/>
  <c r="AG14" i="17"/>
  <c r="AG32" i="17" s="1"/>
  <c r="AG35" i="17" s="1"/>
  <c r="AD9" i="12"/>
  <c r="AC31" i="9"/>
  <c r="AD14" i="6"/>
  <c r="AU15" i="5"/>
  <c r="AE15" i="5"/>
  <c r="AB23" i="10"/>
  <c r="AC7" i="10"/>
  <c r="AD7" i="10" s="1"/>
  <c r="AG8" i="14"/>
  <c r="AH8" i="14" s="1"/>
  <c r="AF12" i="5"/>
  <c r="AF14" i="5" s="1"/>
  <c r="AG12" i="5"/>
  <c r="AG14" i="5" s="1"/>
  <c r="AF11" i="3"/>
  <c r="AF13" i="3" s="1"/>
  <c r="AV14" i="3" s="1"/>
  <c r="AC12" i="9"/>
  <c r="AC14" i="9" s="1"/>
  <c r="AA14" i="10"/>
  <c r="AA17" i="10" s="1"/>
  <c r="AC9" i="9"/>
  <c r="BB13" i="14"/>
  <c r="BB29" i="16"/>
  <c r="AB14" i="9"/>
  <c r="AB16" i="9" s="1"/>
  <c r="AB26" i="9" s="1"/>
  <c r="AB27" i="9" s="1"/>
  <c r="AB21" i="5"/>
  <c r="AB23" i="5"/>
  <c r="AB24" i="5" s="1"/>
  <c r="AB24" i="9"/>
  <c r="Z8" i="12"/>
  <c r="X32" i="10"/>
  <c r="X33" i="10" s="1"/>
  <c r="X28" i="10"/>
  <c r="BF8" i="10"/>
  <c r="BH8" i="9" s="1"/>
  <c r="BI13" i="5"/>
  <c r="AN24" i="15"/>
  <c r="AN29" i="15"/>
  <c r="AN25" i="15"/>
  <c r="AO4" i="15"/>
  <c r="AG51" i="15"/>
  <c r="AH51" i="15" s="1"/>
  <c r="AG52" i="15"/>
  <c r="AH52" i="15" s="1"/>
  <c r="AG50" i="15"/>
  <c r="AH50" i="15" s="1"/>
  <c r="AH46" i="15"/>
  <c r="AW19" i="6"/>
  <c r="AB22" i="10"/>
  <c r="AE11" i="17"/>
  <c r="Y22" i="12"/>
  <c r="Z13" i="7"/>
  <c r="Z21" i="7" s="1"/>
  <c r="BM37" i="16"/>
  <c r="BM20" i="14"/>
  <c r="BQ37" i="16"/>
  <c r="BG13" i="9"/>
  <c r="Y29" i="11"/>
  <c r="Y34" i="9" s="1"/>
  <c r="Z26" i="11"/>
  <c r="Z20" i="6"/>
  <c r="Z21" i="6" s="1"/>
  <c r="Z24" i="9"/>
  <c r="Z26" i="9"/>
  <c r="Z27" i="9" s="1"/>
  <c r="L25" i="12"/>
  <c r="M23" i="7"/>
  <c r="AF27" i="17"/>
  <c r="AH11" i="15"/>
  <c r="AA21" i="5"/>
  <c r="AA23" i="5"/>
  <c r="AA24" i="5" s="1"/>
  <c r="AK6" i="6"/>
  <c r="AL7" i="6"/>
  <c r="AM66" i="15"/>
  <c r="AL29" i="5" s="1"/>
  <c r="AM30" i="15"/>
  <c r="X22" i="12"/>
  <c r="Y13" i="7"/>
  <c r="Y21" i="7" s="1"/>
  <c r="AU20" i="12"/>
  <c r="AV18" i="7"/>
  <c r="AV19" i="7" s="1"/>
  <c r="AV19" i="12"/>
  <c r="BJ20" i="17"/>
  <c r="BJ23" i="17" s="1"/>
  <c r="BG13" i="10" s="1"/>
  <c r="BI13" i="9" s="1"/>
  <c r="BK7" i="14"/>
  <c r="AL46" i="15"/>
  <c r="BW8" i="7"/>
  <c r="BW8" i="6"/>
  <c r="BX8" i="5"/>
  <c r="BJ39" i="9"/>
  <c r="AL7" i="7"/>
  <c r="V24" i="12"/>
  <c r="V24" i="7"/>
  <c r="U7" i="11"/>
  <c r="Y28" i="10"/>
  <c r="AA8" i="12"/>
  <c r="Y32" i="10"/>
  <c r="Y33" i="10" s="1"/>
  <c r="AL67" i="15"/>
  <c r="AL11" i="15" s="1"/>
  <c r="AJ40" i="9" s="1"/>
  <c r="AK27" i="5"/>
  <c r="AK30" i="5" s="1"/>
  <c r="AH67" i="15"/>
  <c r="AG28" i="5"/>
  <c r="AG30" i="5" s="1"/>
  <c r="AF39" i="3"/>
  <c r="AF41" i="3" s="1"/>
  <c r="AM64" i="15"/>
  <c r="AM65" i="15"/>
  <c r="AL28" i="5" s="1"/>
  <c r="AM26" i="15"/>
  <c r="AC21" i="9"/>
  <c r="AA24" i="10"/>
  <c r="AK8" i="7"/>
  <c r="AK8" i="6"/>
  <c r="AL8" i="5"/>
  <c r="Z25" i="10"/>
  <c r="AC20" i="5"/>
  <c r="Z27" i="10"/>
  <c r="BD27" i="11"/>
  <c r="BN20" i="14" l="1"/>
  <c r="BL33" i="5"/>
  <c r="AG10" i="17"/>
  <c r="AO21" i="15"/>
  <c r="AO20" i="15"/>
  <c r="AO18" i="15"/>
  <c r="AO19" i="15"/>
  <c r="AO17" i="15"/>
  <c r="AN22" i="15"/>
  <c r="AC16" i="9"/>
  <c r="AC17" i="9" s="1"/>
  <c r="CA4" i="12"/>
  <c r="AB17" i="9"/>
  <c r="AG15" i="5"/>
  <c r="AW15" i="5"/>
  <c r="AF25" i="17"/>
  <c r="AF6" i="17" s="1"/>
  <c r="AG6" i="17" s="1"/>
  <c r="AC12" i="10"/>
  <c r="AE14" i="6"/>
  <c r="AD31" i="9"/>
  <c r="BC29" i="16"/>
  <c r="BC13" i="14"/>
  <c r="AF15" i="5"/>
  <c r="AV15" i="5"/>
  <c r="AD22" i="9"/>
  <c r="AF22" i="9" s="1"/>
  <c r="AD23" i="10"/>
  <c r="BB15" i="14"/>
  <c r="BA32" i="5"/>
  <c r="AZ37" i="9"/>
  <c r="AG17" i="17"/>
  <c r="AG25" i="17" s="1"/>
  <c r="AA16" i="10"/>
  <c r="AD17" i="5" s="1"/>
  <c r="AD18" i="5" s="1"/>
  <c r="AE8" i="11"/>
  <c r="AC9" i="10"/>
  <c r="AE7" i="9"/>
  <c r="AB14" i="10"/>
  <c r="AB16" i="10" s="1"/>
  <c r="AE17" i="5" s="1"/>
  <c r="AE18" i="5" s="1"/>
  <c r="AD12" i="9"/>
  <c r="Z12" i="7"/>
  <c r="BR20" i="14"/>
  <c r="BQ33" i="5" s="1"/>
  <c r="BR37" i="16"/>
  <c r="AN65" i="15"/>
  <c r="AM28" i="5" s="1"/>
  <c r="AN26" i="15"/>
  <c r="U10" i="11"/>
  <c r="U14" i="11" s="1"/>
  <c r="U31" i="11" s="1"/>
  <c r="U30" i="9"/>
  <c r="V13" i="6"/>
  <c r="V15" i="6" s="1"/>
  <c r="M24" i="12"/>
  <c r="M24" i="7"/>
  <c r="AA26" i="11"/>
  <c r="Z29" i="11"/>
  <c r="Z34" i="9" s="1"/>
  <c r="AA20" i="6"/>
  <c r="AA21" i="6" s="1"/>
  <c r="BK39" i="9"/>
  <c r="BL39" i="9" s="1"/>
  <c r="AN64" i="15"/>
  <c r="BE27" i="11"/>
  <c r="AM7" i="7"/>
  <c r="BG8" i="10"/>
  <c r="BI8" i="9" s="1"/>
  <c r="BJ13" i="5"/>
  <c r="AO25" i="15"/>
  <c r="AO29" i="15"/>
  <c r="AP4" i="15"/>
  <c r="AO24" i="15"/>
  <c r="AC21" i="5"/>
  <c r="AC23" i="5"/>
  <c r="AC24" i="5" s="1"/>
  <c r="AM46" i="15"/>
  <c r="AK27" i="17"/>
  <c r="AK30" i="17" s="1"/>
  <c r="AK9" i="17" s="1"/>
  <c r="AL8" i="7"/>
  <c r="AL8" i="6"/>
  <c r="AM8" i="5"/>
  <c r="BK20" i="17"/>
  <c r="BK23" i="17" s="1"/>
  <c r="BH13" i="10" s="1"/>
  <c r="BJ13" i="9" s="1"/>
  <c r="BL7" i="14"/>
  <c r="AL52" i="15"/>
  <c r="AL51" i="15"/>
  <c r="AL50" i="15"/>
  <c r="AW18" i="7"/>
  <c r="AW19" i="7" s="1"/>
  <c r="AV20" i="12"/>
  <c r="AF30" i="17"/>
  <c r="AF9" i="17" s="1"/>
  <c r="AG27" i="17"/>
  <c r="AG30" i="17" s="1"/>
  <c r="AD21" i="9"/>
  <c r="AB24" i="10"/>
  <c r="Y12" i="7"/>
  <c r="AG54" i="15"/>
  <c r="AN30" i="15"/>
  <c r="AN66" i="15"/>
  <c r="AM29" i="5" s="1"/>
  <c r="Z14" i="12"/>
  <c r="AA11" i="7"/>
  <c r="Z28" i="10"/>
  <c r="AB8" i="12"/>
  <c r="Z32" i="10"/>
  <c r="Z33" i="10" s="1"/>
  <c r="AC23" i="9"/>
  <c r="AA25" i="10"/>
  <c r="AD20" i="5"/>
  <c r="AM67" i="15"/>
  <c r="AM11" i="15" s="1"/>
  <c r="AK40" i="9" s="1"/>
  <c r="AL27" i="5"/>
  <c r="AL30" i="5" s="1"/>
  <c r="AA14" i="12"/>
  <c r="AB11" i="7"/>
  <c r="V25" i="12"/>
  <c r="W23" i="7"/>
  <c r="BY8" i="5"/>
  <c r="BX8" i="7"/>
  <c r="BX8" i="6"/>
  <c r="AL6" i="6"/>
  <c r="AM7" i="6"/>
  <c r="AH54" i="15"/>
  <c r="AA27" i="10" l="1"/>
  <c r="BM33" i="5"/>
  <c r="BL28" i="3"/>
  <c r="AB17" i="10"/>
  <c r="AP21" i="15"/>
  <c r="AP20" i="15"/>
  <c r="AP18" i="15"/>
  <c r="AP19" i="15"/>
  <c r="AP17" i="15"/>
  <c r="AO22" i="15"/>
  <c r="CB4" i="12"/>
  <c r="CF4" i="12"/>
  <c r="BC15" i="14"/>
  <c r="BA37" i="9"/>
  <c r="BB32" i="5"/>
  <c r="AF8" i="11"/>
  <c r="AE31" i="9"/>
  <c r="AF31" i="9" s="1"/>
  <c r="AJ9" i="12"/>
  <c r="AV9" i="12" s="1"/>
  <c r="AF14" i="6"/>
  <c r="AE9" i="9"/>
  <c r="AF7" i="9"/>
  <c r="AF9" i="9" s="1"/>
  <c r="AD14" i="9"/>
  <c r="AD16" i="9" s="1"/>
  <c r="BD29" i="16"/>
  <c r="BD13" i="14"/>
  <c r="AC14" i="10"/>
  <c r="AC17" i="10" s="1"/>
  <c r="AE12" i="9"/>
  <c r="AE14" i="9" s="1"/>
  <c r="AD12" i="10"/>
  <c r="AD14" i="10" s="1"/>
  <c r="AD9" i="10"/>
  <c r="L13" i="20" s="1"/>
  <c r="AD23" i="9"/>
  <c r="AD24" i="9" s="1"/>
  <c r="BA14" i="17"/>
  <c r="BA32" i="17" s="1"/>
  <c r="BA35" i="17" s="1"/>
  <c r="BA10" i="17" s="1"/>
  <c r="AX23" i="10" s="1"/>
  <c r="AZ22" i="9" s="1"/>
  <c r="BB6" i="14"/>
  <c r="AE9" i="12"/>
  <c r="AF9" i="12" s="1"/>
  <c r="W24" i="12"/>
  <c r="V7" i="11"/>
  <c r="W24" i="7"/>
  <c r="BH8" i="10"/>
  <c r="BJ8" i="9" s="1"/>
  <c r="BK13" i="5"/>
  <c r="AO65" i="15"/>
  <c r="AN28" i="5" s="1"/>
  <c r="AO26" i="15"/>
  <c r="AB26" i="11"/>
  <c r="AA29" i="11"/>
  <c r="AA34" i="9" s="1"/>
  <c r="AB20" i="6"/>
  <c r="AB21" i="6" s="1"/>
  <c r="BS20" i="14"/>
  <c r="BR33" i="5" s="1"/>
  <c r="BS37" i="16"/>
  <c r="AC8" i="12"/>
  <c r="AA32" i="10"/>
  <c r="AA33" i="10" s="1"/>
  <c r="AA28" i="10"/>
  <c r="AB14" i="12"/>
  <c r="AC11" i="7"/>
  <c r="AM8" i="7"/>
  <c r="AM8" i="6"/>
  <c r="AM50" i="15"/>
  <c r="AM52" i="15"/>
  <c r="AM51" i="15"/>
  <c r="AP29" i="15"/>
  <c r="AP25" i="15"/>
  <c r="AP24" i="15"/>
  <c r="AQ4" i="15"/>
  <c r="BP39" i="9"/>
  <c r="BZ8" i="5"/>
  <c r="BY8" i="7"/>
  <c r="BY8" i="6"/>
  <c r="AA22" i="12"/>
  <c r="AB13" i="7"/>
  <c r="AB21" i="7" s="1"/>
  <c r="AD21" i="5"/>
  <c r="AD23" i="5"/>
  <c r="AD24" i="5" s="1"/>
  <c r="Z22" i="12"/>
  <c r="AA13" i="7"/>
  <c r="AA21" i="7" s="1"/>
  <c r="AN7" i="7"/>
  <c r="AM27" i="5"/>
  <c r="AM30" i="5" s="1"/>
  <c r="AN67" i="15"/>
  <c r="AN11" i="15" s="1"/>
  <c r="AL40" i="9" s="1"/>
  <c r="M25" i="12"/>
  <c r="N23" i="7"/>
  <c r="AN46" i="15"/>
  <c r="AL27" i="17"/>
  <c r="AL30" i="17" s="1"/>
  <c r="AL9" i="17" s="1"/>
  <c r="AI22" i="10" s="1"/>
  <c r="AK21" i="9" s="1"/>
  <c r="AH22" i="10"/>
  <c r="AO64" i="15"/>
  <c r="BF27" i="11"/>
  <c r="AN7" i="6"/>
  <c r="AM6" i="6"/>
  <c r="AC24" i="9"/>
  <c r="AC26" i="9"/>
  <c r="AC27" i="9" s="1"/>
  <c r="AB25" i="10"/>
  <c r="AE20" i="5"/>
  <c r="AB27" i="10"/>
  <c r="AC22" i="10"/>
  <c r="AF11" i="17"/>
  <c r="AG11" i="17" s="1"/>
  <c r="AG9" i="17"/>
  <c r="AL54" i="15"/>
  <c r="AO30" i="15"/>
  <c r="AO66" i="15"/>
  <c r="AN29" i="5" s="1"/>
  <c r="BL20" i="17"/>
  <c r="BM7" i="14"/>
  <c r="AE16" i="9" l="1"/>
  <c r="AE17" i="9" s="1"/>
  <c r="AP22" i="15"/>
  <c r="AQ21" i="15"/>
  <c r="AQ18" i="15"/>
  <c r="AQ17" i="15"/>
  <c r="AQ20" i="15"/>
  <c r="AQ19" i="15"/>
  <c r="AC16" i="10"/>
  <c r="AF17" i="5" s="1"/>
  <c r="AF18" i="5" s="1"/>
  <c r="AD26" i="9"/>
  <c r="AD27" i="9" s="1"/>
  <c r="CG4" i="12"/>
  <c r="BE29" i="16"/>
  <c r="BE13" i="14"/>
  <c r="AF12" i="9"/>
  <c r="AF14" i="9" s="1"/>
  <c r="AD17" i="10"/>
  <c r="AD16" i="10"/>
  <c r="AG17" i="5" s="1"/>
  <c r="AG18" i="5" s="1"/>
  <c r="AD17" i="9"/>
  <c r="AF16" i="9"/>
  <c r="AF17" i="9" s="1"/>
  <c r="AX7" i="10"/>
  <c r="BB8" i="14"/>
  <c r="BA12" i="5"/>
  <c r="BA14" i="5" s="1"/>
  <c r="BA15" i="5" s="1"/>
  <c r="BB37" i="9"/>
  <c r="BC32" i="5"/>
  <c r="BD15" i="14"/>
  <c r="BC6" i="14"/>
  <c r="BB14" i="17"/>
  <c r="BB32" i="17" s="1"/>
  <c r="BB35" i="17" s="1"/>
  <c r="BB10" i="17" s="1"/>
  <c r="AY23" i="10" s="1"/>
  <c r="BA22" i="9" s="1"/>
  <c r="AA12" i="7"/>
  <c r="N24" i="12"/>
  <c r="N24" i="7"/>
  <c r="AM27" i="17"/>
  <c r="AM30" i="17" s="1"/>
  <c r="AM9" i="17" s="1"/>
  <c r="AP64" i="15"/>
  <c r="AM54" i="15"/>
  <c r="AB12" i="7"/>
  <c r="AD8" i="12"/>
  <c r="AB32" i="10"/>
  <c r="AB33" i="10" s="1"/>
  <c r="AB28" i="10"/>
  <c r="BQ20" i="17"/>
  <c r="BR7" i="14"/>
  <c r="AP66" i="15"/>
  <c r="AO29" i="5" s="1"/>
  <c r="AP30" i="15"/>
  <c r="BZ8" i="7"/>
  <c r="BZ8" i="6"/>
  <c r="CA8" i="5"/>
  <c r="AP65" i="15"/>
  <c r="AO28" i="5" s="1"/>
  <c r="AP26" i="15"/>
  <c r="AC13" i="7"/>
  <c r="AC21" i="7" s="1"/>
  <c r="AB22" i="12"/>
  <c r="BT20" i="14"/>
  <c r="BS33" i="5" s="1"/>
  <c r="BT37" i="16"/>
  <c r="AB29" i="11"/>
  <c r="AB34" i="9" s="1"/>
  <c r="AC20" i="6"/>
  <c r="AC21" i="6" s="1"/>
  <c r="AC26" i="11"/>
  <c r="V10" i="11"/>
  <c r="V14" i="11" s="1"/>
  <c r="V31" i="11" s="1"/>
  <c r="V30" i="9"/>
  <c r="W13" i="6"/>
  <c r="W15" i="6" s="1"/>
  <c r="AJ21" i="9"/>
  <c r="AQ29" i="15"/>
  <c r="AQ25" i="15"/>
  <c r="AQ24" i="15"/>
  <c r="AR4" i="15"/>
  <c r="AC14" i="12"/>
  <c r="AD11" i="7"/>
  <c r="AE21" i="5"/>
  <c r="AE23" i="5"/>
  <c r="AE24" i="5" s="1"/>
  <c r="BL13" i="5"/>
  <c r="BI8" i="10"/>
  <c r="BN7" i="14"/>
  <c r="AN6" i="6"/>
  <c r="AO7" i="6"/>
  <c r="AN51" i="15"/>
  <c r="AN50" i="15"/>
  <c r="AN52" i="15"/>
  <c r="BL23" i="17"/>
  <c r="BM20" i="17"/>
  <c r="AL61" i="15"/>
  <c r="AL60" i="15"/>
  <c r="AL59" i="15"/>
  <c r="AE21" i="9"/>
  <c r="AC24" i="10"/>
  <c r="AD22" i="10"/>
  <c r="AD24" i="10" s="1"/>
  <c r="BG27" i="11"/>
  <c r="AO67" i="15"/>
  <c r="AO11" i="15" s="1"/>
  <c r="AM40" i="9" s="1"/>
  <c r="AN27" i="5"/>
  <c r="AN30" i="5" s="1"/>
  <c r="AO7" i="7"/>
  <c r="BQ39" i="9"/>
  <c r="AO46" i="15"/>
  <c r="W25" i="12"/>
  <c r="X23" i="7"/>
  <c r="AR21" i="15" l="1"/>
  <c r="AR20" i="15"/>
  <c r="AR18" i="15"/>
  <c r="AR19" i="15"/>
  <c r="AR17" i="15"/>
  <c r="AQ22" i="15"/>
  <c r="CH4" i="12"/>
  <c r="BB12" i="5"/>
  <c r="BB14" i="5" s="1"/>
  <c r="BB15" i="5" s="1"/>
  <c r="BC8" i="14"/>
  <c r="AY7" i="10"/>
  <c r="BC37" i="9"/>
  <c r="BE15" i="14"/>
  <c r="BD32" i="5"/>
  <c r="AZ8" i="11"/>
  <c r="AZ7" i="9"/>
  <c r="AZ9" i="9" s="1"/>
  <c r="AX9" i="10"/>
  <c r="BD6" i="14"/>
  <c r="BC14" i="17"/>
  <c r="BC32" i="17" s="1"/>
  <c r="BC35" i="17" s="1"/>
  <c r="BC10" i="17" s="1"/>
  <c r="AZ23" i="10" s="1"/>
  <c r="BB22" i="9" s="1"/>
  <c r="BF13" i="14"/>
  <c r="BF29" i="16"/>
  <c r="X24" i="12"/>
  <c r="W7" i="11"/>
  <c r="X24" i="7"/>
  <c r="AL7" i="15"/>
  <c r="BI13" i="10"/>
  <c r="BM23" i="17"/>
  <c r="AR24" i="15"/>
  <c r="AR29" i="15"/>
  <c r="AR25" i="15"/>
  <c r="AS4" i="15"/>
  <c r="BN8" i="10"/>
  <c r="BQ13" i="5"/>
  <c r="AM59" i="15"/>
  <c r="AM6" i="15" s="1"/>
  <c r="AM61" i="15"/>
  <c r="AM8" i="15" s="1"/>
  <c r="AI21" i="10" s="1"/>
  <c r="AM60" i="15"/>
  <c r="AM7" i="15" s="1"/>
  <c r="AI20" i="10" s="1"/>
  <c r="AO52" i="15"/>
  <c r="AO50" i="15"/>
  <c r="AO51" i="15"/>
  <c r="AC25" i="10"/>
  <c r="AF20" i="5"/>
  <c r="AC27" i="10"/>
  <c r="BM13" i="5"/>
  <c r="BL12" i="3"/>
  <c r="AC22" i="12"/>
  <c r="AD13" i="7"/>
  <c r="AD21" i="7" s="1"/>
  <c r="AQ66" i="15"/>
  <c r="AP29" i="5" s="1"/>
  <c r="AQ30" i="15"/>
  <c r="BQ23" i="17"/>
  <c r="AE23" i="9"/>
  <c r="AF21" i="9"/>
  <c r="AF23" i="9" s="1"/>
  <c r="BK8" i="9"/>
  <c r="BL8" i="9" s="1"/>
  <c r="BJ8" i="10"/>
  <c r="AQ64" i="15"/>
  <c r="AQ26" i="15"/>
  <c r="AQ65" i="15"/>
  <c r="AP28" i="5" s="1"/>
  <c r="BU20" i="14"/>
  <c r="BT33" i="5" s="1"/>
  <c r="BU37" i="16"/>
  <c r="AP46" i="15"/>
  <c r="CA8" i="7"/>
  <c r="CA8" i="6"/>
  <c r="CB8" i="5"/>
  <c r="AP67" i="15"/>
  <c r="AP11" i="15" s="1"/>
  <c r="AN40" i="9" s="1"/>
  <c r="AO27" i="5"/>
  <c r="AO30" i="5" s="1"/>
  <c r="AJ22" i="10"/>
  <c r="AG20" i="5"/>
  <c r="AD25" i="10"/>
  <c r="AD27" i="10"/>
  <c r="L14" i="20" s="1"/>
  <c r="L15" i="20" s="1"/>
  <c r="AD14" i="12"/>
  <c r="AE11" i="7"/>
  <c r="N25" i="12"/>
  <c r="O23" i="7"/>
  <c r="AP7" i="7"/>
  <c r="AN27" i="17"/>
  <c r="AN30" i="17" s="1"/>
  <c r="AN9" i="17" s="1"/>
  <c r="AK22" i="10" s="1"/>
  <c r="AM21" i="9" s="1"/>
  <c r="AL8" i="15"/>
  <c r="BR20" i="17"/>
  <c r="BR23" i="17" s="1"/>
  <c r="BO13" i="10" s="1"/>
  <c r="BQ13" i="9" s="1"/>
  <c r="BS7" i="14"/>
  <c r="BH27" i="11"/>
  <c r="AL6" i="15"/>
  <c r="AN54" i="15"/>
  <c r="AO6" i="6"/>
  <c r="AP7" i="6"/>
  <c r="AC29" i="11"/>
  <c r="AC34" i="9" s="1"/>
  <c r="AD26" i="11"/>
  <c r="AD20" i="6"/>
  <c r="AD21" i="6" s="1"/>
  <c r="BR39" i="9"/>
  <c r="AC12" i="7"/>
  <c r="AS21" i="15" l="1"/>
  <c r="AS20" i="15"/>
  <c r="AS18" i="15"/>
  <c r="AS19" i="15"/>
  <c r="AS17" i="15"/>
  <c r="AR22" i="15"/>
  <c r="CI4" i="12"/>
  <c r="BD37" i="9"/>
  <c r="BE32" i="5"/>
  <c r="BF15" i="14"/>
  <c r="AZ31" i="9"/>
  <c r="AZ9" i="12"/>
  <c r="BA8" i="11"/>
  <c r="BA9" i="12" s="1"/>
  <c r="AY9" i="10"/>
  <c r="BA7" i="9"/>
  <c r="BA9" i="9" s="1"/>
  <c r="AZ7" i="10"/>
  <c r="BC12" i="5"/>
  <c r="BC14" i="5" s="1"/>
  <c r="BC15" i="5" s="1"/>
  <c r="BD8" i="14"/>
  <c r="BG29" i="16"/>
  <c r="BG13" i="14"/>
  <c r="BE6" i="14"/>
  <c r="BD14" i="17"/>
  <c r="BD32" i="17" s="1"/>
  <c r="BD35" i="17" s="1"/>
  <c r="BD10" i="17" s="1"/>
  <c r="BA23" i="10" s="1"/>
  <c r="BC22" i="9" s="1"/>
  <c r="AD12" i="7"/>
  <c r="AO54" i="15"/>
  <c r="AO61" i="15" s="1"/>
  <c r="AO8" i="15" s="1"/>
  <c r="AK21" i="10" s="1"/>
  <c r="AE26" i="11"/>
  <c r="AE20" i="6"/>
  <c r="AE21" i="6" s="1"/>
  <c r="AD29" i="11"/>
  <c r="AD34" i="9" s="1"/>
  <c r="AN61" i="15"/>
  <c r="AN59" i="15"/>
  <c r="AN60" i="15"/>
  <c r="AN7" i="15" s="1"/>
  <c r="AJ20" i="10" s="1"/>
  <c r="BI27" i="11"/>
  <c r="AG21" i="5"/>
  <c r="AG23" i="5"/>
  <c r="AG24" i="5" s="1"/>
  <c r="BV20" i="14"/>
  <c r="BU33" i="5" s="1"/>
  <c r="BV37" i="16"/>
  <c r="BN13" i="10"/>
  <c r="AF21" i="5"/>
  <c r="AF23" i="5"/>
  <c r="AF24" i="5" s="1"/>
  <c r="AK20" i="9"/>
  <c r="AK23" i="9" s="1"/>
  <c r="AK24" i="9" s="1"/>
  <c r="AI24" i="10"/>
  <c r="BP8" i="9"/>
  <c r="AR64" i="15"/>
  <c r="AH20" i="10"/>
  <c r="Y23" i="7"/>
  <c r="X25" i="12"/>
  <c r="BS39" i="9"/>
  <c r="AP6" i="6"/>
  <c r="AQ7" i="6"/>
  <c r="BO8" i="10"/>
  <c r="BQ8" i="9" s="1"/>
  <c r="BR13" i="5"/>
  <c r="AH21" i="10"/>
  <c r="AD28" i="10"/>
  <c r="AD32" i="10"/>
  <c r="AD33" i="10" s="1"/>
  <c r="AP52" i="15"/>
  <c r="AP50" i="15"/>
  <c r="AP51" i="15"/>
  <c r="AF24" i="9"/>
  <c r="AF26" i="9"/>
  <c r="AF27" i="9" s="1"/>
  <c r="AI11" i="10"/>
  <c r="AM9" i="15"/>
  <c r="AL7" i="17" s="1"/>
  <c r="AL11" i="17" s="1"/>
  <c r="AR66" i="15"/>
  <c r="AQ29" i="5" s="1"/>
  <c r="AR30" i="15"/>
  <c r="AR65" i="15"/>
  <c r="AQ28" i="5" s="1"/>
  <c r="AR26" i="15"/>
  <c r="AL9" i="15"/>
  <c r="AK7" i="17" s="1"/>
  <c r="AH11" i="10"/>
  <c r="O24" i="7"/>
  <c r="O24" i="12"/>
  <c r="AO27" i="17"/>
  <c r="AO30" i="17" s="1"/>
  <c r="AO9" i="17" s="1"/>
  <c r="AL22" i="10" s="1"/>
  <c r="AN21" i="9" s="1"/>
  <c r="AQ67" i="15"/>
  <c r="AQ11" i="15" s="1"/>
  <c r="AO40" i="9" s="1"/>
  <c r="AP27" i="5"/>
  <c r="AP30" i="5" s="1"/>
  <c r="BS20" i="17"/>
  <c r="BS23" i="17" s="1"/>
  <c r="BP13" i="10" s="1"/>
  <c r="BR13" i="9" s="1"/>
  <c r="BT7" i="14"/>
  <c r="AQ7" i="7"/>
  <c r="AE13" i="7"/>
  <c r="AE21" i="7" s="1"/>
  <c r="AD22" i="12"/>
  <c r="AL21" i="9"/>
  <c r="CC8" i="5"/>
  <c r="CB8" i="7"/>
  <c r="CB8" i="6"/>
  <c r="AQ46" i="15"/>
  <c r="AE24" i="9"/>
  <c r="AE26" i="9"/>
  <c r="AE27" i="9" s="1"/>
  <c r="AC28" i="10"/>
  <c r="AC32" i="10"/>
  <c r="AC33" i="10" s="1"/>
  <c r="AE8" i="12"/>
  <c r="AS25" i="15"/>
  <c r="AS24" i="15"/>
  <c r="AT4" i="15"/>
  <c r="AS29" i="15"/>
  <c r="BK13" i="9"/>
  <c r="BL13" i="9" s="1"/>
  <c r="BJ13" i="10"/>
  <c r="X13" i="6"/>
  <c r="X15" i="6" s="1"/>
  <c r="W30" i="9"/>
  <c r="W10" i="11"/>
  <c r="W14" i="11" s="1"/>
  <c r="W31" i="11" s="1"/>
  <c r="AT21" i="15" l="1"/>
  <c r="AT20" i="15"/>
  <c r="AT18" i="15"/>
  <c r="AT19" i="15"/>
  <c r="AT17" i="15"/>
  <c r="AS22" i="15"/>
  <c r="CJ4" i="12"/>
  <c r="CK4" i="12" s="1"/>
  <c r="CL4" i="12" s="1"/>
  <c r="CM4" i="12" s="1"/>
  <c r="CN4" i="12" s="1"/>
  <c r="CO4" i="12" s="1"/>
  <c r="CP4" i="12" s="1"/>
  <c r="CQ4" i="12" s="1"/>
  <c r="CR4" i="12" s="1"/>
  <c r="BE14" i="17"/>
  <c r="BE32" i="17" s="1"/>
  <c r="BE35" i="17" s="1"/>
  <c r="BE10" i="17" s="1"/>
  <c r="BB23" i="10" s="1"/>
  <c r="BD22" i="9" s="1"/>
  <c r="BF6" i="14"/>
  <c r="BB8" i="11"/>
  <c r="BB9" i="12" s="1"/>
  <c r="AZ9" i="10"/>
  <c r="BB7" i="9"/>
  <c r="BB9" i="9" s="1"/>
  <c r="BE8" i="14"/>
  <c r="BD12" i="5"/>
  <c r="BD14" i="5" s="1"/>
  <c r="BD15" i="5" s="1"/>
  <c r="BA7" i="10"/>
  <c r="BA31" i="9"/>
  <c r="BE37" i="9"/>
  <c r="BF32" i="5"/>
  <c r="BG15" i="14"/>
  <c r="BH29" i="16"/>
  <c r="BI13" i="14" s="1"/>
  <c r="BH13" i="14"/>
  <c r="AO60" i="15"/>
  <c r="AO7" i="15" s="1"/>
  <c r="AK20" i="10" s="1"/>
  <c r="AM20" i="9" s="1"/>
  <c r="AM23" i="9" s="1"/>
  <c r="AM24" i="9" s="1"/>
  <c r="AO59" i="15"/>
  <c r="AO6" i="15" s="1"/>
  <c r="AK11" i="10" s="1"/>
  <c r="AP54" i="15"/>
  <c r="AP60" i="15" s="1"/>
  <c r="AP7" i="15" s="1"/>
  <c r="AL20" i="10" s="1"/>
  <c r="AN20" i="9" s="1"/>
  <c r="AN23" i="9" s="1"/>
  <c r="AN24" i="9" s="1"/>
  <c r="AS66" i="15"/>
  <c r="AR29" i="5" s="1"/>
  <c r="AS30" i="15"/>
  <c r="AJ20" i="9"/>
  <c r="AH24" i="10"/>
  <c r="AF26" i="11"/>
  <c r="AE29" i="11"/>
  <c r="AE34" i="9" s="1"/>
  <c r="AF34" i="9" s="1"/>
  <c r="AF20" i="6"/>
  <c r="AF21" i="6" s="1"/>
  <c r="AE14" i="12"/>
  <c r="AF11" i="7"/>
  <c r="AF8" i="12"/>
  <c r="X7" i="11"/>
  <c r="Y24" i="7"/>
  <c r="Y24" i="12"/>
  <c r="AI25" i="10"/>
  <c r="AL20" i="5"/>
  <c r="AL21" i="5" s="1"/>
  <c r="BW20" i="14"/>
  <c r="BV33" i="5" s="1"/>
  <c r="BW37" i="16"/>
  <c r="AN6" i="15"/>
  <c r="AS65" i="15"/>
  <c r="AR28" i="5" s="1"/>
  <c r="AS26" i="15"/>
  <c r="AJ16" i="11"/>
  <c r="AH14" i="10"/>
  <c r="AJ11" i="9"/>
  <c r="AR46" i="15"/>
  <c r="AR7" i="6"/>
  <c r="AQ6" i="6"/>
  <c r="AL20" i="9"/>
  <c r="AL23" i="9" s="1"/>
  <c r="AL24" i="9" s="1"/>
  <c r="AT29" i="15"/>
  <c r="AU4" i="15"/>
  <c r="AT24" i="15"/>
  <c r="AT25" i="15"/>
  <c r="AI14" i="10"/>
  <c r="AK16" i="11"/>
  <c r="AK11" i="9"/>
  <c r="AK14" i="9" s="1"/>
  <c r="AK16" i="9" s="1"/>
  <c r="AS64" i="15"/>
  <c r="AQ50" i="15"/>
  <c r="AQ52" i="15"/>
  <c r="AQ51" i="15"/>
  <c r="AR7" i="7"/>
  <c r="BP8" i="10"/>
  <c r="BS13" i="5"/>
  <c r="P23" i="7"/>
  <c r="O25" i="12"/>
  <c r="AK11" i="17"/>
  <c r="AR67" i="15"/>
  <c r="AR11" i="15" s="1"/>
  <c r="AP40" i="9" s="1"/>
  <c r="AQ27" i="5"/>
  <c r="AQ30" i="5" s="1"/>
  <c r="BP13" i="9"/>
  <c r="BT39" i="9"/>
  <c r="BJ27" i="11"/>
  <c r="AN8" i="15"/>
  <c r="CG8" i="5"/>
  <c r="CC8" i="7"/>
  <c r="CC8" i="6"/>
  <c r="AP27" i="17"/>
  <c r="AP30" i="17" s="1"/>
  <c r="AP9" i="17" s="1"/>
  <c r="AM22" i="10" s="1"/>
  <c r="AE12" i="7"/>
  <c r="BT20" i="17"/>
  <c r="BU7" i="14"/>
  <c r="AU20" i="15" l="1"/>
  <c r="AU19" i="15"/>
  <c r="AU21" i="15"/>
  <c r="AU18" i="15"/>
  <c r="AU17" i="15"/>
  <c r="AT22" i="15"/>
  <c r="BC8" i="11"/>
  <c r="BC9" i="12" s="1"/>
  <c r="BC7" i="9"/>
  <c r="BC9" i="9" s="1"/>
  <c r="BA9" i="10"/>
  <c r="BG32" i="5"/>
  <c r="BF37" i="9"/>
  <c r="BH15" i="14"/>
  <c r="BB31" i="9"/>
  <c r="BI15" i="14"/>
  <c r="BG37" i="9"/>
  <c r="BH32" i="5"/>
  <c r="BE12" i="5"/>
  <c r="BE14" i="5" s="1"/>
  <c r="BE15" i="5" s="1"/>
  <c r="BB7" i="10"/>
  <c r="BF8" i="14"/>
  <c r="BF14" i="17"/>
  <c r="BF32" i="17" s="1"/>
  <c r="BF35" i="17" s="1"/>
  <c r="BF10" i="17" s="1"/>
  <c r="BC23" i="10" s="1"/>
  <c r="BE22" i="9" s="1"/>
  <c r="BG6" i="14"/>
  <c r="AK24" i="10"/>
  <c r="AK25" i="10" s="1"/>
  <c r="AP59" i="15"/>
  <c r="AP6" i="15" s="1"/>
  <c r="AL11" i="10" s="1"/>
  <c r="AO9" i="15"/>
  <c r="AN7" i="17" s="1"/>
  <c r="AN11" i="17" s="1"/>
  <c r="AP61" i="15"/>
  <c r="AP8" i="15" s="1"/>
  <c r="AL21" i="10" s="1"/>
  <c r="AL24" i="10" s="1"/>
  <c r="AL25" i="10" s="1"/>
  <c r="AQ54" i="15"/>
  <c r="AQ61" i="15" s="1"/>
  <c r="BX20" i="14"/>
  <c r="BW33" i="5" s="1"/>
  <c r="BX37" i="16"/>
  <c r="AM16" i="11"/>
  <c r="AK14" i="10"/>
  <c r="AM11" i="9"/>
  <c r="AM14" i="9" s="1"/>
  <c r="AM16" i="9" s="1"/>
  <c r="BT23" i="17"/>
  <c r="AJ21" i="10"/>
  <c r="AS7" i="7"/>
  <c r="AK26" i="9"/>
  <c r="AK27" i="9" s="1"/>
  <c r="AK17" i="9"/>
  <c r="AT64" i="15"/>
  <c r="AU29" i="15"/>
  <c r="AV4" i="15"/>
  <c r="AU25" i="15"/>
  <c r="AU24" i="15"/>
  <c r="AJ20" i="11"/>
  <c r="AJ10" i="12"/>
  <c r="AN9" i="15"/>
  <c r="AM7" i="17" s="1"/>
  <c r="AJ11" i="10"/>
  <c r="BU39" i="9"/>
  <c r="X10" i="11"/>
  <c r="X14" i="11" s="1"/>
  <c r="X31" i="11" s="1"/>
  <c r="X30" i="9"/>
  <c r="Y13" i="6"/>
  <c r="Y15" i="6" s="1"/>
  <c r="AF14" i="12"/>
  <c r="AG11" i="7"/>
  <c r="AH16" i="10"/>
  <c r="AH17" i="10"/>
  <c r="CG8" i="6"/>
  <c r="CG8" i="7"/>
  <c r="CH8" i="5"/>
  <c r="AJ14" i="9"/>
  <c r="AJ16" i="9" s="1"/>
  <c r="AH25" i="10"/>
  <c r="AK20" i="5"/>
  <c r="AK21" i="5" s="1"/>
  <c r="BQ8" i="10"/>
  <c r="BS8" i="9" s="1"/>
  <c r="BT13" i="5"/>
  <c r="P24" i="12"/>
  <c r="P24" i="7"/>
  <c r="AR51" i="15"/>
  <c r="AR52" i="15"/>
  <c r="AR50" i="15"/>
  <c r="AS67" i="15"/>
  <c r="AS11" i="15" s="1"/>
  <c r="AQ40" i="9" s="1"/>
  <c r="AR27" i="5"/>
  <c r="AR30" i="5" s="1"/>
  <c r="AK10" i="12"/>
  <c r="AK20" i="11"/>
  <c r="AT66" i="15"/>
  <c r="AS29" i="5" s="1"/>
  <c r="AT30" i="15"/>
  <c r="AO21" i="9"/>
  <c r="BK27" i="11"/>
  <c r="BU20" i="17"/>
  <c r="BU23" i="17" s="1"/>
  <c r="BR13" i="10" s="1"/>
  <c r="BT13" i="9" s="1"/>
  <c r="BV7" i="14"/>
  <c r="AQ27" i="17"/>
  <c r="AQ30" i="17" s="1"/>
  <c r="AQ9" i="17" s="1"/>
  <c r="BR8" i="9"/>
  <c r="AI16" i="10"/>
  <c r="AI17" i="10"/>
  <c r="AT26" i="15"/>
  <c r="AT65" i="15"/>
  <c r="AS28" i="5" s="1"/>
  <c r="AR6" i="6"/>
  <c r="AS7" i="6"/>
  <c r="AS46" i="15"/>
  <c r="Y25" i="12"/>
  <c r="Z23" i="7"/>
  <c r="AE22" i="12"/>
  <c r="AF13" i="7"/>
  <c r="AF21" i="7" s="1"/>
  <c r="AF29" i="11"/>
  <c r="AG20" i="6"/>
  <c r="AG21" i="6" s="1"/>
  <c r="AJ23" i="9"/>
  <c r="AJ24" i="9" s="1"/>
  <c r="AN20" i="5" l="1"/>
  <c r="AN21" i="5" s="1"/>
  <c r="AV21" i="15"/>
  <c r="AV20" i="15"/>
  <c r="AV18" i="15"/>
  <c r="AV19" i="15"/>
  <c r="AV17" i="15"/>
  <c r="AU22" i="15"/>
  <c r="BF12" i="5"/>
  <c r="BF14" i="5" s="1"/>
  <c r="BF15" i="5" s="1"/>
  <c r="BG8" i="14"/>
  <c r="BC7" i="10"/>
  <c r="BG14" i="17"/>
  <c r="BG32" i="17" s="1"/>
  <c r="BG35" i="17" s="1"/>
  <c r="BG10" i="17" s="1"/>
  <c r="BD23" i="10" s="1"/>
  <c r="BF22" i="9" s="1"/>
  <c r="BH6" i="14"/>
  <c r="BD8" i="11"/>
  <c r="BD9" i="12" s="1"/>
  <c r="BB9" i="10"/>
  <c r="BD7" i="9"/>
  <c r="BD9" i="9" s="1"/>
  <c r="BH14" i="17"/>
  <c r="BH32" i="17" s="1"/>
  <c r="BH35" i="17" s="1"/>
  <c r="BH10" i="17" s="1"/>
  <c r="BE23" i="10" s="1"/>
  <c r="BG22" i="9" s="1"/>
  <c r="BI6" i="14"/>
  <c r="BC31" i="9"/>
  <c r="AQ59" i="15"/>
  <c r="AQ6" i="15" s="1"/>
  <c r="AM11" i="10" s="1"/>
  <c r="AQ60" i="15"/>
  <c r="AQ7" i="15" s="1"/>
  <c r="AP9" i="15"/>
  <c r="AO7" i="17" s="1"/>
  <c r="AO11" i="17" s="1"/>
  <c r="AO20" i="5"/>
  <c r="AO21" i="5" s="1"/>
  <c r="AR54" i="15"/>
  <c r="AR60" i="15" s="1"/>
  <c r="AR7" i="15" s="1"/>
  <c r="AN20" i="10" s="1"/>
  <c r="AP20" i="9" s="1"/>
  <c r="AQ8" i="15"/>
  <c r="AS52" i="15"/>
  <c r="AS51" i="15"/>
  <c r="AS50" i="15"/>
  <c r="BR8" i="10"/>
  <c r="BU13" i="5"/>
  <c r="BY20" i="14"/>
  <c r="BX33" i="5" s="1"/>
  <c r="BY37" i="16"/>
  <c r="AR27" i="17"/>
  <c r="AR30" i="17" s="1"/>
  <c r="AR9" i="17" s="1"/>
  <c r="AO22" i="10" s="1"/>
  <c r="AQ21" i="9" s="1"/>
  <c r="AU64" i="15"/>
  <c r="AU30" i="15"/>
  <c r="AU66" i="15"/>
  <c r="AT29" i="5" s="1"/>
  <c r="AK16" i="10"/>
  <c r="AK17" i="10"/>
  <c r="BV39" i="9"/>
  <c r="Z24" i="7"/>
  <c r="Z24" i="12"/>
  <c r="Y7" i="11"/>
  <c r="P25" i="12"/>
  <c r="Q24" i="7" s="1"/>
  <c r="Q23" i="7"/>
  <c r="AF12" i="7"/>
  <c r="AF22" i="12"/>
  <c r="AG13" i="7"/>
  <c r="AG21" i="7" s="1"/>
  <c r="BV20" i="17"/>
  <c r="BV23" i="17" s="1"/>
  <c r="BS13" i="10" s="1"/>
  <c r="BU13" i="9" s="1"/>
  <c r="BW7" i="14"/>
  <c r="AJ24" i="11"/>
  <c r="AJ32" i="9"/>
  <c r="AK14" i="6"/>
  <c r="AU65" i="15"/>
  <c r="AT28" i="5" s="1"/>
  <c r="AU26" i="15"/>
  <c r="AJ24" i="10"/>
  <c r="AM26" i="9"/>
  <c r="AM27" i="9" s="1"/>
  <c r="AM17" i="9"/>
  <c r="AT46" i="15"/>
  <c r="AS6" i="6"/>
  <c r="AT7" i="6"/>
  <c r="AK24" i="11"/>
  <c r="AK32" i="9"/>
  <c r="AL14" i="6"/>
  <c r="AJ17" i="9"/>
  <c r="AJ26" i="9"/>
  <c r="AJ27" i="9" s="1"/>
  <c r="AN16" i="11"/>
  <c r="AL14" i="10"/>
  <c r="AN11" i="9"/>
  <c r="AN14" i="9" s="1"/>
  <c r="AN16" i="9" s="1"/>
  <c r="AL16" i="11"/>
  <c r="AM10" i="12" s="1"/>
  <c r="AL11" i="9"/>
  <c r="AJ14" i="10"/>
  <c r="AV24" i="15"/>
  <c r="AV29" i="15"/>
  <c r="AV25" i="15"/>
  <c r="AW4" i="15"/>
  <c r="AT7" i="7"/>
  <c r="BQ13" i="10"/>
  <c r="AM20" i="11"/>
  <c r="AI27" i="10"/>
  <c r="AL17" i="5"/>
  <c r="AN22" i="10"/>
  <c r="BL27" i="11"/>
  <c r="BP27" i="11"/>
  <c r="CH8" i="7"/>
  <c r="CH8" i="6"/>
  <c r="CI8" i="5"/>
  <c r="AH27" i="10"/>
  <c r="AK17" i="5"/>
  <c r="AM11" i="17"/>
  <c r="AT67" i="15"/>
  <c r="AT11" i="15" s="1"/>
  <c r="AR40" i="9" s="1"/>
  <c r="AS27" i="5"/>
  <c r="AS30" i="5" s="1"/>
  <c r="AV22" i="15" l="1"/>
  <c r="AW21" i="15"/>
  <c r="AX21" i="15" s="1"/>
  <c r="AW20" i="15"/>
  <c r="AX20" i="15" s="1"/>
  <c r="AW18" i="15"/>
  <c r="AX18" i="15" s="1"/>
  <c r="AW19" i="15"/>
  <c r="AX19" i="15" s="1"/>
  <c r="AW17" i="15"/>
  <c r="AR59" i="15"/>
  <c r="AR6" i="15" s="1"/>
  <c r="BE8" i="11"/>
  <c r="BE9" i="12" s="1"/>
  <c r="BC9" i="10"/>
  <c r="BE7" i="9"/>
  <c r="BE9" i="9" s="1"/>
  <c r="BI8" i="14"/>
  <c r="BH12" i="5"/>
  <c r="BH14" i="5" s="1"/>
  <c r="BH15" i="5" s="1"/>
  <c r="BE7" i="10"/>
  <c r="BD31" i="9"/>
  <c r="BG12" i="5"/>
  <c r="BG14" i="5" s="1"/>
  <c r="BG15" i="5" s="1"/>
  <c r="BH8" i="14"/>
  <c r="BD7" i="10"/>
  <c r="AR61" i="15"/>
  <c r="AR8" i="15" s="1"/>
  <c r="AN21" i="10" s="1"/>
  <c r="AN24" i="10" s="1"/>
  <c r="AQ20" i="5" s="1"/>
  <c r="AQ21" i="5" s="1"/>
  <c r="AG12" i="7"/>
  <c r="AS54" i="15"/>
  <c r="AS61" i="15" s="1"/>
  <c r="AS8" i="15" s="1"/>
  <c r="AO21" i="10" s="1"/>
  <c r="AK23" i="5"/>
  <c r="AK24" i="5" s="1"/>
  <c r="AK18" i="5"/>
  <c r="AV65" i="15"/>
  <c r="AU28" i="5" s="1"/>
  <c r="AV26" i="15"/>
  <c r="AN17" i="9"/>
  <c r="AN26" i="9"/>
  <c r="AN27" i="9" s="1"/>
  <c r="AM20" i="5"/>
  <c r="AM21" i="5" s="1"/>
  <c r="AJ25" i="10"/>
  <c r="BS8" i="10"/>
  <c r="BU8" i="9" s="1"/>
  <c r="BV13" i="5"/>
  <c r="AM21" i="10"/>
  <c r="AJ8" i="12"/>
  <c r="AH32" i="10"/>
  <c r="AH33" i="10" s="1"/>
  <c r="AH28" i="10"/>
  <c r="AJ26" i="11"/>
  <c r="AJ16" i="10"/>
  <c r="AJ17" i="10"/>
  <c r="BW20" i="17"/>
  <c r="BW23" i="17" s="1"/>
  <c r="BX7" i="14"/>
  <c r="CJ8" i="5"/>
  <c r="CI8" i="7"/>
  <c r="CI8" i="6"/>
  <c r="AP21" i="9"/>
  <c r="AP23" i="9" s="1"/>
  <c r="AP24" i="9" s="1"/>
  <c r="BS13" i="9"/>
  <c r="AV64" i="15"/>
  <c r="AV30" i="15"/>
  <c r="AV66" i="15"/>
  <c r="AU29" i="5" s="1"/>
  <c r="AL14" i="9"/>
  <c r="AL16" i="9" s="1"/>
  <c r="AN20" i="11"/>
  <c r="AN10" i="12"/>
  <c r="AT52" i="15"/>
  <c r="AT51" i="15"/>
  <c r="AT50" i="15"/>
  <c r="AU46" i="15"/>
  <c r="Y10" i="11"/>
  <c r="Y14" i="11" s="1"/>
  <c r="Y31" i="11" s="1"/>
  <c r="Y30" i="9"/>
  <c r="Z13" i="6"/>
  <c r="Z15" i="6" s="1"/>
  <c r="AU67" i="15"/>
  <c r="AU11" i="15" s="1"/>
  <c r="AS40" i="9" s="1"/>
  <c r="AT27" i="5"/>
  <c r="AT30" i="5" s="1"/>
  <c r="AM14" i="10"/>
  <c r="AO11" i="9"/>
  <c r="AO14" i="9" s="1"/>
  <c r="AO16" i="9" s="1"/>
  <c r="BZ20" i="14"/>
  <c r="BY33" i="5" s="1"/>
  <c r="BZ37" i="16"/>
  <c r="BT8" i="9"/>
  <c r="AK8" i="12"/>
  <c r="AI32" i="10"/>
  <c r="AI33" i="10" s="1"/>
  <c r="AI28" i="10"/>
  <c r="AM24" i="11"/>
  <c r="AM32" i="9"/>
  <c r="AN14" i="6"/>
  <c r="AW25" i="15"/>
  <c r="AX25" i="15" s="1"/>
  <c r="AW24" i="15"/>
  <c r="BB4" i="15"/>
  <c r="AX4" i="15"/>
  <c r="AW29" i="15"/>
  <c r="AU7" i="7"/>
  <c r="AL16" i="10"/>
  <c r="AL17" i="10"/>
  <c r="AN11" i="10"/>
  <c r="AS27" i="17"/>
  <c r="AS30" i="17" s="1"/>
  <c r="AS9" i="17" s="1"/>
  <c r="AP22" i="10" s="1"/>
  <c r="AR21" i="9" s="1"/>
  <c r="BQ27" i="11"/>
  <c r="AL23" i="5"/>
  <c r="AL24" i="5" s="1"/>
  <c r="AL18" i="5"/>
  <c r="AL10" i="12"/>
  <c r="AL20" i="11"/>
  <c r="AM20" i="10"/>
  <c r="AT6" i="6"/>
  <c r="AU7" i="6"/>
  <c r="Z25" i="12"/>
  <c r="AA23" i="7"/>
  <c r="AK27" i="10"/>
  <c r="AN17" i="5"/>
  <c r="AQ9" i="15"/>
  <c r="AP7" i="17" s="1"/>
  <c r="BW39" i="9"/>
  <c r="AW22" i="15" l="1"/>
  <c r="AX17" i="15"/>
  <c r="AX22" i="15" s="1"/>
  <c r="AR9" i="15"/>
  <c r="AQ7" i="17" s="1"/>
  <c r="AQ11" i="17" s="1"/>
  <c r="BF8" i="11"/>
  <c r="BF9" i="12" s="1"/>
  <c r="BF7" i="9"/>
  <c r="BF9" i="9" s="1"/>
  <c r="BD9" i="10"/>
  <c r="BG8" i="11"/>
  <c r="BG31" i="9" s="1"/>
  <c r="BG7" i="9"/>
  <c r="BG9" i="9" s="1"/>
  <c r="BE9" i="10"/>
  <c r="BE31" i="9"/>
  <c r="AS60" i="15"/>
  <c r="AS7" i="15" s="1"/>
  <c r="AS9" i="15" s="1"/>
  <c r="AR7" i="17" s="1"/>
  <c r="AR11" i="17" s="1"/>
  <c r="AS59" i="15"/>
  <c r="AS6" i="15" s="1"/>
  <c r="AO11" i="10" s="1"/>
  <c r="AN25" i="10"/>
  <c r="AT54" i="15"/>
  <c r="AT59" i="15" s="1"/>
  <c r="AT6" i="15" s="1"/>
  <c r="AP11" i="17"/>
  <c r="AV67" i="15"/>
  <c r="AV11" i="15" s="1"/>
  <c r="AT40" i="9" s="1"/>
  <c r="AU27" i="5"/>
  <c r="AU30" i="5" s="1"/>
  <c r="AJ14" i="12"/>
  <c r="AK11" i="7"/>
  <c r="BX39" i="9"/>
  <c r="CK8" i="5"/>
  <c r="CJ8" i="7"/>
  <c r="CJ8" i="6"/>
  <c r="AJ29" i="11"/>
  <c r="AJ34" i="9" s="1"/>
  <c r="AK26" i="11"/>
  <c r="AK20" i="6"/>
  <c r="AK21" i="6" s="1"/>
  <c r="AV46" i="15"/>
  <c r="AM16" i="10"/>
  <c r="AM17" i="10"/>
  <c r="AL26" i="9"/>
  <c r="AL27" i="9" s="1"/>
  <c r="AL17" i="9"/>
  <c r="BX20" i="17"/>
  <c r="BX23" i="17" s="1"/>
  <c r="BU13" i="10" s="1"/>
  <c r="BW13" i="9" s="1"/>
  <c r="BY7" i="14"/>
  <c r="AV7" i="6"/>
  <c r="AU6" i="6"/>
  <c r="AL24" i="11"/>
  <c r="AL32" i="9"/>
  <c r="AM14" i="6"/>
  <c r="AA24" i="12"/>
  <c r="Z7" i="11"/>
  <c r="AA24" i="7"/>
  <c r="AL27" i="10"/>
  <c r="AO17" i="5"/>
  <c r="AW65" i="15"/>
  <c r="AW26" i="15"/>
  <c r="AX24" i="15"/>
  <c r="AX26" i="15" s="1"/>
  <c r="AO17" i="9"/>
  <c r="AT27" i="17"/>
  <c r="AT30" i="17" s="1"/>
  <c r="AU50" i="15"/>
  <c r="AU51" i="15"/>
  <c r="AU52" i="15"/>
  <c r="AN24" i="11"/>
  <c r="AN32" i="9"/>
  <c r="AO14" i="6"/>
  <c r="BT8" i="10"/>
  <c r="BW13" i="5"/>
  <c r="AK28" i="10"/>
  <c r="AM8" i="12"/>
  <c r="AK32" i="10"/>
  <c r="AK33" i="10" s="1"/>
  <c r="AO20" i="9"/>
  <c r="AM24" i="10"/>
  <c r="BR27" i="11"/>
  <c r="CA20" i="14"/>
  <c r="BZ33" i="5" s="1"/>
  <c r="CA37" i="16"/>
  <c r="AN23" i="5"/>
  <c r="AN24" i="5" s="1"/>
  <c r="AN18" i="5"/>
  <c r="AN14" i="10"/>
  <c r="AP11" i="9"/>
  <c r="AP14" i="9" s="1"/>
  <c r="AP16" i="9" s="1"/>
  <c r="AP16" i="11"/>
  <c r="AV7" i="7"/>
  <c r="AW66" i="15"/>
  <c r="AW30" i="15"/>
  <c r="AX29" i="15"/>
  <c r="AX30" i="15" s="1"/>
  <c r="BB29" i="15"/>
  <c r="BB18" i="15"/>
  <c r="BB20" i="15"/>
  <c r="BC4" i="15"/>
  <c r="BB19" i="15"/>
  <c r="BB21" i="15"/>
  <c r="BB17" i="15"/>
  <c r="BB25" i="15"/>
  <c r="BB24" i="15"/>
  <c r="AW64" i="15"/>
  <c r="AK14" i="12"/>
  <c r="AL11" i="7"/>
  <c r="AO16" i="11"/>
  <c r="BT13" i="10"/>
  <c r="AJ27" i="10"/>
  <c r="AM17" i="5"/>
  <c r="BF31" i="9" l="1"/>
  <c r="BG9" i="12"/>
  <c r="AT9" i="17"/>
  <c r="AQ22" i="10" s="1"/>
  <c r="AS21" i="9" s="1"/>
  <c r="AT61" i="15"/>
  <c r="AT60" i="15"/>
  <c r="AT7" i="15" s="1"/>
  <c r="AP20" i="10" s="1"/>
  <c r="AR20" i="9" s="1"/>
  <c r="AR23" i="9" s="1"/>
  <c r="AR24" i="9" s="1"/>
  <c r="AU54" i="15"/>
  <c r="AU61" i="15" s="1"/>
  <c r="AU8" i="15" s="1"/>
  <c r="AQ21" i="10" s="1"/>
  <c r="AP26" i="9"/>
  <c r="AP27" i="9" s="1"/>
  <c r="AP17" i="9"/>
  <c r="BY39" i="9"/>
  <c r="AM25" i="10"/>
  <c r="AP20" i="5"/>
  <c r="AP21" i="5" s="1"/>
  <c r="AX65" i="15"/>
  <c r="AV28" i="5"/>
  <c r="AU27" i="17"/>
  <c r="AU30" i="17" s="1"/>
  <c r="AU9" i="17" s="1"/>
  <c r="AR22" i="10" s="1"/>
  <c r="AT21" i="9" s="1"/>
  <c r="AX66" i="15"/>
  <c r="AV29" i="5"/>
  <c r="AM14" i="12"/>
  <c r="AN11" i="7"/>
  <c r="BX13" i="5"/>
  <c r="BU8" i="10"/>
  <c r="BW8" i="9" s="1"/>
  <c r="AM27" i="10"/>
  <c r="AP17" i="5"/>
  <c r="AO14" i="10"/>
  <c r="AQ11" i="9"/>
  <c r="AQ14" i="9" s="1"/>
  <c r="AQ16" i="9" s="1"/>
  <c r="AO10" i="12"/>
  <c r="AO20" i="11"/>
  <c r="AW7" i="7"/>
  <c r="AO23" i="9"/>
  <c r="BV8" i="9"/>
  <c r="AO23" i="5"/>
  <c r="AO24" i="5" s="1"/>
  <c r="AO18" i="5"/>
  <c r="Z10" i="11"/>
  <c r="Z14" i="11" s="1"/>
  <c r="Z31" i="11" s="1"/>
  <c r="Z30" i="9"/>
  <c r="AA13" i="6"/>
  <c r="AA15" i="6" s="1"/>
  <c r="AO20" i="10"/>
  <c r="AP11" i="10"/>
  <c r="BB65" i="15"/>
  <c r="BA28" i="5" s="1"/>
  <c r="BB26" i="15"/>
  <c r="AP10" i="12"/>
  <c r="AP20" i="11"/>
  <c r="CB20" i="14"/>
  <c r="CA33" i="5" s="1"/>
  <c r="CB37" i="16"/>
  <c r="AW46" i="15"/>
  <c r="AJ22" i="12"/>
  <c r="AK13" i="7"/>
  <c r="AK21" i="7" s="1"/>
  <c r="AT8" i="15"/>
  <c r="BV13" i="9"/>
  <c r="AL13" i="7"/>
  <c r="AL21" i="7" s="1"/>
  <c r="AK22" i="12"/>
  <c r="BB66" i="15"/>
  <c r="BA29" i="5" s="1"/>
  <c r="BB30" i="15"/>
  <c r="AM18" i="5"/>
  <c r="AM23" i="5"/>
  <c r="AM24" i="5" s="1"/>
  <c r="AW67" i="15"/>
  <c r="AW11" i="15" s="1"/>
  <c r="AU40" i="9" s="1"/>
  <c r="AV40" i="9" s="1"/>
  <c r="AX64" i="15"/>
  <c r="AV27" i="5"/>
  <c r="BC24" i="15"/>
  <c r="BC19" i="15"/>
  <c r="BC29" i="15"/>
  <c r="BC25" i="15"/>
  <c r="BC21" i="15"/>
  <c r="BD4" i="15"/>
  <c r="BC20" i="15"/>
  <c r="BC18" i="15"/>
  <c r="BC17" i="15"/>
  <c r="AN16" i="10"/>
  <c r="AN17" i="10"/>
  <c r="AJ28" i="10"/>
  <c r="AL8" i="12"/>
  <c r="AJ32" i="10"/>
  <c r="AJ33" i="10" s="1"/>
  <c r="BB22" i="15"/>
  <c r="BB64" i="15"/>
  <c r="BS27" i="11"/>
  <c r="AN8" i="12"/>
  <c r="AL32" i="10"/>
  <c r="AL33" i="10" s="1"/>
  <c r="AL28" i="10"/>
  <c r="AA25" i="12"/>
  <c r="AB23" i="7"/>
  <c r="AV6" i="6"/>
  <c r="AW7" i="6"/>
  <c r="AV51" i="15"/>
  <c r="AV52" i="15"/>
  <c r="AV50" i="15"/>
  <c r="AL26" i="11"/>
  <c r="AK29" i="11"/>
  <c r="AK34" i="9" s="1"/>
  <c r="AL20" i="6"/>
  <c r="AL21" i="6" s="1"/>
  <c r="CK8" i="7"/>
  <c r="CK8" i="6"/>
  <c r="CL8" i="5"/>
  <c r="BY20" i="17"/>
  <c r="BY23" i="17" s="1"/>
  <c r="BZ7" i="14"/>
  <c r="AV30" i="5" l="1"/>
  <c r="AU59" i="15"/>
  <c r="AU6" i="15" s="1"/>
  <c r="AQ11" i="10" s="1"/>
  <c r="AU60" i="15"/>
  <c r="AU7" i="15" s="1"/>
  <c r="AQ20" i="10" s="1"/>
  <c r="AS20" i="9" s="1"/>
  <c r="AS23" i="9" s="1"/>
  <c r="AS24" i="9" s="1"/>
  <c r="AV54" i="15"/>
  <c r="AV60" i="15" s="1"/>
  <c r="AV7" i="15" s="1"/>
  <c r="AR20" i="10" s="1"/>
  <c r="AK12" i="7"/>
  <c r="BD25" i="15"/>
  <c r="BD20" i="15"/>
  <c r="BD17" i="15"/>
  <c r="BD29" i="15"/>
  <c r="BD21" i="15"/>
  <c r="BD24" i="15"/>
  <c r="BD18" i="15"/>
  <c r="BD19" i="15"/>
  <c r="BE4" i="15"/>
  <c r="BZ39" i="9"/>
  <c r="BB67" i="15"/>
  <c r="BB11" i="15" s="1"/>
  <c r="AZ40" i="9" s="1"/>
  <c r="BA27" i="5"/>
  <c r="BA30" i="5" s="1"/>
  <c r="BC64" i="15"/>
  <c r="BC22" i="15"/>
  <c r="AV27" i="17"/>
  <c r="AW27" i="17" s="1"/>
  <c r="AX11" i="15"/>
  <c r="AP21" i="10"/>
  <c r="AP24" i="10" s="1"/>
  <c r="AW52" i="15"/>
  <c r="AX52" i="15" s="1"/>
  <c r="AW51" i="15"/>
  <c r="AX51" i="15" s="1"/>
  <c r="AW50" i="15"/>
  <c r="AX50" i="15" s="1"/>
  <c r="AX46" i="15"/>
  <c r="AP24" i="11"/>
  <c r="AP32" i="9"/>
  <c r="AQ14" i="6"/>
  <c r="AT9" i="15"/>
  <c r="AS7" i="17" s="1"/>
  <c r="AO24" i="9"/>
  <c r="AO26" i="9"/>
  <c r="AO27" i="9" s="1"/>
  <c r="BA7" i="7"/>
  <c r="AW6" i="7"/>
  <c r="AQ17" i="9"/>
  <c r="AL12" i="7"/>
  <c r="AL14" i="12"/>
  <c r="AM11" i="7"/>
  <c r="AM22" i="12"/>
  <c r="AN13" i="7"/>
  <c r="AN21" i="7" s="1"/>
  <c r="BZ20" i="17"/>
  <c r="BZ23" i="17" s="1"/>
  <c r="BW13" i="10" s="1"/>
  <c r="BY13" i="9" s="1"/>
  <c r="CA7" i="14"/>
  <c r="AN14" i="12"/>
  <c r="AO11" i="7"/>
  <c r="BC65" i="15"/>
  <c r="BB28" i="5" s="1"/>
  <c r="BC26" i="15"/>
  <c r="AO17" i="10"/>
  <c r="AO16" i="10"/>
  <c r="AW28" i="5"/>
  <c r="AV39" i="3"/>
  <c r="BV8" i="10"/>
  <c r="BY13" i="5"/>
  <c r="AW6" i="6"/>
  <c r="BA7" i="6"/>
  <c r="BT27" i="11"/>
  <c r="AN27" i="10"/>
  <c r="AQ17" i="5"/>
  <c r="AX67" i="15"/>
  <c r="AV38" i="3"/>
  <c r="AW27" i="5"/>
  <c r="BB46" i="15"/>
  <c r="AP14" i="10"/>
  <c r="AR11" i="9"/>
  <c r="AO24" i="11"/>
  <c r="AO32" i="9"/>
  <c r="AP14" i="6"/>
  <c r="AO8" i="12"/>
  <c r="AM32" i="10"/>
  <c r="AM33" i="10" s="1"/>
  <c r="AM28" i="10"/>
  <c r="AW29" i="5"/>
  <c r="AV40" i="3"/>
  <c r="BV13" i="10"/>
  <c r="CL8" i="7"/>
  <c r="CL8" i="6"/>
  <c r="CM8" i="5"/>
  <c r="AQ20" i="9"/>
  <c r="AO24" i="10"/>
  <c r="AM26" i="11"/>
  <c r="AL29" i="11"/>
  <c r="AL34" i="9" s="1"/>
  <c r="AM20" i="6"/>
  <c r="AM21" i="6" s="1"/>
  <c r="AB24" i="12"/>
  <c r="AA7" i="11"/>
  <c r="AB24" i="7"/>
  <c r="BC30" i="15"/>
  <c r="BC66" i="15"/>
  <c r="BB29" i="5" s="1"/>
  <c r="CC37" i="16"/>
  <c r="CC20" i="14"/>
  <c r="CG37" i="16"/>
  <c r="AQ16" i="11"/>
  <c r="AP23" i="5"/>
  <c r="AP24" i="5" s="1"/>
  <c r="AP18" i="5"/>
  <c r="CD20" i="14" l="1"/>
  <c r="CB33" i="5"/>
  <c r="AU9" i="15"/>
  <c r="AT7" i="17" s="1"/>
  <c r="AT11" i="17" s="1"/>
  <c r="AQ24" i="10"/>
  <c r="AQ25" i="10" s="1"/>
  <c r="AV61" i="15"/>
  <c r="AV8" i="15" s="1"/>
  <c r="AR21" i="10" s="1"/>
  <c r="AR24" i="10" s="1"/>
  <c r="AV59" i="15"/>
  <c r="AV6" i="15" s="1"/>
  <c r="AR11" i="10" s="1"/>
  <c r="AW54" i="15"/>
  <c r="AW59" i="15" s="1"/>
  <c r="AR16" i="11"/>
  <c r="AR20" i="11" s="1"/>
  <c r="AN12" i="7"/>
  <c r="AQ23" i="9"/>
  <c r="AP17" i="10"/>
  <c r="AP16" i="10"/>
  <c r="BA27" i="17"/>
  <c r="BA30" i="17" s="1"/>
  <c r="AA10" i="11"/>
  <c r="AA14" i="11" s="1"/>
  <c r="AA31" i="11" s="1"/>
  <c r="AB13" i="6"/>
  <c r="AB15" i="6" s="1"/>
  <c r="AA30" i="9"/>
  <c r="AO27" i="10"/>
  <c r="AR17" i="5"/>
  <c r="AN22" i="12"/>
  <c r="AO13" i="7"/>
  <c r="AO21" i="7" s="1"/>
  <c r="AS11" i="17"/>
  <c r="AX54" i="15"/>
  <c r="CA20" i="17"/>
  <c r="CA23" i="17" s="1"/>
  <c r="BX13" i="10" s="1"/>
  <c r="BZ13" i="9" s="1"/>
  <c r="CB7" i="14"/>
  <c r="BD64" i="15"/>
  <c r="BD22" i="15"/>
  <c r="AN28" i="10"/>
  <c r="AN32" i="10"/>
  <c r="AN33" i="10" s="1"/>
  <c r="AP8" i="12"/>
  <c r="BW8" i="10"/>
  <c r="BY8" i="9" s="1"/>
  <c r="BZ13" i="5"/>
  <c r="BC67" i="15"/>
  <c r="BC11" i="15" s="1"/>
  <c r="BA40" i="9" s="1"/>
  <c r="BB27" i="5"/>
  <c r="BB30" i="5" s="1"/>
  <c r="BD30" i="15"/>
  <c r="BD66" i="15"/>
  <c r="BC29" i="5" s="1"/>
  <c r="AQ10" i="12"/>
  <c r="AQ20" i="11"/>
  <c r="CH20" i="14"/>
  <c r="CG33" i="5" s="1"/>
  <c r="CH37" i="16"/>
  <c r="AM29" i="11"/>
  <c r="AM34" i="9" s="1"/>
  <c r="AN20" i="6"/>
  <c r="AN21" i="6" s="1"/>
  <c r="AN26" i="11"/>
  <c r="AV41" i="3"/>
  <c r="BX8" i="9"/>
  <c r="AL22" i="12"/>
  <c r="AM13" i="7"/>
  <c r="AM21" i="7" s="1"/>
  <c r="CA39" i="9"/>
  <c r="CB39" i="9" s="1"/>
  <c r="AC23" i="7"/>
  <c r="AB25" i="12"/>
  <c r="CN8" i="5"/>
  <c r="CM8" i="7"/>
  <c r="CM8" i="6"/>
  <c r="BX13" i="9"/>
  <c r="BB50" i="15"/>
  <c r="BB52" i="15"/>
  <c r="BB51" i="15"/>
  <c r="BA6" i="6"/>
  <c r="BB7" i="6"/>
  <c r="BC46" i="15"/>
  <c r="BB7" i="7"/>
  <c r="AV30" i="17"/>
  <c r="BE21" i="15"/>
  <c r="BE19" i="15"/>
  <c r="BE25" i="15"/>
  <c r="BE24" i="15"/>
  <c r="BE18" i="15"/>
  <c r="BE17" i="15"/>
  <c r="BF4" i="15"/>
  <c r="BE29" i="15"/>
  <c r="BE20" i="15"/>
  <c r="BD65" i="15"/>
  <c r="BC28" i="5" s="1"/>
  <c r="BD26" i="15"/>
  <c r="AT20" i="9"/>
  <c r="AT23" i="9" s="1"/>
  <c r="AT24" i="9" s="1"/>
  <c r="AW30" i="5"/>
  <c r="BU27" i="11"/>
  <c r="AO25" i="10"/>
  <c r="AR20" i="5"/>
  <c r="AR21" i="5" s="1"/>
  <c r="AP11" i="7"/>
  <c r="AO14" i="12"/>
  <c r="AR14" i="9"/>
  <c r="AR16" i="9" s="1"/>
  <c r="AQ18" i="5"/>
  <c r="AQ23" i="5"/>
  <c r="AQ24" i="5" s="1"/>
  <c r="AQ14" i="10"/>
  <c r="AS16" i="11"/>
  <c r="AS11" i="9"/>
  <c r="AS14" i="9" s="1"/>
  <c r="AS16" i="9" s="1"/>
  <c r="AP25" i="10"/>
  <c r="AS20" i="5"/>
  <c r="AS21" i="5" s="1"/>
  <c r="AT20" i="5" l="1"/>
  <c r="AT21" i="5" s="1"/>
  <c r="CC33" i="5"/>
  <c r="CB28" i="3"/>
  <c r="AR10" i="12"/>
  <c r="AV9" i="17"/>
  <c r="AW9" i="17" s="1"/>
  <c r="AW30" i="17"/>
  <c r="BA9" i="17"/>
  <c r="AX22" i="10" s="1"/>
  <c r="AV9" i="15"/>
  <c r="AU7" i="17" s="1"/>
  <c r="AU11" i="17" s="1"/>
  <c r="AW61" i="15"/>
  <c r="AW8" i="15" s="1"/>
  <c r="AW60" i="15"/>
  <c r="AW7" i="15" s="1"/>
  <c r="AT16" i="11"/>
  <c r="AT11" i="9"/>
  <c r="AT14" i="9" s="1"/>
  <c r="AT16" i="9" s="1"/>
  <c r="AR14" i="10"/>
  <c r="BE26" i="15"/>
  <c r="BE65" i="15"/>
  <c r="BD28" i="5" s="1"/>
  <c r="AQ32" i="9"/>
  <c r="AQ24" i="11"/>
  <c r="AR14" i="6"/>
  <c r="BD67" i="15"/>
  <c r="BD11" i="15" s="1"/>
  <c r="BB40" i="9" s="1"/>
  <c r="BC27" i="5"/>
  <c r="BC30" i="5" s="1"/>
  <c r="AO28" i="10"/>
  <c r="AQ8" i="12"/>
  <c r="AO32" i="10"/>
  <c r="AO33" i="10" s="1"/>
  <c r="AQ24" i="9"/>
  <c r="AQ26" i="9"/>
  <c r="AQ27" i="9" s="1"/>
  <c r="AQ16" i="10"/>
  <c r="AQ17" i="10"/>
  <c r="AO22" i="12"/>
  <c r="AP13" i="7"/>
  <c r="AP21" i="7" s="1"/>
  <c r="AX60" i="15"/>
  <c r="AU20" i="5"/>
  <c r="AU21" i="5" s="1"/>
  <c r="AR25" i="10"/>
  <c r="BE64" i="15"/>
  <c r="BE22" i="15"/>
  <c r="BC7" i="6"/>
  <c r="BB6" i="6"/>
  <c r="AC24" i="12"/>
  <c r="AC24" i="7"/>
  <c r="AB7" i="11"/>
  <c r="CI20" i="14"/>
  <c r="CH33" i="5" s="1"/>
  <c r="CI37" i="16"/>
  <c r="BX8" i="10"/>
  <c r="BZ8" i="9" s="1"/>
  <c r="CA13" i="5"/>
  <c r="AR24" i="11"/>
  <c r="AR32" i="9"/>
  <c r="AS14" i="6"/>
  <c r="AM12" i="7"/>
  <c r="AR17" i="9"/>
  <c r="AR26" i="9"/>
  <c r="AR27" i="9" s="1"/>
  <c r="BD46" i="15"/>
  <c r="CO8" i="5"/>
  <c r="CN8" i="7"/>
  <c r="CN8" i="6"/>
  <c r="AW6" i="15"/>
  <c r="AX59" i="15"/>
  <c r="BC7" i="7"/>
  <c r="BB54" i="15"/>
  <c r="AN29" i="11"/>
  <c r="AN34" i="9" s="1"/>
  <c r="AO26" i="11"/>
  <c r="AO20" i="6"/>
  <c r="AO21" i="6" s="1"/>
  <c r="CF39" i="9"/>
  <c r="BB27" i="17"/>
  <c r="BB30" i="17" s="1"/>
  <c r="BB9" i="17" s="1"/>
  <c r="AY22" i="10" s="1"/>
  <c r="BA21" i="9" s="1"/>
  <c r="AO12" i="7"/>
  <c r="AS20" i="11"/>
  <c r="AS10" i="12"/>
  <c r="BF29" i="15"/>
  <c r="BF18" i="15"/>
  <c r="BF17" i="15"/>
  <c r="BG4" i="15"/>
  <c r="BF20" i="15"/>
  <c r="BF25" i="15"/>
  <c r="BF19" i="15"/>
  <c r="BF21" i="15"/>
  <c r="BF24" i="15"/>
  <c r="AS26" i="9"/>
  <c r="AS27" i="9" s="1"/>
  <c r="AS17" i="9"/>
  <c r="BV27" i="11"/>
  <c r="BE66" i="15"/>
  <c r="BD29" i="5" s="1"/>
  <c r="BE30" i="15"/>
  <c r="AS22" i="10"/>
  <c r="BC51" i="15"/>
  <c r="BC52" i="15"/>
  <c r="BC50" i="15"/>
  <c r="CB20" i="17"/>
  <c r="CC7" i="14"/>
  <c r="AP14" i="12"/>
  <c r="AQ11" i="7"/>
  <c r="AR23" i="5"/>
  <c r="AR24" i="5" s="1"/>
  <c r="AR18" i="5"/>
  <c r="AP27" i="10"/>
  <c r="AS17" i="5"/>
  <c r="AX61" i="15" l="1"/>
  <c r="BC54" i="15"/>
  <c r="BC59" i="15" s="1"/>
  <c r="BC6" i="15" s="1"/>
  <c r="AP12" i="7"/>
  <c r="BD52" i="15"/>
  <c r="BD50" i="15"/>
  <c r="BD51" i="15"/>
  <c r="AT26" i="9"/>
  <c r="AT27" i="9" s="1"/>
  <c r="AT17" i="9"/>
  <c r="AP22" i="12"/>
  <c r="AQ13" i="7"/>
  <c r="AQ21" i="7" s="1"/>
  <c r="CB23" i="17"/>
  <c r="CC20" i="17"/>
  <c r="AS24" i="11"/>
  <c r="AS32" i="9"/>
  <c r="AT14" i="6"/>
  <c r="BD7" i="7"/>
  <c r="BC6" i="6"/>
  <c r="BD7" i="6"/>
  <c r="AZ21" i="9"/>
  <c r="AT20" i="11"/>
  <c r="AT10" i="12"/>
  <c r="BY8" i="10"/>
  <c r="CB13" i="5"/>
  <c r="CD7" i="14"/>
  <c r="BW27" i="11"/>
  <c r="BF22" i="15"/>
  <c r="BF64" i="15"/>
  <c r="CG20" i="17"/>
  <c r="CH7" i="14"/>
  <c r="AB10" i="11"/>
  <c r="AB14" i="11" s="1"/>
  <c r="AB31" i="11" s="1"/>
  <c r="AB30" i="9"/>
  <c r="AC13" i="6"/>
  <c r="AC15" i="6" s="1"/>
  <c r="AQ14" i="12"/>
  <c r="AR11" i="7"/>
  <c r="AS21" i="10"/>
  <c r="AT21" i="10" s="1"/>
  <c r="AX8" i="15"/>
  <c r="AV35" i="3" s="1"/>
  <c r="AU21" i="9"/>
  <c r="AV21" i="9" s="1"/>
  <c r="AT22" i="10"/>
  <c r="BF65" i="15"/>
  <c r="BE28" i="5" s="1"/>
  <c r="BF26" i="15"/>
  <c r="CJ20" i="14"/>
  <c r="CI33" i="5" s="1"/>
  <c r="CJ37" i="16"/>
  <c r="AC25" i="12"/>
  <c r="AD23" i="7"/>
  <c r="BE67" i="15"/>
  <c r="BE11" i="15" s="1"/>
  <c r="BC40" i="9" s="1"/>
  <c r="BD27" i="5"/>
  <c r="BD30" i="5" s="1"/>
  <c r="AS20" i="10"/>
  <c r="AX7" i="15"/>
  <c r="AV34" i="3" s="1"/>
  <c r="AQ27" i="10"/>
  <c r="AT17" i="5"/>
  <c r="BE46" i="15"/>
  <c r="AS23" i="5"/>
  <c r="AS24" i="5" s="1"/>
  <c r="AS18" i="5"/>
  <c r="AR8" i="12"/>
  <c r="AP32" i="10"/>
  <c r="AP33" i="10" s="1"/>
  <c r="AP28" i="10"/>
  <c r="BG24" i="15"/>
  <c r="BG20" i="15"/>
  <c r="BG19" i="15"/>
  <c r="BG25" i="15"/>
  <c r="BG21" i="15"/>
  <c r="BG29" i="15"/>
  <c r="BG18" i="15"/>
  <c r="BG17" i="15"/>
  <c r="BH4" i="15"/>
  <c r="BF66" i="15"/>
  <c r="BE29" i="5" s="1"/>
  <c r="BF30" i="15"/>
  <c r="AP26" i="11"/>
  <c r="AO29" i="11"/>
  <c r="AO34" i="9" s="1"/>
  <c r="AP20" i="6"/>
  <c r="AP21" i="6" s="1"/>
  <c r="BB60" i="15"/>
  <c r="BB59" i="15"/>
  <c r="BB61" i="15"/>
  <c r="AW9" i="15"/>
  <c r="AV7" i="17" s="1"/>
  <c r="AS11" i="10"/>
  <c r="AX6" i="15"/>
  <c r="CO8" i="6"/>
  <c r="CO8" i="7"/>
  <c r="CP8" i="5"/>
  <c r="CG39" i="9"/>
  <c r="BC27" i="17"/>
  <c r="BC30" i="17" s="1"/>
  <c r="BC9" i="17" s="1"/>
  <c r="AZ22" i="10" s="1"/>
  <c r="BB21" i="9" s="1"/>
  <c r="AR16" i="10"/>
  <c r="AR17" i="10"/>
  <c r="BC61" i="15" l="1"/>
  <c r="BC8" i="15" s="1"/>
  <c r="AY21" i="10" s="1"/>
  <c r="BC60" i="15"/>
  <c r="BC7" i="15" s="1"/>
  <c r="AY20" i="10" s="1"/>
  <c r="BA20" i="9" s="1"/>
  <c r="BA23" i="9" s="1"/>
  <c r="BA24" i="9" s="1"/>
  <c r="BD54" i="15"/>
  <c r="BD60" i="15" s="1"/>
  <c r="BD7" i="15" s="1"/>
  <c r="AZ20" i="10" s="1"/>
  <c r="BB20" i="9" s="1"/>
  <c r="BB23" i="9" s="1"/>
  <c r="BB24" i="9" s="1"/>
  <c r="AQ12" i="7"/>
  <c r="CH20" i="17"/>
  <c r="CH23" i="17" s="1"/>
  <c r="CE13" i="10" s="1"/>
  <c r="CG13" i="9" s="1"/>
  <c r="CI7" i="14"/>
  <c r="BB8" i="15"/>
  <c r="AR14" i="12"/>
  <c r="AS11" i="7"/>
  <c r="CD8" i="10"/>
  <c r="CG13" i="5"/>
  <c r="CB12" i="3"/>
  <c r="CC13" i="5"/>
  <c r="AX9" i="15"/>
  <c r="AV33" i="3"/>
  <c r="AV36" i="3" s="1"/>
  <c r="BB6" i="15"/>
  <c r="BG30" i="15"/>
  <c r="BG66" i="15"/>
  <c r="BF29" i="5" s="1"/>
  <c r="AU20" i="9"/>
  <c r="AS24" i="10"/>
  <c r="AT20" i="10"/>
  <c r="AT24" i="10" s="1"/>
  <c r="AD24" i="7"/>
  <c r="AD24" i="12"/>
  <c r="AC7" i="11"/>
  <c r="AQ22" i="12"/>
  <c r="AR13" i="7"/>
  <c r="AR21" i="7" s="1"/>
  <c r="AT24" i="11"/>
  <c r="AT32" i="9"/>
  <c r="AU14" i="6"/>
  <c r="AU16" i="11"/>
  <c r="AS14" i="10"/>
  <c r="AU11" i="9"/>
  <c r="AT11" i="10"/>
  <c r="AT14" i="10" s="1"/>
  <c r="BB7" i="15"/>
  <c r="BH25" i="15"/>
  <c r="BH20" i="15"/>
  <c r="BH17" i="15"/>
  <c r="BH19" i="15"/>
  <c r="BH29" i="15"/>
  <c r="BH21" i="15"/>
  <c r="BH24" i="15"/>
  <c r="BH18" i="15"/>
  <c r="BI4" i="15"/>
  <c r="AT23" i="5"/>
  <c r="AT24" i="5" s="1"/>
  <c r="AT18" i="5"/>
  <c r="CK20" i="14"/>
  <c r="CJ33" i="5" s="1"/>
  <c r="CK37" i="16"/>
  <c r="CG23" i="17"/>
  <c r="BF67" i="15"/>
  <c r="BF11" i="15" s="1"/>
  <c r="BD40" i="9" s="1"/>
  <c r="BE27" i="5"/>
  <c r="BE30" i="5" s="1"/>
  <c r="CA8" i="9"/>
  <c r="CB8" i="9" s="1"/>
  <c r="BZ8" i="10"/>
  <c r="BE7" i="7"/>
  <c r="BY13" i="10"/>
  <c r="CC23" i="17"/>
  <c r="AR27" i="10"/>
  <c r="AU17" i="5"/>
  <c r="CP8" i="7"/>
  <c r="CP8" i="6"/>
  <c r="CQ8" i="5"/>
  <c r="AV11" i="17"/>
  <c r="AW11" i="17" s="1"/>
  <c r="AW7" i="17"/>
  <c r="AQ26" i="11"/>
  <c r="AP29" i="11"/>
  <c r="AP34" i="9" s="1"/>
  <c r="AQ20" i="6"/>
  <c r="AQ21" i="6" s="1"/>
  <c r="BG64" i="15"/>
  <c r="BG22" i="15"/>
  <c r="BG26" i="15"/>
  <c r="BG65" i="15"/>
  <c r="BF28" i="5" s="1"/>
  <c r="BE52" i="15"/>
  <c r="BE51" i="15"/>
  <c r="BE50" i="15"/>
  <c r="AS8" i="12"/>
  <c r="AQ32" i="10"/>
  <c r="AQ33" i="10" s="1"/>
  <c r="AQ28" i="10"/>
  <c r="BD27" i="17"/>
  <c r="BD30" i="17" s="1"/>
  <c r="BD9" i="17" s="1"/>
  <c r="BA22" i="10" s="1"/>
  <c r="BC21" i="9" s="1"/>
  <c r="CH39" i="9"/>
  <c r="BF46" i="15"/>
  <c r="BX27" i="11"/>
  <c r="BD6" i="6"/>
  <c r="BE7" i="6"/>
  <c r="AY11" i="10"/>
  <c r="BC9" i="15"/>
  <c r="BB7" i="17" s="1"/>
  <c r="AY24" i="10" l="1"/>
  <c r="BB20" i="5" s="1"/>
  <c r="BB21" i="5" s="1"/>
  <c r="BE54" i="15"/>
  <c r="BE61" i="15" s="1"/>
  <c r="BD61" i="15"/>
  <c r="BD8" i="15" s="1"/>
  <c r="AZ21" i="10" s="1"/>
  <c r="AZ24" i="10" s="1"/>
  <c r="BC20" i="5" s="1"/>
  <c r="BC21" i="5" s="1"/>
  <c r="BD59" i="15"/>
  <c r="BD6" i="15" s="1"/>
  <c r="AT11" i="7"/>
  <c r="AS14" i="12"/>
  <c r="BF50" i="15"/>
  <c r="BF52" i="15"/>
  <c r="BF51" i="15"/>
  <c r="CI20" i="17"/>
  <c r="CI23" i="17" s="1"/>
  <c r="CF13" i="10" s="1"/>
  <c r="CH13" i="9" s="1"/>
  <c r="CJ7" i="14"/>
  <c r="AU18" i="5"/>
  <c r="AU23" i="5"/>
  <c r="AU24" i="5" s="1"/>
  <c r="CD13" i="10"/>
  <c r="BH64" i="15"/>
  <c r="BH22" i="15"/>
  <c r="AT17" i="10"/>
  <c r="AT16" i="10"/>
  <c r="CF8" i="9"/>
  <c r="AX21" i="10"/>
  <c r="BY27" i="11"/>
  <c r="BG46" i="15"/>
  <c r="BF7" i="7"/>
  <c r="BE27" i="17"/>
  <c r="BE30" i="17" s="1"/>
  <c r="BE9" i="17" s="1"/>
  <c r="BB22" i="10" s="1"/>
  <c r="BD21" i="9" s="1"/>
  <c r="BH65" i="15"/>
  <c r="BG28" i="5" s="1"/>
  <c r="BH26" i="15"/>
  <c r="AX20" i="10"/>
  <c r="AU10" i="12"/>
  <c r="AV10" i="12" s="1"/>
  <c r="AV16" i="11"/>
  <c r="AV20" i="11" s="1"/>
  <c r="AU20" i="11"/>
  <c r="AD25" i="12"/>
  <c r="AE23" i="7"/>
  <c r="AU23" i="9"/>
  <c r="AU24" i="9" s="1"/>
  <c r="AV20" i="9"/>
  <c r="AV23" i="9" s="1"/>
  <c r="AV24" i="9" s="1"/>
  <c r="BB9" i="15"/>
  <c r="AX11" i="10"/>
  <c r="BG67" i="15"/>
  <c r="BG11" i="15" s="1"/>
  <c r="BE40" i="9" s="1"/>
  <c r="BF27" i="5"/>
  <c r="BF30" i="5" s="1"/>
  <c r="CR8" i="5"/>
  <c r="CQ8" i="7"/>
  <c r="CQ8" i="6"/>
  <c r="AR28" i="10"/>
  <c r="AT8" i="12"/>
  <c r="AR32" i="10"/>
  <c r="AR33" i="10" s="1"/>
  <c r="CA13" i="9"/>
  <c r="CB13" i="9" s="1"/>
  <c r="BZ13" i="10"/>
  <c r="CL20" i="14"/>
  <c r="CK33" i="5" s="1"/>
  <c r="CL37" i="16"/>
  <c r="BI21" i="15"/>
  <c r="BI19" i="15"/>
  <c r="BI29" i="15"/>
  <c r="BI25" i="15"/>
  <c r="BI24" i="15"/>
  <c r="BI18" i="15"/>
  <c r="BJ4" i="15"/>
  <c r="BI20" i="15"/>
  <c r="BI17" i="15"/>
  <c r="AU14" i="9"/>
  <c r="AU16" i="9" s="1"/>
  <c r="AV11" i="9"/>
  <c r="AV14" i="9" s="1"/>
  <c r="AT25" i="10"/>
  <c r="AW20" i="5"/>
  <c r="AW21" i="5" s="1"/>
  <c r="AR12" i="7"/>
  <c r="BE6" i="6"/>
  <c r="BF7" i="6"/>
  <c r="BA11" i="9"/>
  <c r="BA16" i="11"/>
  <c r="AQ29" i="11"/>
  <c r="AQ34" i="9" s="1"/>
  <c r="AR26" i="11"/>
  <c r="AR20" i="6"/>
  <c r="AR21" i="6" s="1"/>
  <c r="CI39" i="9"/>
  <c r="BH66" i="15"/>
  <c r="BG29" i="5" s="1"/>
  <c r="BH30" i="15"/>
  <c r="AS17" i="10"/>
  <c r="AS16" i="10"/>
  <c r="AC10" i="11"/>
  <c r="AC14" i="11" s="1"/>
  <c r="AC31" i="11" s="1"/>
  <c r="AC30" i="9"/>
  <c r="AD13" i="6"/>
  <c r="AD15" i="6" s="1"/>
  <c r="AS25" i="10"/>
  <c r="AV20" i="5"/>
  <c r="AV21" i="5" s="1"/>
  <c r="AR22" i="12"/>
  <c r="AS13" i="7"/>
  <c r="AS21" i="7" s="1"/>
  <c r="CH13" i="5"/>
  <c r="CE8" i="10"/>
  <c r="CG8" i="9" s="1"/>
  <c r="BA7" i="17" l="1"/>
  <c r="AY25" i="10"/>
  <c r="BE59" i="15"/>
  <c r="BE6" i="15" s="1"/>
  <c r="BE60" i="15"/>
  <c r="BE7" i="15" s="1"/>
  <c r="AZ25" i="10"/>
  <c r="AZ11" i="10"/>
  <c r="BD9" i="15"/>
  <c r="BC7" i="17" s="1"/>
  <c r="BF54" i="15"/>
  <c r="BF61" i="15" s="1"/>
  <c r="BF8" i="15" s="1"/>
  <c r="BB21" i="10" s="1"/>
  <c r="BG7" i="6"/>
  <c r="BF6" i="6"/>
  <c r="BI64" i="15"/>
  <c r="BI22" i="15"/>
  <c r="CM20" i="14"/>
  <c r="CL33" i="5" s="1"/>
  <c r="CM37" i="16"/>
  <c r="BH46" i="15"/>
  <c r="BG7" i="7"/>
  <c r="BZ27" i="11"/>
  <c r="AZ16" i="11"/>
  <c r="BA10" i="12" s="1"/>
  <c r="AZ11" i="9"/>
  <c r="AV24" i="11"/>
  <c r="CF13" i="9"/>
  <c r="CJ20" i="17"/>
  <c r="CK7" i="14"/>
  <c r="AR29" i="11"/>
  <c r="AR34" i="9" s="1"/>
  <c r="AS26" i="11"/>
  <c r="AS20" i="6"/>
  <c r="AS21" i="6" s="1"/>
  <c r="BI66" i="15"/>
  <c r="BH29" i="5" s="1"/>
  <c r="BI30" i="15"/>
  <c r="AT14" i="12"/>
  <c r="AU11" i="7"/>
  <c r="AD7" i="11"/>
  <c r="AE24" i="12"/>
  <c r="AE24" i="7"/>
  <c r="AZ20" i="9"/>
  <c r="AX24" i="10"/>
  <c r="AT27" i="10"/>
  <c r="M14" i="20" s="1"/>
  <c r="M15" i="20" s="1"/>
  <c r="AW17" i="5"/>
  <c r="CI13" i="5"/>
  <c r="CF8" i="10"/>
  <c r="CH8" i="9" s="1"/>
  <c r="BE8" i="15"/>
  <c r="BI65" i="15"/>
  <c r="BH28" i="5" s="1"/>
  <c r="BI26" i="15"/>
  <c r="BF27" i="17"/>
  <c r="BF30" i="17" s="1"/>
  <c r="BF9" i="17" s="1"/>
  <c r="BC22" i="10" s="1"/>
  <c r="BE21" i="9" s="1"/>
  <c r="AS22" i="12"/>
  <c r="AT13" i="7"/>
  <c r="AT21" i="7" s="1"/>
  <c r="AS12" i="7"/>
  <c r="BJ29" i="15"/>
  <c r="BJ18" i="15"/>
  <c r="BJ25" i="15"/>
  <c r="BJ24" i="15"/>
  <c r="BJ21" i="15"/>
  <c r="BK4" i="15"/>
  <c r="BJ17" i="15"/>
  <c r="BJ20" i="15"/>
  <c r="BJ19" i="15"/>
  <c r="CJ39" i="9"/>
  <c r="CS8" i="5"/>
  <c r="CR8" i="7"/>
  <c r="CR8" i="6"/>
  <c r="AS27" i="10"/>
  <c r="AV17" i="5"/>
  <c r="AU26" i="9"/>
  <c r="AU27" i="9" s="1"/>
  <c r="AU17" i="9"/>
  <c r="AV16" i="9"/>
  <c r="AU24" i="11"/>
  <c r="AU32" i="9"/>
  <c r="AV32" i="9" s="1"/>
  <c r="AV14" i="6"/>
  <c r="BG51" i="15"/>
  <c r="BG50" i="15"/>
  <c r="BG52" i="15"/>
  <c r="BH67" i="15"/>
  <c r="BH11" i="15" s="1"/>
  <c r="BF40" i="9" s="1"/>
  <c r="BG27" i="5"/>
  <c r="BG30" i="5" s="1"/>
  <c r="BF60" i="15" l="1"/>
  <c r="BF7" i="15" s="1"/>
  <c r="BB20" i="10" s="1"/>
  <c r="BB24" i="10" s="1"/>
  <c r="BF59" i="15"/>
  <c r="BF6" i="15" s="1"/>
  <c r="BB11" i="10" s="1"/>
  <c r="BB11" i="9"/>
  <c r="BB16" i="11"/>
  <c r="BG54" i="15"/>
  <c r="BG60" i="15" s="1"/>
  <c r="BG27" i="17"/>
  <c r="BG30" i="17" s="1"/>
  <c r="BG9" i="17" s="1"/>
  <c r="BD22" i="10" s="1"/>
  <c r="BF21" i="9" s="1"/>
  <c r="AV17" i="9"/>
  <c r="AV26" i="9"/>
  <c r="AV27" i="9" s="1"/>
  <c r="AV23" i="5"/>
  <c r="AV24" i="5" s="1"/>
  <c r="AV18" i="5"/>
  <c r="CS8" i="7"/>
  <c r="CS8" i="6"/>
  <c r="CW8" i="5"/>
  <c r="BJ22" i="15"/>
  <c r="BJ64" i="15"/>
  <c r="BJ26" i="15"/>
  <c r="BJ65" i="15"/>
  <c r="BI28" i="5" s="1"/>
  <c r="AT22" i="12"/>
  <c r="AU13" i="7"/>
  <c r="AU21" i="7" s="1"/>
  <c r="CG8" i="10"/>
  <c r="CI8" i="9" s="1"/>
  <c r="CJ13" i="5"/>
  <c r="BA20" i="10"/>
  <c r="AZ10" i="12"/>
  <c r="AT12" i="7"/>
  <c r="BH52" i="15"/>
  <c r="BH51" i="15"/>
  <c r="BH50" i="15"/>
  <c r="CK39" i="9"/>
  <c r="BG6" i="6"/>
  <c r="BH7" i="6"/>
  <c r="BJ66" i="15"/>
  <c r="BI29" i="5" s="1"/>
  <c r="BJ30" i="15"/>
  <c r="AT32" i="10"/>
  <c r="AT33" i="10" s="1"/>
  <c r="AT28" i="10"/>
  <c r="BH7" i="7"/>
  <c r="CN20" i="14"/>
  <c r="CM33" i="5" s="1"/>
  <c r="CN37" i="16"/>
  <c r="BE9" i="15"/>
  <c r="BA11" i="10"/>
  <c r="AS28" i="10"/>
  <c r="AU8" i="12"/>
  <c r="AS32" i="10"/>
  <c r="AS33" i="10" s="1"/>
  <c r="CK20" i="17"/>
  <c r="CK23" i="17" s="1"/>
  <c r="CH13" i="10" s="1"/>
  <c r="CJ13" i="9" s="1"/>
  <c r="CL7" i="14"/>
  <c r="BI46" i="15"/>
  <c r="BA21" i="10"/>
  <c r="AX25" i="10"/>
  <c r="BA20" i="5"/>
  <c r="BA21" i="5" s="1"/>
  <c r="AE25" i="12"/>
  <c r="AF23" i="7"/>
  <c r="CJ23" i="17"/>
  <c r="CA27" i="11"/>
  <c r="BK24" i="15"/>
  <c r="BK18" i="15"/>
  <c r="BK17" i="15"/>
  <c r="BK20" i="15"/>
  <c r="BL4" i="15"/>
  <c r="BK21" i="15"/>
  <c r="BK29" i="15"/>
  <c r="BK25" i="15"/>
  <c r="BK19" i="15"/>
  <c r="AW23" i="5"/>
  <c r="AW24" i="5" s="1"/>
  <c r="AW18" i="5"/>
  <c r="AZ23" i="9"/>
  <c r="AZ24" i="9" s="1"/>
  <c r="AD10" i="11"/>
  <c r="AD14" i="11" s="1"/>
  <c r="AD31" i="11" s="1"/>
  <c r="AD30" i="9"/>
  <c r="AE13" i="6"/>
  <c r="AE15" i="6" s="1"/>
  <c r="AT26" i="11"/>
  <c r="AS29" i="11"/>
  <c r="AS34" i="9" s="1"/>
  <c r="AT20" i="6"/>
  <c r="AT21" i="6" s="1"/>
  <c r="BI67" i="15"/>
  <c r="BI11" i="15" s="1"/>
  <c r="BG40" i="9" s="1"/>
  <c r="BH27" i="5"/>
  <c r="BH30" i="5" s="1"/>
  <c r="BD20" i="9" l="1"/>
  <c r="BD23" i="9" s="1"/>
  <c r="BD24" i="9" s="1"/>
  <c r="BD7" i="17"/>
  <c r="BF9" i="15"/>
  <c r="BE7" i="17" s="1"/>
  <c r="BG59" i="15"/>
  <c r="BG6" i="15" s="1"/>
  <c r="BG61" i="15"/>
  <c r="BG8" i="15" s="1"/>
  <c r="BC21" i="10" s="1"/>
  <c r="BB10" i="12"/>
  <c r="BH54" i="15"/>
  <c r="BH61" i="15" s="1"/>
  <c r="AU12" i="7"/>
  <c r="CL20" i="17"/>
  <c r="CM7" i="14"/>
  <c r="BD16" i="11"/>
  <c r="BD11" i="9"/>
  <c r="CO20" i="14"/>
  <c r="CN33" i="5" s="1"/>
  <c r="CO37" i="16"/>
  <c r="BC20" i="9"/>
  <c r="BA24" i="10"/>
  <c r="CW8" i="7"/>
  <c r="CW8" i="6"/>
  <c r="CX8" i="5"/>
  <c r="BH27" i="17"/>
  <c r="BH30" i="17" s="1"/>
  <c r="BH9" i="17" s="1"/>
  <c r="BE22" i="10" s="1"/>
  <c r="BG21" i="9" s="1"/>
  <c r="AU26" i="11"/>
  <c r="AT29" i="11"/>
  <c r="AT34" i="9" s="1"/>
  <c r="AU20" i="6"/>
  <c r="AU21" i="6" s="1"/>
  <c r="AU14" i="12"/>
  <c r="AV11" i="7"/>
  <c r="AV8" i="12"/>
  <c r="BI7" i="7"/>
  <c r="BJ67" i="15"/>
  <c r="BJ11" i="15" s="1"/>
  <c r="BH40" i="9" s="1"/>
  <c r="BI27" i="5"/>
  <c r="BI30" i="5" s="1"/>
  <c r="BL25" i="15"/>
  <c r="BL20" i="15"/>
  <c r="BL17" i="15"/>
  <c r="BL19" i="15"/>
  <c r="BL24" i="15"/>
  <c r="BL21" i="15"/>
  <c r="BL18" i="15"/>
  <c r="BL29" i="15"/>
  <c r="BM4" i="15"/>
  <c r="CG13" i="10"/>
  <c r="CH8" i="10"/>
  <c r="CJ8" i="9" s="1"/>
  <c r="CK13" i="5"/>
  <c r="BC16" i="11"/>
  <c r="BC11" i="9"/>
  <c r="BH6" i="6"/>
  <c r="BI7" i="6"/>
  <c r="BG7" i="15"/>
  <c r="BK65" i="15"/>
  <c r="BJ28" i="5" s="1"/>
  <c r="BK26" i="15"/>
  <c r="CF27" i="11"/>
  <c r="CB27" i="11"/>
  <c r="AF25" i="12"/>
  <c r="AJ24" i="12"/>
  <c r="AE7" i="11"/>
  <c r="AG14" i="6" s="1"/>
  <c r="AF24" i="7"/>
  <c r="BK66" i="15"/>
  <c r="BJ29" i="5" s="1"/>
  <c r="BK30" i="15"/>
  <c r="BK64" i="15"/>
  <c r="BK22" i="15"/>
  <c r="BI52" i="15"/>
  <c r="BI51" i="15"/>
  <c r="BI50" i="15"/>
  <c r="CL39" i="9"/>
  <c r="BB25" i="10"/>
  <c r="BE20" i="5"/>
  <c r="BE21" i="5" s="1"/>
  <c r="BJ46" i="15"/>
  <c r="AG24" i="7" l="1"/>
  <c r="AF59" i="3"/>
  <c r="BH60" i="15"/>
  <c r="BH7" i="15" s="1"/>
  <c r="BD20" i="10" s="1"/>
  <c r="BF20" i="9" s="1"/>
  <c r="BF23" i="9" s="1"/>
  <c r="BF24" i="9" s="1"/>
  <c r="BH59" i="15"/>
  <c r="BH6" i="15" s="1"/>
  <c r="BD11" i="10" s="1"/>
  <c r="BI54" i="15"/>
  <c r="BI60" i="15" s="1"/>
  <c r="CM20" i="17"/>
  <c r="CM23" i="17" s="1"/>
  <c r="CJ13" i="10" s="1"/>
  <c r="CL13" i="9" s="1"/>
  <c r="CN7" i="14"/>
  <c r="AJ25" i="12"/>
  <c r="AV24" i="12"/>
  <c r="AW23" i="7" s="1"/>
  <c r="AK23" i="7"/>
  <c r="CG27" i="11"/>
  <c r="BK46" i="15"/>
  <c r="CI13" i="9"/>
  <c r="BL64" i="15"/>
  <c r="BL22" i="15"/>
  <c r="BJ7" i="7"/>
  <c r="BD10" i="12"/>
  <c r="CI8" i="10"/>
  <c r="CL13" i="5"/>
  <c r="BK67" i="15"/>
  <c r="BK11" i="15" s="1"/>
  <c r="BI40" i="9" s="1"/>
  <c r="BJ27" i="5"/>
  <c r="BJ30" i="5" s="1"/>
  <c r="BC20" i="10"/>
  <c r="BM21" i="15"/>
  <c r="BM19" i="15"/>
  <c r="BM20" i="15"/>
  <c r="BR4" i="15"/>
  <c r="BS4" i="15" s="1"/>
  <c r="BT4" i="15" s="1"/>
  <c r="BU4" i="15" s="1"/>
  <c r="BV4" i="15" s="1"/>
  <c r="BW4" i="15" s="1"/>
  <c r="BX4" i="15" s="1"/>
  <c r="BY4" i="15" s="1"/>
  <c r="BZ4" i="15" s="1"/>
  <c r="CA4" i="15" s="1"/>
  <c r="CB4" i="15" s="1"/>
  <c r="CC4" i="15" s="1"/>
  <c r="BM29" i="15"/>
  <c r="BN4" i="15"/>
  <c r="BM17" i="15"/>
  <c r="BM25" i="15"/>
  <c r="BM24" i="15"/>
  <c r="BM18" i="15"/>
  <c r="BL65" i="15"/>
  <c r="BK28" i="5" s="1"/>
  <c r="BL26" i="15"/>
  <c r="AV14" i="12"/>
  <c r="AW11" i="7"/>
  <c r="CY8" i="5"/>
  <c r="CX8" i="7"/>
  <c r="CX8" i="6"/>
  <c r="CL23" i="17"/>
  <c r="BH8" i="15"/>
  <c r="BJ50" i="15"/>
  <c r="BJ52" i="15"/>
  <c r="BJ51" i="15"/>
  <c r="BI6" i="6"/>
  <c r="BJ7" i="6"/>
  <c r="BL66" i="15"/>
  <c r="BK29" i="5" s="1"/>
  <c r="BL30" i="15"/>
  <c r="BG9" i="15"/>
  <c r="BC11" i="10"/>
  <c r="AU29" i="11"/>
  <c r="AU34" i="9" s="1"/>
  <c r="AV34" i="9" s="1"/>
  <c r="AV20" i="6"/>
  <c r="AV21" i="6" s="1"/>
  <c r="AV26" i="11"/>
  <c r="BA25" i="10"/>
  <c r="BD20" i="5"/>
  <c r="BD21" i="5" s="1"/>
  <c r="CP20" i="14"/>
  <c r="CO33" i="5" s="1"/>
  <c r="CP37" i="16"/>
  <c r="AF7" i="11"/>
  <c r="AF13" i="6"/>
  <c r="AF15" i="6" s="1"/>
  <c r="AE10" i="11"/>
  <c r="AE14" i="11" s="1"/>
  <c r="AE31" i="11" s="1"/>
  <c r="AE30" i="9"/>
  <c r="AF30" i="9" s="1"/>
  <c r="BC10" i="12"/>
  <c r="BI27" i="17"/>
  <c r="BI30" i="17" s="1"/>
  <c r="BI9" i="17" s="1"/>
  <c r="BF22" i="10" s="1"/>
  <c r="BH21" i="9" s="1"/>
  <c r="AU22" i="12"/>
  <c r="AV13" i="7"/>
  <c r="AV21" i="7" s="1"/>
  <c r="BC23" i="9"/>
  <c r="BC24" i="9" s="1"/>
  <c r="CM39" i="9"/>
  <c r="BF7" i="17" l="1"/>
  <c r="BL69" i="3"/>
  <c r="BI59" i="15"/>
  <c r="BI6" i="15" s="1"/>
  <c r="BI61" i="15"/>
  <c r="BI8" i="15" s="1"/>
  <c r="BE21" i="10" s="1"/>
  <c r="BJ54" i="15"/>
  <c r="BJ59" i="15" s="1"/>
  <c r="BJ6" i="15" s="1"/>
  <c r="AV12" i="7"/>
  <c r="CQ20" i="14"/>
  <c r="CP33" i="5" s="1"/>
  <c r="CQ37" i="16"/>
  <c r="AV29" i="11"/>
  <c r="AW20" i="6"/>
  <c r="AW21" i="6" s="1"/>
  <c r="BE16" i="11"/>
  <c r="BE11" i="9"/>
  <c r="AV22" i="12"/>
  <c r="AW13" i="7"/>
  <c r="AW21" i="7" s="1"/>
  <c r="BR25" i="15"/>
  <c r="BN25" i="15"/>
  <c r="CD4" i="15"/>
  <c r="CH4" i="15"/>
  <c r="CI4" i="15" s="1"/>
  <c r="CJ4" i="15" s="1"/>
  <c r="CK4" i="15" s="1"/>
  <c r="CL4" i="15" s="1"/>
  <c r="CM4" i="15" s="1"/>
  <c r="CN4" i="15" s="1"/>
  <c r="CO4" i="15" s="1"/>
  <c r="CP4" i="15" s="1"/>
  <c r="CQ4" i="15" s="1"/>
  <c r="CR4" i="15" s="1"/>
  <c r="CS4" i="15" s="1"/>
  <c r="CT4" i="15" s="1"/>
  <c r="BK7" i="7"/>
  <c r="AK24" i="7"/>
  <c r="AK24" i="12"/>
  <c r="AJ7" i="11"/>
  <c r="CN39" i="9"/>
  <c r="BR17" i="15"/>
  <c r="BM64" i="15"/>
  <c r="BM22" i="15"/>
  <c r="BN17" i="15"/>
  <c r="BR20" i="15"/>
  <c r="BN20" i="15"/>
  <c r="BJ27" i="17"/>
  <c r="BJ30" i="17" s="1"/>
  <c r="BJ9" i="17" s="1"/>
  <c r="BG22" i="10" s="1"/>
  <c r="BI21" i="9" s="1"/>
  <c r="BL67" i="15"/>
  <c r="BL11" i="15" s="1"/>
  <c r="BJ40" i="9" s="1"/>
  <c r="BK27" i="5"/>
  <c r="BK30" i="5" s="1"/>
  <c r="CH27" i="11"/>
  <c r="BI7" i="15"/>
  <c r="AF10" i="11"/>
  <c r="AF14" i="11" s="1"/>
  <c r="AF31" i="11" s="1"/>
  <c r="AG13" i="6"/>
  <c r="AG15" i="6" s="1"/>
  <c r="BK7" i="6"/>
  <c r="BJ6" i="6"/>
  <c r="CI13" i="10"/>
  <c r="CZ8" i="5"/>
  <c r="CY8" i="7"/>
  <c r="CY8" i="6"/>
  <c r="BR18" i="15"/>
  <c r="BN18" i="15"/>
  <c r="BR19" i="15"/>
  <c r="BN19" i="15"/>
  <c r="BE20" i="9"/>
  <c r="BC24" i="10"/>
  <c r="BF11" i="9"/>
  <c r="BK51" i="15"/>
  <c r="BK52" i="15"/>
  <c r="BK50" i="15"/>
  <c r="CJ8" i="10"/>
  <c r="CL8" i="9" s="1"/>
  <c r="CM13" i="5"/>
  <c r="BE11" i="10"/>
  <c r="CN20" i="17"/>
  <c r="CO7" i="14"/>
  <c r="BD21" i="10"/>
  <c r="BL46" i="15"/>
  <c r="BM26" i="15"/>
  <c r="BR24" i="15"/>
  <c r="BM65" i="15"/>
  <c r="BN24" i="15"/>
  <c r="BM66" i="15"/>
  <c r="BR29" i="15"/>
  <c r="BM30" i="15"/>
  <c r="BN29" i="15"/>
  <c r="BN30" i="15" s="1"/>
  <c r="BR21" i="15"/>
  <c r="BN21" i="15"/>
  <c r="BH9" i="15"/>
  <c r="BG7" i="17" s="1"/>
  <c r="CK8" i="9"/>
  <c r="BJ61" i="15" l="1"/>
  <c r="BJ8" i="15" s="1"/>
  <c r="BF21" i="10" s="1"/>
  <c r="BJ60" i="15"/>
  <c r="BJ7" i="15" s="1"/>
  <c r="BF20" i="10" s="1"/>
  <c r="BK54" i="15"/>
  <c r="BK59" i="15" s="1"/>
  <c r="BK6" i="15" s="1"/>
  <c r="AW12" i="7"/>
  <c r="BN65" i="15"/>
  <c r="CD35" i="15" s="1"/>
  <c r="BR35" i="15" s="1"/>
  <c r="BS35" i="15" s="1"/>
  <c r="BT35" i="15" s="1"/>
  <c r="BU35" i="15" s="1"/>
  <c r="BV35" i="15" s="1"/>
  <c r="BW35" i="15" s="1"/>
  <c r="BX35" i="15" s="1"/>
  <c r="BY35" i="15" s="1"/>
  <c r="BZ35" i="15" s="1"/>
  <c r="CA35" i="15" s="1"/>
  <c r="CB35" i="15" s="1"/>
  <c r="CC35" i="15" s="1"/>
  <c r="BL28" i="5"/>
  <c r="BD24" i="10"/>
  <c r="CK8" i="10"/>
  <c r="CM8" i="9" s="1"/>
  <c r="CN13" i="5"/>
  <c r="CK13" i="9"/>
  <c r="CI27" i="11"/>
  <c r="BS20" i="15"/>
  <c r="BT20" i="15" s="1"/>
  <c r="BU20" i="15" s="1"/>
  <c r="BV20" i="15" s="1"/>
  <c r="BW20" i="15" s="1"/>
  <c r="BX20" i="15" s="1"/>
  <c r="BY20" i="15" s="1"/>
  <c r="BZ20" i="15" s="1"/>
  <c r="CA20" i="15" s="1"/>
  <c r="CB20" i="15" s="1"/>
  <c r="CC20" i="15" s="1"/>
  <c r="CH20" i="15" s="1"/>
  <c r="BS17" i="15"/>
  <c r="BR22" i="15"/>
  <c r="AK25" i="12"/>
  <c r="AL23" i="7"/>
  <c r="BL7" i="7"/>
  <c r="BR30" i="15"/>
  <c r="BS29" i="15"/>
  <c r="BR26" i="15"/>
  <c r="BS24" i="15"/>
  <c r="CN23" i="17"/>
  <c r="BS19" i="15"/>
  <c r="BT19" i="15" s="1"/>
  <c r="BU19" i="15" s="1"/>
  <c r="BV19" i="15" s="1"/>
  <c r="BW19" i="15" s="1"/>
  <c r="BX19" i="15" s="1"/>
  <c r="BY19" i="15" s="1"/>
  <c r="BZ19" i="15" s="1"/>
  <c r="CA19" i="15" s="1"/>
  <c r="CB19" i="15" s="1"/>
  <c r="CC19" i="15" s="1"/>
  <c r="CH19" i="15" s="1"/>
  <c r="BN22" i="15"/>
  <c r="CO20" i="17"/>
  <c r="CO23" i="17" s="1"/>
  <c r="CL13" i="10" s="1"/>
  <c r="CN13" i="9" s="1"/>
  <c r="CP7" i="14"/>
  <c r="BS25" i="15"/>
  <c r="BT25" i="15" s="1"/>
  <c r="BU25" i="15" s="1"/>
  <c r="BV25" i="15" s="1"/>
  <c r="BW25" i="15" s="1"/>
  <c r="BX25" i="15" s="1"/>
  <c r="BY25" i="15" s="1"/>
  <c r="BZ25" i="15" s="1"/>
  <c r="CA25" i="15" s="1"/>
  <c r="CB25" i="15" s="1"/>
  <c r="CC25" i="15" s="1"/>
  <c r="CH25" i="15" s="1"/>
  <c r="CR20" i="14"/>
  <c r="CQ33" i="5" s="1"/>
  <c r="CR37" i="16"/>
  <c r="BF11" i="10"/>
  <c r="BS21" i="15"/>
  <c r="BT21" i="15" s="1"/>
  <c r="BU21" i="15" s="1"/>
  <c r="BV21" i="15" s="1"/>
  <c r="BW21" i="15" s="1"/>
  <c r="BX21" i="15" s="1"/>
  <c r="BY21" i="15" s="1"/>
  <c r="BZ21" i="15" s="1"/>
  <c r="CA21" i="15" s="1"/>
  <c r="CB21" i="15" s="1"/>
  <c r="CC21" i="15" s="1"/>
  <c r="CH21" i="15" s="1"/>
  <c r="BN66" i="15"/>
  <c r="CD36" i="15" s="1"/>
  <c r="BL29" i="5"/>
  <c r="BM46" i="15"/>
  <c r="BG11" i="9"/>
  <c r="BF16" i="11"/>
  <c r="BF20" i="5"/>
  <c r="BF21" i="5" s="1"/>
  <c r="BC25" i="10"/>
  <c r="CZ8" i="6"/>
  <c r="CZ8" i="7"/>
  <c r="DA8" i="5"/>
  <c r="BE20" i="10"/>
  <c r="BG16" i="11" s="1"/>
  <c r="BK27" i="17"/>
  <c r="BK30" i="17" s="1"/>
  <c r="BK9" i="17" s="1"/>
  <c r="BH22" i="10" s="1"/>
  <c r="BJ21" i="9" s="1"/>
  <c r="BE10" i="12"/>
  <c r="CO39" i="9"/>
  <c r="BN26" i="15"/>
  <c r="BL52" i="15"/>
  <c r="BL51" i="15"/>
  <c r="BL50" i="15"/>
  <c r="BI9" i="15"/>
  <c r="BH7" i="17" s="1"/>
  <c r="BE23" i="9"/>
  <c r="BE24" i="9" s="1"/>
  <c r="BS18" i="15"/>
  <c r="BT18" i="15" s="1"/>
  <c r="BU18" i="15" s="1"/>
  <c r="BV18" i="15" s="1"/>
  <c r="BW18" i="15" s="1"/>
  <c r="BX18" i="15" s="1"/>
  <c r="BY18" i="15" s="1"/>
  <c r="BZ18" i="15" s="1"/>
  <c r="CA18" i="15" s="1"/>
  <c r="CB18" i="15" s="1"/>
  <c r="CC18" i="15" s="1"/>
  <c r="CH18" i="15" s="1"/>
  <c r="BK6" i="6"/>
  <c r="BL7" i="6"/>
  <c r="BN64" i="15"/>
  <c r="BM67" i="15"/>
  <c r="BM11" i="15" s="1"/>
  <c r="BK40" i="9" s="1"/>
  <c r="BL40" i="9" s="1"/>
  <c r="BL27" i="5"/>
  <c r="BL30" i="5" s="1"/>
  <c r="AJ10" i="11"/>
  <c r="AJ14" i="11" s="1"/>
  <c r="AJ31" i="11" s="1"/>
  <c r="AJ30" i="9"/>
  <c r="AK13" i="6"/>
  <c r="AK15" i="6" s="1"/>
  <c r="CD34" i="15" l="1"/>
  <c r="BR34" i="15" s="1"/>
  <c r="BS34" i="15" s="1"/>
  <c r="BT34" i="15" s="1"/>
  <c r="BU34" i="15" s="1"/>
  <c r="BV34" i="15" s="1"/>
  <c r="BW34" i="15" s="1"/>
  <c r="BX34" i="15" s="1"/>
  <c r="BY34" i="15" s="1"/>
  <c r="BZ34" i="15" s="1"/>
  <c r="CA34" i="15" s="1"/>
  <c r="CB34" i="15" s="1"/>
  <c r="CC34" i="15" s="1"/>
  <c r="DJ34" i="15"/>
  <c r="CT34" i="15"/>
  <c r="BR36" i="15"/>
  <c r="BS36" i="15" s="1"/>
  <c r="BT36" i="15" s="1"/>
  <c r="BU36" i="15" s="1"/>
  <c r="BV36" i="15" s="1"/>
  <c r="BW36" i="15" s="1"/>
  <c r="BX36" i="15" s="1"/>
  <c r="BY36" i="15" s="1"/>
  <c r="BZ36" i="15" s="1"/>
  <c r="CA36" i="15" s="1"/>
  <c r="CB36" i="15" s="1"/>
  <c r="CC36" i="15" s="1"/>
  <c r="CD20" i="15"/>
  <c r="BJ9" i="15"/>
  <c r="BI7" i="17" s="1"/>
  <c r="BH20" i="9"/>
  <c r="CD21" i="15"/>
  <c r="BK60" i="15"/>
  <c r="BK7" i="15" s="1"/>
  <c r="BG20" i="10" s="1"/>
  <c r="BI20" i="9" s="1"/>
  <c r="BK61" i="15"/>
  <c r="BK8" i="15" s="1"/>
  <c r="BG21" i="10" s="1"/>
  <c r="CD25" i="15"/>
  <c r="BL54" i="15"/>
  <c r="BL59" i="15" s="1"/>
  <c r="BL6" i="15" s="1"/>
  <c r="BD25" i="10"/>
  <c r="BG20" i="5"/>
  <c r="BG21" i="5" s="1"/>
  <c r="BL6" i="6"/>
  <c r="BM7" i="6"/>
  <c r="DA8" i="7"/>
  <c r="DA8" i="6"/>
  <c r="DB8" i="5"/>
  <c r="BG10" i="12"/>
  <c r="AK7" i="11"/>
  <c r="AL24" i="12"/>
  <c r="AL24" i="7"/>
  <c r="BL27" i="17"/>
  <c r="BM27" i="17" s="1"/>
  <c r="BN11" i="15"/>
  <c r="BG20" i="9"/>
  <c r="BE24" i="10"/>
  <c r="BF10" i="12"/>
  <c r="BH11" i="9"/>
  <c r="BH16" i="11"/>
  <c r="CS37" i="16"/>
  <c r="CS20" i="14"/>
  <c r="CW37" i="16"/>
  <c r="CI25" i="15"/>
  <c r="CJ25" i="15" s="1"/>
  <c r="CK25" i="15" s="1"/>
  <c r="CL25" i="15" s="1"/>
  <c r="CM25" i="15" s="1"/>
  <c r="CN25" i="15" s="1"/>
  <c r="CO25" i="15" s="1"/>
  <c r="CP25" i="15" s="1"/>
  <c r="CQ25" i="15" s="1"/>
  <c r="CR25" i="15" s="1"/>
  <c r="CS25" i="15" s="1"/>
  <c r="CX25" i="15" s="1"/>
  <c r="CL8" i="10"/>
  <c r="CN8" i="9" s="1"/>
  <c r="CO13" i="5"/>
  <c r="BS30" i="15"/>
  <c r="BT29" i="15"/>
  <c r="BM7" i="7"/>
  <c r="CI20" i="15"/>
  <c r="CJ20" i="15" s="1"/>
  <c r="CK20" i="15" s="1"/>
  <c r="CL20" i="15" s="1"/>
  <c r="CM20" i="15" s="1"/>
  <c r="CN20" i="15" s="1"/>
  <c r="CO20" i="15" s="1"/>
  <c r="CP20" i="15" s="1"/>
  <c r="CQ20" i="15" s="1"/>
  <c r="CR20" i="15" s="1"/>
  <c r="CS20" i="15" s="1"/>
  <c r="CX20" i="15" s="1"/>
  <c r="BN67" i="15"/>
  <c r="BL38" i="3"/>
  <c r="BM27" i="5"/>
  <c r="CI18" i="15"/>
  <c r="CJ18" i="15" s="1"/>
  <c r="CK18" i="15" s="1"/>
  <c r="CL18" i="15" s="1"/>
  <c r="CM18" i="15" s="1"/>
  <c r="CN18" i="15" s="1"/>
  <c r="CO18" i="15" s="1"/>
  <c r="CP18" i="15" s="1"/>
  <c r="CQ18" i="15" s="1"/>
  <c r="CR18" i="15" s="1"/>
  <c r="CS18" i="15" s="1"/>
  <c r="CX18" i="15" s="1"/>
  <c r="CP20" i="17"/>
  <c r="CP23" i="17" s="1"/>
  <c r="CM13" i="10" s="1"/>
  <c r="CO13" i="9" s="1"/>
  <c r="CQ7" i="14"/>
  <c r="BM29" i="5"/>
  <c r="BL40" i="3"/>
  <c r="CP39" i="9"/>
  <c r="CI19" i="15"/>
  <c r="CJ19" i="15" s="1"/>
  <c r="CK19" i="15" s="1"/>
  <c r="CL19" i="15" s="1"/>
  <c r="CM19" i="15" s="1"/>
  <c r="CN19" i="15" s="1"/>
  <c r="CO19" i="15" s="1"/>
  <c r="CP19" i="15" s="1"/>
  <c r="CQ19" i="15" s="1"/>
  <c r="CR19" i="15" s="1"/>
  <c r="CS19" i="15" s="1"/>
  <c r="CX19" i="15" s="1"/>
  <c r="BT24" i="15"/>
  <c r="BS26" i="15"/>
  <c r="CD18" i="15"/>
  <c r="BM50" i="15"/>
  <c r="BN50" i="15" s="1"/>
  <c r="BM51" i="15"/>
  <c r="BN51" i="15" s="1"/>
  <c r="BM52" i="15"/>
  <c r="BN52" i="15" s="1"/>
  <c r="BN46" i="15"/>
  <c r="CI21" i="15"/>
  <c r="CJ21" i="15" s="1"/>
  <c r="CK21" i="15" s="1"/>
  <c r="CL21" i="15" s="1"/>
  <c r="CM21" i="15" s="1"/>
  <c r="CN21" i="15" s="1"/>
  <c r="CO21" i="15" s="1"/>
  <c r="CP21" i="15" s="1"/>
  <c r="CQ21" i="15" s="1"/>
  <c r="CR21" i="15" s="1"/>
  <c r="CS21" i="15" s="1"/>
  <c r="CX21" i="15" s="1"/>
  <c r="CD19" i="15"/>
  <c r="CK13" i="10"/>
  <c r="BT17" i="15"/>
  <c r="BS22" i="15"/>
  <c r="CJ27" i="11"/>
  <c r="BL39" i="3"/>
  <c r="BM28" i="5"/>
  <c r="BG11" i="10"/>
  <c r="CT20" i="14" l="1"/>
  <c r="CR33" i="5"/>
  <c r="CH34" i="15"/>
  <c r="CI34" i="15" s="1"/>
  <c r="CJ34" i="15" s="1"/>
  <c r="CK34" i="15" s="1"/>
  <c r="CL34" i="15" s="1"/>
  <c r="CM34" i="15" s="1"/>
  <c r="CN34" i="15" s="1"/>
  <c r="CO34" i="15" s="1"/>
  <c r="CP34" i="15" s="1"/>
  <c r="CQ34" i="15" s="1"/>
  <c r="CR34" i="15" s="1"/>
  <c r="CS34" i="15" s="1"/>
  <c r="CX34" i="15" s="1"/>
  <c r="CY34" i="15" s="1"/>
  <c r="CZ34" i="15" s="1"/>
  <c r="DA34" i="15" s="1"/>
  <c r="DB34" i="15" s="1"/>
  <c r="DC34" i="15" s="1"/>
  <c r="DD34" i="15" s="1"/>
  <c r="DE34" i="15" s="1"/>
  <c r="DF34" i="15" s="1"/>
  <c r="DG34" i="15" s="1"/>
  <c r="DH34" i="15" s="1"/>
  <c r="DI34" i="15" s="1"/>
  <c r="BK9" i="15"/>
  <c r="BJ7" i="17" s="1"/>
  <c r="CT18" i="15"/>
  <c r="CT21" i="15"/>
  <c r="BL60" i="15"/>
  <c r="BL7" i="15" s="1"/>
  <c r="BH20" i="10" s="1"/>
  <c r="BL61" i="15"/>
  <c r="BL8" i="15" s="1"/>
  <c r="BH21" i="10" s="1"/>
  <c r="BM30" i="5"/>
  <c r="BR64" i="15"/>
  <c r="BR42" i="15"/>
  <c r="CY25" i="15"/>
  <c r="CZ25" i="15" s="1"/>
  <c r="DA25" i="15" s="1"/>
  <c r="DB25" i="15" s="1"/>
  <c r="DC25" i="15" s="1"/>
  <c r="DD25" i="15" s="1"/>
  <c r="DE25" i="15" s="1"/>
  <c r="DF25" i="15" s="1"/>
  <c r="DG25" i="15" s="1"/>
  <c r="DH25" i="15" s="1"/>
  <c r="DI25" i="15" s="1"/>
  <c r="BG23" i="9"/>
  <c r="BM6" i="6"/>
  <c r="BQ7" i="6"/>
  <c r="BI11" i="9"/>
  <c r="BI16" i="11"/>
  <c r="CM13" i="9"/>
  <c r="CM8" i="10"/>
  <c r="CO8" i="9" s="1"/>
  <c r="CP13" i="5"/>
  <c r="CT25" i="15"/>
  <c r="BH10" i="12"/>
  <c r="AM23" i="7"/>
  <c r="AL25" i="12"/>
  <c r="BH11" i="10"/>
  <c r="CK27" i="11"/>
  <c r="CY21" i="15"/>
  <c r="CZ21" i="15" s="1"/>
  <c r="DA21" i="15" s="1"/>
  <c r="DB21" i="15" s="1"/>
  <c r="DC21" i="15" s="1"/>
  <c r="DD21" i="15" s="1"/>
  <c r="DE21" i="15" s="1"/>
  <c r="DF21" i="15" s="1"/>
  <c r="DG21" i="15" s="1"/>
  <c r="DH21" i="15" s="1"/>
  <c r="DI21" i="15" s="1"/>
  <c r="BT26" i="15"/>
  <c r="BU24" i="15"/>
  <c r="CQ20" i="17"/>
  <c r="CQ23" i="17" s="1"/>
  <c r="CN13" i="10" s="1"/>
  <c r="CP13" i="9" s="1"/>
  <c r="CR7" i="14"/>
  <c r="BL41" i="3"/>
  <c r="CY20" i="15"/>
  <c r="CZ20" i="15" s="1"/>
  <c r="DA20" i="15" s="1"/>
  <c r="DB20" i="15" s="1"/>
  <c r="DC20" i="15" s="1"/>
  <c r="DD20" i="15" s="1"/>
  <c r="DE20" i="15" s="1"/>
  <c r="DF20" i="15" s="1"/>
  <c r="DG20" i="15" s="1"/>
  <c r="DH20" i="15" s="1"/>
  <c r="DI20" i="15" s="1"/>
  <c r="BM6" i="7"/>
  <c r="BQ7" i="7"/>
  <c r="BU29" i="15"/>
  <c r="BT30" i="15"/>
  <c r="CX20" i="14"/>
  <c r="CW33" i="5" s="1"/>
  <c r="CX37" i="16"/>
  <c r="AK10" i="11"/>
  <c r="AK14" i="11" s="1"/>
  <c r="AK31" i="11" s="1"/>
  <c r="AK30" i="9"/>
  <c r="AL13" i="6"/>
  <c r="AL15" i="6" s="1"/>
  <c r="BN54" i="15"/>
  <c r="BM54" i="15"/>
  <c r="CT19" i="15"/>
  <c r="CY18" i="15"/>
  <c r="CZ18" i="15" s="1"/>
  <c r="DA18" i="15" s="1"/>
  <c r="DB18" i="15" s="1"/>
  <c r="DC18" i="15" s="1"/>
  <c r="DD18" i="15" s="1"/>
  <c r="DE18" i="15" s="1"/>
  <c r="DF18" i="15" s="1"/>
  <c r="DG18" i="15" s="1"/>
  <c r="DH18" i="15" s="1"/>
  <c r="DI18" i="15" s="1"/>
  <c r="CT20" i="15"/>
  <c r="CQ39" i="9"/>
  <c r="CR39" i="9" s="1"/>
  <c r="BE25" i="10"/>
  <c r="BH20" i="5"/>
  <c r="BH21" i="5" s="1"/>
  <c r="BL30" i="17"/>
  <c r="DC8" i="5"/>
  <c r="DB8" i="7"/>
  <c r="DB8" i="6"/>
  <c r="BT22" i="15"/>
  <c r="BU17" i="15"/>
  <c r="CY19" i="15"/>
  <c r="CZ19" i="15" s="1"/>
  <c r="DA19" i="15" s="1"/>
  <c r="DB19" i="15" s="1"/>
  <c r="DC19" i="15" s="1"/>
  <c r="DD19" i="15" s="1"/>
  <c r="DE19" i="15" s="1"/>
  <c r="DF19" i="15" s="1"/>
  <c r="DG19" i="15" s="1"/>
  <c r="DH19" i="15" s="1"/>
  <c r="DI19" i="15" s="1"/>
  <c r="CS33" i="5" l="1"/>
  <c r="CR28" i="3"/>
  <c r="BL9" i="17"/>
  <c r="BI22" i="10" s="1"/>
  <c r="BM30" i="17"/>
  <c r="CR39" i="3"/>
  <c r="CT35" i="15" s="1"/>
  <c r="CH35" i="15" s="1"/>
  <c r="CI35" i="15" s="1"/>
  <c r="CJ35" i="15" s="1"/>
  <c r="CK35" i="15" s="1"/>
  <c r="CL35" i="15" s="1"/>
  <c r="CM35" i="15" s="1"/>
  <c r="CN35" i="15" s="1"/>
  <c r="CO35" i="15" s="1"/>
  <c r="CP35" i="15" s="1"/>
  <c r="CQ35" i="15" s="1"/>
  <c r="CR35" i="15" s="1"/>
  <c r="CS35" i="15" s="1"/>
  <c r="DJ18" i="15"/>
  <c r="BL9" i="15"/>
  <c r="BK7" i="17" s="1"/>
  <c r="BJ20" i="9"/>
  <c r="CQ13" i="5"/>
  <c r="CN8" i="10"/>
  <c r="CP8" i="9" s="1"/>
  <c r="AM24" i="12"/>
  <c r="AL7" i="11"/>
  <c r="AM24" i="7"/>
  <c r="CR20" i="17"/>
  <c r="CS7" i="14"/>
  <c r="BU30" i="15"/>
  <c r="BV29" i="15"/>
  <c r="DJ20" i="15"/>
  <c r="DJ21" i="15"/>
  <c r="CL27" i="11"/>
  <c r="DJ25" i="15"/>
  <c r="BS64" i="15"/>
  <c r="BS42" i="15"/>
  <c r="DD8" i="5"/>
  <c r="DC8" i="7"/>
  <c r="DC8" i="6"/>
  <c r="CY20" i="14"/>
  <c r="CX33" i="5" s="1"/>
  <c r="CY37" i="16"/>
  <c r="BR7" i="7"/>
  <c r="BI10" i="12"/>
  <c r="BQ27" i="5"/>
  <c r="BU22" i="15"/>
  <c r="BV17" i="15"/>
  <c r="BG24" i="9"/>
  <c r="BJ16" i="11"/>
  <c r="BJ11" i="9"/>
  <c r="BR7" i="6"/>
  <c r="BQ6" i="6"/>
  <c r="DJ19" i="15"/>
  <c r="BM59" i="15"/>
  <c r="BM61" i="15"/>
  <c r="BM60" i="15"/>
  <c r="CV39" i="9"/>
  <c r="BV24" i="15"/>
  <c r="BU26" i="15"/>
  <c r="BM9" i="17" l="1"/>
  <c r="CB41" i="3"/>
  <c r="BR65" i="15"/>
  <c r="BR43" i="15"/>
  <c r="CR40" i="3"/>
  <c r="CT36" i="15" s="1"/>
  <c r="CH36" i="15" s="1"/>
  <c r="CI36" i="15" s="1"/>
  <c r="CJ36" i="15" s="1"/>
  <c r="CK36" i="15" s="1"/>
  <c r="CL36" i="15" s="1"/>
  <c r="CM36" i="15" s="1"/>
  <c r="CN36" i="15" s="1"/>
  <c r="CO36" i="15" s="1"/>
  <c r="CP36" i="15" s="1"/>
  <c r="CQ36" i="15" s="1"/>
  <c r="CR36" i="15" s="1"/>
  <c r="CS36" i="15" s="1"/>
  <c r="BR66" i="15"/>
  <c r="BQ29" i="5" s="1"/>
  <c r="BR44" i="15"/>
  <c r="DH39" i="3"/>
  <c r="DJ35" i="15" s="1"/>
  <c r="CX35" i="15" s="1"/>
  <c r="CY35" i="15" s="1"/>
  <c r="CZ35" i="15" s="1"/>
  <c r="DA35" i="15" s="1"/>
  <c r="DB35" i="15" s="1"/>
  <c r="DC35" i="15" s="1"/>
  <c r="DD35" i="15" s="1"/>
  <c r="DE35" i="15" s="1"/>
  <c r="DF35" i="15" s="1"/>
  <c r="DG35" i="15" s="1"/>
  <c r="DH35" i="15" s="1"/>
  <c r="DI35" i="15" s="1"/>
  <c r="CW39" i="9"/>
  <c r="BT64" i="15"/>
  <c r="BT42" i="15"/>
  <c r="CM27" i="11"/>
  <c r="BV30" i="15"/>
  <c r="BW29" i="15"/>
  <c r="CR23" i="17"/>
  <c r="CS20" i="17"/>
  <c r="AM25" i="12"/>
  <c r="AN23" i="7"/>
  <c r="BV26" i="15"/>
  <c r="BW24" i="15"/>
  <c r="BR6" i="6"/>
  <c r="BS7" i="6"/>
  <c r="CW20" i="17"/>
  <c r="CX7" i="14"/>
  <c r="BM7" i="15"/>
  <c r="BN60" i="15"/>
  <c r="BS7" i="7"/>
  <c r="BK21" i="9"/>
  <c r="BL21" i="9" s="1"/>
  <c r="BJ22" i="10"/>
  <c r="BM6" i="15"/>
  <c r="BN59" i="15"/>
  <c r="BJ10" i="12"/>
  <c r="DD8" i="7"/>
  <c r="DD8" i="6"/>
  <c r="DE8" i="5"/>
  <c r="BM8" i="15"/>
  <c r="BN61" i="15"/>
  <c r="BW17" i="15"/>
  <c r="BV22" i="15"/>
  <c r="CZ20" i="14"/>
  <c r="CY33" i="5" s="1"/>
  <c r="CZ37" i="16"/>
  <c r="BR27" i="5"/>
  <c r="CO8" i="10"/>
  <c r="CR13" i="5"/>
  <c r="CT7" i="14"/>
  <c r="AL10" i="11"/>
  <c r="AL14" i="11" s="1"/>
  <c r="AL31" i="11" s="1"/>
  <c r="AM13" i="6"/>
  <c r="AM15" i="6" s="1"/>
  <c r="AL30" i="9"/>
  <c r="BR46" i="15" l="1"/>
  <c r="BS44" i="15"/>
  <c r="BS66" i="15"/>
  <c r="BR29" i="5" s="1"/>
  <c r="CR41" i="3"/>
  <c r="BS65" i="15"/>
  <c r="BS43" i="15"/>
  <c r="DH40" i="3"/>
  <c r="DJ36" i="15" s="1"/>
  <c r="CX36" i="15" s="1"/>
  <c r="CY36" i="15" s="1"/>
  <c r="CZ36" i="15" s="1"/>
  <c r="DA36" i="15" s="1"/>
  <c r="DB36" i="15" s="1"/>
  <c r="DC36" i="15" s="1"/>
  <c r="DD36" i="15" s="1"/>
  <c r="DE36" i="15" s="1"/>
  <c r="DF36" i="15" s="1"/>
  <c r="DG36" i="15" s="1"/>
  <c r="DH36" i="15" s="1"/>
  <c r="DI36" i="15" s="1"/>
  <c r="BQ28" i="5"/>
  <c r="BQ30" i="5" s="1"/>
  <c r="BR67" i="15"/>
  <c r="BR11" i="15" s="1"/>
  <c r="BP40" i="9" s="1"/>
  <c r="DE8" i="7"/>
  <c r="DE8" i="6"/>
  <c r="DF8" i="5"/>
  <c r="BM9" i="15"/>
  <c r="BL7" i="17" s="1"/>
  <c r="BI11" i="10"/>
  <c r="BN6" i="15"/>
  <c r="CW23" i="17"/>
  <c r="BS6" i="6"/>
  <c r="BT7" i="6"/>
  <c r="AN24" i="12"/>
  <c r="AN24" i="7"/>
  <c r="AM7" i="11"/>
  <c r="BW30" i="15"/>
  <c r="BX29" i="15"/>
  <c r="CS13" i="5"/>
  <c r="CR12" i="3"/>
  <c r="BI21" i="10"/>
  <c r="BJ21" i="10" s="1"/>
  <c r="BN8" i="15"/>
  <c r="BL35" i="3" s="1"/>
  <c r="BT7" i="7"/>
  <c r="BI20" i="10"/>
  <c r="BN7" i="15"/>
  <c r="BL34" i="3" s="1"/>
  <c r="BS27" i="5"/>
  <c r="DA20" i="14"/>
  <c r="CZ33" i="5" s="1"/>
  <c r="DA37" i="16"/>
  <c r="BX17" i="15"/>
  <c r="BW22" i="15"/>
  <c r="CT8" i="10"/>
  <c r="CW13" i="5"/>
  <c r="BW26" i="15"/>
  <c r="BX24" i="15"/>
  <c r="CN27" i="11"/>
  <c r="BU64" i="15"/>
  <c r="BU42" i="15"/>
  <c r="CQ8" i="9"/>
  <c r="CR8" i="9" s="1"/>
  <c r="CP8" i="10"/>
  <c r="CX39" i="9"/>
  <c r="CO13" i="10"/>
  <c r="CS23" i="17"/>
  <c r="CX20" i="17"/>
  <c r="CX23" i="17" s="1"/>
  <c r="CU13" i="10" s="1"/>
  <c r="CW13" i="9" s="1"/>
  <c r="CY7" i="14"/>
  <c r="BR50" i="15" l="1"/>
  <c r="BR52" i="15"/>
  <c r="BR51" i="15"/>
  <c r="BR28" i="5"/>
  <c r="BR30" i="5" s="1"/>
  <c r="BS67" i="15"/>
  <c r="BS11" i="15" s="1"/>
  <c r="BQ40" i="9" s="1"/>
  <c r="BT43" i="15"/>
  <c r="BT65" i="15"/>
  <c r="DH41" i="3"/>
  <c r="BQ27" i="17"/>
  <c r="BQ30" i="17" s="1"/>
  <c r="BS46" i="15"/>
  <c r="BT66" i="15"/>
  <c r="BS29" i="5" s="1"/>
  <c r="BT44" i="15"/>
  <c r="BK20" i="9"/>
  <c r="BJ20" i="10"/>
  <c r="BK16" i="11"/>
  <c r="BK11" i="9"/>
  <c r="BJ11" i="10"/>
  <c r="CV8" i="9"/>
  <c r="AN25" i="12"/>
  <c r="AO23" i="7"/>
  <c r="CT13" i="10"/>
  <c r="CQ13" i="9"/>
  <c r="CR13" i="9" s="1"/>
  <c r="CP13" i="10"/>
  <c r="BT6" i="6"/>
  <c r="BU7" i="6"/>
  <c r="DG8" i="5"/>
  <c r="DF8" i="7"/>
  <c r="DF8" i="6"/>
  <c r="CY20" i="17"/>
  <c r="CY23" i="17" s="1"/>
  <c r="CV13" i="10" s="1"/>
  <c r="CX13" i="9" s="1"/>
  <c r="CZ7" i="14"/>
  <c r="BX26" i="15"/>
  <c r="BY24" i="15"/>
  <c r="BT27" i="5"/>
  <c r="BY17" i="15"/>
  <c r="BX22" i="15"/>
  <c r="BY29" i="15"/>
  <c r="BX30" i="15"/>
  <c r="BM7" i="17"/>
  <c r="DB20" i="14"/>
  <c r="DA33" i="5" s="1"/>
  <c r="DB37" i="16"/>
  <c r="CU8" i="10"/>
  <c r="CW8" i="9" s="1"/>
  <c r="CX13" i="5"/>
  <c r="CO27" i="11"/>
  <c r="CY39" i="9"/>
  <c r="BU7" i="7"/>
  <c r="AM10" i="11"/>
  <c r="AM14" i="11" s="1"/>
  <c r="AM31" i="11" s="1"/>
  <c r="AM30" i="9"/>
  <c r="AN13" i="6"/>
  <c r="AN15" i="6" s="1"/>
  <c r="BN9" i="15"/>
  <c r="BL33" i="3"/>
  <c r="BL36" i="3" s="1"/>
  <c r="BQ9" i="17" l="1"/>
  <c r="BN22" i="10" s="1"/>
  <c r="BP21" i="9" s="1"/>
  <c r="BT46" i="15"/>
  <c r="BR54" i="15"/>
  <c r="BU65" i="15"/>
  <c r="BU43" i="15"/>
  <c r="BR27" i="17"/>
  <c r="BR30" i="17" s="1"/>
  <c r="BR9" i="17" s="1"/>
  <c r="BO22" i="10" s="1"/>
  <c r="BS50" i="15"/>
  <c r="BS52" i="15"/>
  <c r="BS51" i="15"/>
  <c r="BU44" i="15"/>
  <c r="BU66" i="15"/>
  <c r="BT29" i="5" s="1"/>
  <c r="BS28" i="5"/>
  <c r="BS30" i="5" s="1"/>
  <c r="BT67" i="15"/>
  <c r="BT11" i="15" s="1"/>
  <c r="BR40" i="9" s="1"/>
  <c r="BV7" i="7"/>
  <c r="BY22" i="15"/>
  <c r="BZ17" i="15"/>
  <c r="CP27" i="11"/>
  <c r="DC20" i="14"/>
  <c r="DB33" i="5" s="1"/>
  <c r="DC37" i="16"/>
  <c r="BZ29" i="15"/>
  <c r="BY30" i="15"/>
  <c r="AO24" i="12"/>
  <c r="AO24" i="7"/>
  <c r="AN7" i="11"/>
  <c r="BK10" i="12"/>
  <c r="BL10" i="12" s="1"/>
  <c r="BL16" i="11"/>
  <c r="CZ20" i="17"/>
  <c r="DA7" i="14"/>
  <c r="CZ39" i="9"/>
  <c r="DH8" i="5"/>
  <c r="DG8" i="7"/>
  <c r="DG8" i="6"/>
  <c r="CV13" i="9"/>
  <c r="BL20" i="9"/>
  <c r="CV8" i="10"/>
  <c r="CX8" i="9" s="1"/>
  <c r="CY13" i="5"/>
  <c r="BZ24" i="15"/>
  <c r="BY26" i="15"/>
  <c r="BV7" i="6"/>
  <c r="BU6" i="6"/>
  <c r="BL11" i="9"/>
  <c r="BR60" i="15" l="1"/>
  <c r="BR7" i="15" s="1"/>
  <c r="BN20" i="10" s="1"/>
  <c r="BR59" i="15"/>
  <c r="BR6" i="15" s="1"/>
  <c r="BR61" i="15"/>
  <c r="BR8" i="15" s="1"/>
  <c r="BN21" i="10" s="1"/>
  <c r="BT50" i="15"/>
  <c r="BT51" i="15"/>
  <c r="BT52" i="15"/>
  <c r="BS27" i="17"/>
  <c r="BS30" i="17" s="1"/>
  <c r="BS9" i="17" s="1"/>
  <c r="BP22" i="10" s="1"/>
  <c r="BU46" i="15"/>
  <c r="BV43" i="15"/>
  <c r="BV65" i="15"/>
  <c r="BT28" i="5"/>
  <c r="BT30" i="5" s="1"/>
  <c r="BU67" i="15"/>
  <c r="BU11" i="15" s="1"/>
  <c r="BS40" i="9" s="1"/>
  <c r="BV44" i="15"/>
  <c r="BV66" i="15"/>
  <c r="BU29" i="5" s="1"/>
  <c r="BS54" i="15"/>
  <c r="BQ21" i="9"/>
  <c r="DH8" i="6"/>
  <c r="DH8" i="7"/>
  <c r="DI8" i="5"/>
  <c r="CZ23" i="17"/>
  <c r="DA20" i="17"/>
  <c r="DA23" i="17" s="1"/>
  <c r="CX13" i="10" s="1"/>
  <c r="CZ13" i="9" s="1"/>
  <c r="DB7" i="14"/>
  <c r="AN10" i="11"/>
  <c r="AN14" i="11" s="1"/>
  <c r="AN31" i="11" s="1"/>
  <c r="AN30" i="9"/>
  <c r="AO13" i="6"/>
  <c r="AO15" i="6" s="1"/>
  <c r="CQ27" i="11"/>
  <c r="BW7" i="7"/>
  <c r="BV6" i="6"/>
  <c r="BW7" i="6"/>
  <c r="BZ30" i="15"/>
  <c r="CA29" i="15"/>
  <c r="DD20" i="14"/>
  <c r="DC33" i="5" s="1"/>
  <c r="DD37" i="16"/>
  <c r="CA17" i="15"/>
  <c r="BZ22" i="15"/>
  <c r="BZ26" i="15"/>
  <c r="CA24" i="15"/>
  <c r="CW8" i="10"/>
  <c r="CZ13" i="5"/>
  <c r="AO25" i="12"/>
  <c r="AP23" i="7"/>
  <c r="DA39" i="9"/>
  <c r="BT54" i="15" l="1"/>
  <c r="BT61" i="15" s="1"/>
  <c r="BT8" i="15" s="1"/>
  <c r="BP21" i="10" s="1"/>
  <c r="BN11" i="10"/>
  <c r="BR9" i="15"/>
  <c r="BQ7" i="17" s="1"/>
  <c r="BP20" i="9"/>
  <c r="BW44" i="15"/>
  <c r="BW66" i="15"/>
  <c r="BV29" i="5" s="1"/>
  <c r="BU28" i="5"/>
  <c r="BU50" i="15"/>
  <c r="BU52" i="15"/>
  <c r="BU51" i="15"/>
  <c r="BS59" i="15"/>
  <c r="BS6" i="15" s="1"/>
  <c r="BS60" i="15"/>
  <c r="BS7" i="15" s="1"/>
  <c r="BO20" i="10" s="1"/>
  <c r="BQ20" i="9" s="1"/>
  <c r="BS61" i="15"/>
  <c r="BS8" i="15" s="1"/>
  <c r="BO21" i="10" s="1"/>
  <c r="BT27" i="17"/>
  <c r="BT30" i="17" s="1"/>
  <c r="BT9" i="17" s="1"/>
  <c r="BQ22" i="10" s="1"/>
  <c r="BR21" i="9"/>
  <c r="BW43" i="15"/>
  <c r="BW65" i="15"/>
  <c r="CV27" i="11"/>
  <c r="CR27" i="11"/>
  <c r="DI8" i="7"/>
  <c r="DI8" i="6"/>
  <c r="DB20" i="17"/>
  <c r="DB23" i="17" s="1"/>
  <c r="CY13" i="10" s="1"/>
  <c r="DA13" i="9" s="1"/>
  <c r="DC7" i="14"/>
  <c r="AO7" i="11"/>
  <c r="AP24" i="12"/>
  <c r="AP24" i="7"/>
  <c r="CA26" i="15"/>
  <c r="CB24" i="15"/>
  <c r="CA22" i="15"/>
  <c r="CB17" i="15"/>
  <c r="DB39" i="9"/>
  <c r="BX7" i="7"/>
  <c r="BW6" i="6"/>
  <c r="BX7" i="6"/>
  <c r="DE20" i="14"/>
  <c r="DD33" i="5" s="1"/>
  <c r="DE37" i="16"/>
  <c r="CY8" i="9"/>
  <c r="CB29" i="15"/>
  <c r="CA30" i="15"/>
  <c r="CX8" i="10"/>
  <c r="CZ8" i="9" s="1"/>
  <c r="DA13" i="5"/>
  <c r="CW13" i="10"/>
  <c r="BT59" i="15" l="1"/>
  <c r="BT6" i="15" s="1"/>
  <c r="BP11" i="10" s="1"/>
  <c r="BR11" i="9" s="1"/>
  <c r="BT60" i="15"/>
  <c r="BT7" i="15" s="1"/>
  <c r="BS21" i="9"/>
  <c r="BP16" i="11"/>
  <c r="BP11" i="9"/>
  <c r="BV28" i="5"/>
  <c r="BU54" i="15"/>
  <c r="BO11" i="10"/>
  <c r="BS9" i="15"/>
  <c r="BR7" i="17" s="1"/>
  <c r="BX66" i="15"/>
  <c r="BW29" i="5" s="1"/>
  <c r="BX44" i="15"/>
  <c r="BX43" i="15"/>
  <c r="BX65" i="15"/>
  <c r="CC29" i="15"/>
  <c r="CB30" i="15"/>
  <c r="DC39" i="9"/>
  <c r="BY7" i="7"/>
  <c r="AQ23" i="7"/>
  <c r="AP25" i="12"/>
  <c r="CW27" i="11"/>
  <c r="CC17" i="15"/>
  <c r="CB22" i="15"/>
  <c r="AO10" i="11"/>
  <c r="AO14" i="11" s="1"/>
  <c r="AO31" i="11" s="1"/>
  <c r="AO30" i="9"/>
  <c r="AP13" i="6"/>
  <c r="AP15" i="6" s="1"/>
  <c r="BX6" i="6"/>
  <c r="BY7" i="6"/>
  <c r="DB13" i="5"/>
  <c r="CY8" i="10"/>
  <c r="DA8" i="9" s="1"/>
  <c r="CY13" i="9"/>
  <c r="DF20" i="14"/>
  <c r="DE33" i="5" s="1"/>
  <c r="DF37" i="16"/>
  <c r="DC20" i="17"/>
  <c r="DD7" i="14"/>
  <c r="CB26" i="15"/>
  <c r="CC24" i="15"/>
  <c r="BP20" i="10" l="1"/>
  <c r="BT9" i="15"/>
  <c r="BS7" i="17" s="1"/>
  <c r="BP10" i="12"/>
  <c r="BU59" i="15"/>
  <c r="BU6" i="15" s="1"/>
  <c r="BU61" i="15"/>
  <c r="BU8" i="15" s="1"/>
  <c r="BQ21" i="10" s="1"/>
  <c r="BU60" i="15"/>
  <c r="BU7" i="15" s="1"/>
  <c r="BQ20" i="10" s="1"/>
  <c r="BY65" i="15"/>
  <c r="BY43" i="15"/>
  <c r="BY66" i="15"/>
  <c r="BX29" i="5" s="1"/>
  <c r="BY44" i="15"/>
  <c r="BW28" i="5"/>
  <c r="BQ11" i="9"/>
  <c r="BQ16" i="11"/>
  <c r="BZ7" i="7"/>
  <c r="BZ7" i="6"/>
  <c r="BY6" i="6"/>
  <c r="CC22" i="15"/>
  <c r="CH17" i="15"/>
  <c r="CD17" i="15"/>
  <c r="CD22" i="15" s="1"/>
  <c r="CC26" i="15"/>
  <c r="CH24" i="15"/>
  <c r="CD24" i="15"/>
  <c r="CD26" i="15" s="1"/>
  <c r="CZ8" i="10"/>
  <c r="DB8" i="9" s="1"/>
  <c r="DC13" i="5"/>
  <c r="DG20" i="14"/>
  <c r="DF33" i="5" s="1"/>
  <c r="DG37" i="16"/>
  <c r="DC23" i="17"/>
  <c r="DD39" i="9"/>
  <c r="CX27" i="11"/>
  <c r="AQ24" i="12"/>
  <c r="AP7" i="11"/>
  <c r="AQ24" i="7"/>
  <c r="DD20" i="17"/>
  <c r="DD23" i="17" s="1"/>
  <c r="DA13" i="10" s="1"/>
  <c r="DC13" i="9" s="1"/>
  <c r="DE7" i="14"/>
  <c r="CC30" i="15"/>
  <c r="CH29" i="15"/>
  <c r="CD29" i="15"/>
  <c r="CD30" i="15" s="1"/>
  <c r="BR16" i="11" l="1"/>
  <c r="BR20" i="9"/>
  <c r="BS20" i="9"/>
  <c r="BZ65" i="15"/>
  <c r="BZ43" i="15"/>
  <c r="BQ11" i="10"/>
  <c r="BU9" i="15"/>
  <c r="BT7" i="17" s="1"/>
  <c r="BQ10" i="12"/>
  <c r="BZ66" i="15"/>
  <c r="BY29" i="5" s="1"/>
  <c r="BZ44" i="15"/>
  <c r="BX28" i="5"/>
  <c r="CY27" i="11"/>
  <c r="CH22" i="15"/>
  <c r="CI17" i="15"/>
  <c r="DA8" i="10"/>
  <c r="DC8" i="9" s="1"/>
  <c r="DD13" i="5"/>
  <c r="AQ13" i="6"/>
  <c r="AQ15" i="6" s="1"/>
  <c r="AP30" i="9"/>
  <c r="AP10" i="11"/>
  <c r="AP14" i="11" s="1"/>
  <c r="AP31" i="11" s="1"/>
  <c r="AR23" i="7"/>
  <c r="AQ25" i="12"/>
  <c r="DE20" i="17"/>
  <c r="DE23" i="17" s="1"/>
  <c r="DB13" i="10" s="1"/>
  <c r="DD13" i="9" s="1"/>
  <c r="DF7" i="14"/>
  <c r="DH20" i="14"/>
  <c r="DG33" i="5" s="1"/>
  <c r="DH37" i="16"/>
  <c r="CA7" i="7"/>
  <c r="CI29" i="15"/>
  <c r="CH30" i="15"/>
  <c r="CZ13" i="10"/>
  <c r="DE39" i="9"/>
  <c r="CH26" i="15"/>
  <c r="CI24" i="15"/>
  <c r="BZ6" i="6"/>
  <c r="CA7" i="6"/>
  <c r="BR10" i="12" l="1"/>
  <c r="CA43" i="15"/>
  <c r="CA65" i="15"/>
  <c r="CA66" i="15"/>
  <c r="BZ29" i="5" s="1"/>
  <c r="CA44" i="15"/>
  <c r="BY28" i="5"/>
  <c r="BS11" i="9"/>
  <c r="BS16" i="11"/>
  <c r="CA6" i="6"/>
  <c r="CB7" i="6"/>
  <c r="CJ29" i="15"/>
  <c r="CI30" i="15"/>
  <c r="DI20" i="14"/>
  <c r="DI37" i="16"/>
  <c r="AQ7" i="11"/>
  <c r="AR24" i="7"/>
  <c r="AR24" i="12"/>
  <c r="CZ27" i="11"/>
  <c r="DB13" i="9"/>
  <c r="CB7" i="7"/>
  <c r="DB8" i="10"/>
  <c r="DD8" i="9" s="1"/>
  <c r="DE13" i="5"/>
  <c r="CI26" i="15"/>
  <c r="CJ24" i="15"/>
  <c r="DF20" i="17"/>
  <c r="DF23" i="17" s="1"/>
  <c r="DC13" i="10" s="1"/>
  <c r="DE13" i="9" s="1"/>
  <c r="DG7" i="14"/>
  <c r="DF39" i="9"/>
  <c r="CI22" i="15"/>
  <c r="CJ17" i="15"/>
  <c r="DJ20" i="14" l="1"/>
  <c r="DH33" i="5"/>
  <c r="CB43" i="15"/>
  <c r="CB65" i="15"/>
  <c r="BZ28" i="5"/>
  <c r="BS10" i="12"/>
  <c r="CB66" i="15"/>
  <c r="CA29" i="5" s="1"/>
  <c r="CB44" i="15"/>
  <c r="DG39" i="9"/>
  <c r="DH39" i="9" s="1"/>
  <c r="CB6" i="6"/>
  <c r="CC7" i="6"/>
  <c r="CJ22" i="15"/>
  <c r="CK17" i="15"/>
  <c r="CC7" i="7"/>
  <c r="DA27" i="11"/>
  <c r="CK24" i="15"/>
  <c r="CJ26" i="15"/>
  <c r="AQ10" i="11"/>
  <c r="AQ14" i="11" s="1"/>
  <c r="AQ31" i="11" s="1"/>
  <c r="AQ30" i="9"/>
  <c r="AR13" i="6"/>
  <c r="AR15" i="6" s="1"/>
  <c r="CJ30" i="15"/>
  <c r="CK29" i="15"/>
  <c r="DC8" i="10"/>
  <c r="DE8" i="9" s="1"/>
  <c r="DF13" i="5"/>
  <c r="DG20" i="17"/>
  <c r="DG23" i="17" s="1"/>
  <c r="DD13" i="10" s="1"/>
  <c r="DF13" i="9" s="1"/>
  <c r="DH7" i="14"/>
  <c r="AR25" i="12"/>
  <c r="AS23" i="7"/>
  <c r="DH28" i="3" l="1"/>
  <c r="DI33" i="5"/>
  <c r="CC66" i="15"/>
  <c r="CC44" i="15"/>
  <c r="CD44" i="15" s="1"/>
  <c r="CC43" i="15"/>
  <c r="CD43" i="15" s="1"/>
  <c r="CC65" i="15"/>
  <c r="CA28" i="5"/>
  <c r="AS24" i="12"/>
  <c r="AS24" i="7"/>
  <c r="AR7" i="11"/>
  <c r="CK30" i="15"/>
  <c r="CL29" i="15"/>
  <c r="DD8" i="10"/>
  <c r="DF8" i="9" s="1"/>
  <c r="DG13" i="5"/>
  <c r="CG7" i="7"/>
  <c r="CC6" i="7"/>
  <c r="CG7" i="6"/>
  <c r="CC6" i="6"/>
  <c r="CK26" i="15"/>
  <c r="CL24" i="15"/>
  <c r="DB27" i="11"/>
  <c r="CL17" i="15"/>
  <c r="CK22" i="15"/>
  <c r="DH20" i="17"/>
  <c r="DI7" i="14"/>
  <c r="CB28" i="5" l="1"/>
  <c r="CD65" i="15"/>
  <c r="CB29" i="5"/>
  <c r="CD66" i="15"/>
  <c r="AS25" i="12"/>
  <c r="AT23" i="7"/>
  <c r="DC27" i="11"/>
  <c r="CG6" i="6"/>
  <c r="CH7" i="6"/>
  <c r="CL30" i="15"/>
  <c r="CM29" i="15"/>
  <c r="CH7" i="7"/>
  <c r="AR10" i="11"/>
  <c r="AR14" i="11" s="1"/>
  <c r="AR31" i="11" s="1"/>
  <c r="AR30" i="9"/>
  <c r="AS13" i="6"/>
  <c r="AS15" i="6" s="1"/>
  <c r="DH23" i="17"/>
  <c r="DI20" i="17"/>
  <c r="CL26" i="15"/>
  <c r="CM24" i="15"/>
  <c r="DE8" i="10"/>
  <c r="DH13" i="5"/>
  <c r="DJ7" i="14"/>
  <c r="CM17" i="15"/>
  <c r="CL22" i="15"/>
  <c r="CC29" i="5" l="1"/>
  <c r="CC28" i="5"/>
  <c r="CM26" i="15"/>
  <c r="CN24" i="15"/>
  <c r="CI7" i="7"/>
  <c r="DG8" i="9"/>
  <c r="DH8" i="9" s="1"/>
  <c r="DF8" i="10"/>
  <c r="AT24" i="12"/>
  <c r="AS7" i="11"/>
  <c r="AT24" i="7"/>
  <c r="CM22" i="15"/>
  <c r="CN17" i="15"/>
  <c r="DI13" i="5"/>
  <c r="DH12" i="3"/>
  <c r="DE13" i="10"/>
  <c r="DI23" i="17"/>
  <c r="CN29" i="15"/>
  <c r="CM30" i="15"/>
  <c r="CH6" i="6"/>
  <c r="CI7" i="6"/>
  <c r="DD27" i="11"/>
  <c r="CH43" i="15" l="1"/>
  <c r="CH65" i="15"/>
  <c r="CH66" i="15"/>
  <c r="CG29" i="5" s="1"/>
  <c r="CH44" i="15"/>
  <c r="CO24" i="15"/>
  <c r="CN26" i="15"/>
  <c r="CN22" i="15"/>
  <c r="CO17" i="15"/>
  <c r="CI6" i="6"/>
  <c r="CJ7" i="6"/>
  <c r="AT25" i="12"/>
  <c r="AU23" i="7"/>
  <c r="DG13" i="9"/>
  <c r="DH13" i="9" s="1"/>
  <c r="DF13" i="10"/>
  <c r="DE27" i="11"/>
  <c r="CN30" i="15"/>
  <c r="CO29" i="15"/>
  <c r="AS10" i="11"/>
  <c r="AS14" i="11" s="1"/>
  <c r="AS31" i="11" s="1"/>
  <c r="AS30" i="9"/>
  <c r="AT13" i="6"/>
  <c r="AT15" i="6" s="1"/>
  <c r="CJ7" i="7"/>
  <c r="CI44" i="15" l="1"/>
  <c r="CI66" i="15"/>
  <c r="CH29" i="5" s="1"/>
  <c r="CI43" i="15"/>
  <c r="CI65" i="15"/>
  <c r="CG28" i="5"/>
  <c r="AU24" i="12"/>
  <c r="AT7" i="11"/>
  <c r="AU24" i="7"/>
  <c r="CK7" i="7"/>
  <c r="CO26" i="15"/>
  <c r="CP24" i="15"/>
  <c r="DF27" i="11"/>
  <c r="CO30" i="15"/>
  <c r="CP29" i="15"/>
  <c r="CK7" i="6"/>
  <c r="CJ6" i="6"/>
  <c r="CP17" i="15"/>
  <c r="CO22" i="15"/>
  <c r="CH28" i="5" l="1"/>
  <c r="CJ66" i="15"/>
  <c r="CI29" i="5" s="1"/>
  <c r="CJ44" i="15"/>
  <c r="CJ43" i="15"/>
  <c r="CJ65" i="15"/>
  <c r="AU25" i="12"/>
  <c r="AV23" i="7"/>
  <c r="CQ17" i="15"/>
  <c r="CP22" i="15"/>
  <c r="CL7" i="7"/>
  <c r="AT10" i="11"/>
  <c r="AT14" i="11" s="1"/>
  <c r="AT31" i="11" s="1"/>
  <c r="AU13" i="6"/>
  <c r="AU15" i="6" s="1"/>
  <c r="AT30" i="9"/>
  <c r="CK6" i="6"/>
  <c r="CL7" i="6"/>
  <c r="CP30" i="15"/>
  <c r="CQ29" i="15"/>
  <c r="CP26" i="15"/>
  <c r="CQ24" i="15"/>
  <c r="DG27" i="11"/>
  <c r="CK44" i="15" l="1"/>
  <c r="CK66" i="15"/>
  <c r="CJ29" i="5" s="1"/>
  <c r="CI28" i="5"/>
  <c r="CK65" i="15"/>
  <c r="CK43" i="15"/>
  <c r="CM7" i="7"/>
  <c r="CR29" i="15"/>
  <c r="CQ30" i="15"/>
  <c r="CQ26" i="15"/>
  <c r="CR24" i="15"/>
  <c r="AV25" i="12"/>
  <c r="AZ24" i="12"/>
  <c r="AV24" i="7"/>
  <c r="AU7" i="11"/>
  <c r="AW14" i="6" s="1"/>
  <c r="CR17" i="15"/>
  <c r="CQ22" i="15"/>
  <c r="DH27" i="11"/>
  <c r="CL6" i="6"/>
  <c r="CM7" i="6"/>
  <c r="AW24" i="7" l="1"/>
  <c r="AV59" i="3"/>
  <c r="CL66" i="15"/>
  <c r="CK29" i="5" s="1"/>
  <c r="CL44" i="15"/>
  <c r="CJ28" i="5"/>
  <c r="CL43" i="15"/>
  <c r="CL65" i="15"/>
  <c r="AV7" i="11"/>
  <c r="AU10" i="11"/>
  <c r="AU14" i="11" s="1"/>
  <c r="AU30" i="9"/>
  <c r="AV30" i="9" s="1"/>
  <c r="AV13" i="6"/>
  <c r="AV15" i="6" s="1"/>
  <c r="CM6" i="6"/>
  <c r="CN7" i="6"/>
  <c r="CS24" i="15"/>
  <c r="CR26" i="15"/>
  <c r="CR22" i="15"/>
  <c r="CS17" i="15"/>
  <c r="BL24" i="12"/>
  <c r="BM23" i="7" s="1"/>
  <c r="BA23" i="7"/>
  <c r="CR30" i="15"/>
  <c r="CS29" i="15"/>
  <c r="CN7" i="7"/>
  <c r="CK28" i="5" l="1"/>
  <c r="CM43" i="15"/>
  <c r="CM65" i="15"/>
  <c r="CM66" i="15"/>
  <c r="CL29" i="5" s="1"/>
  <c r="CM44" i="15"/>
  <c r="CS22" i="15"/>
  <c r="CX17" i="15"/>
  <c r="CT17" i="15"/>
  <c r="CT22" i="15" s="1"/>
  <c r="CO7" i="7"/>
  <c r="CX24" i="15"/>
  <c r="CS26" i="15"/>
  <c r="CT24" i="15"/>
  <c r="CT26" i="15" s="1"/>
  <c r="CO7" i="6"/>
  <c r="CN6" i="6"/>
  <c r="AU31" i="11"/>
  <c r="AV14" i="11"/>
  <c r="AV31" i="11" s="1"/>
  <c r="CS30" i="15"/>
  <c r="CX29" i="15"/>
  <c r="CT29" i="15"/>
  <c r="CT30" i="15" s="1"/>
  <c r="AV10" i="11"/>
  <c r="AW13" i="6"/>
  <c r="AW15" i="6" s="1"/>
  <c r="CL28" i="5" l="1"/>
  <c r="CN65" i="15"/>
  <c r="CN43" i="15"/>
  <c r="CN66" i="15"/>
  <c r="CM29" i="5" s="1"/>
  <c r="CN44" i="15"/>
  <c r="CY29" i="15"/>
  <c r="CX30" i="15"/>
  <c r="CO6" i="6"/>
  <c r="CP7" i="6"/>
  <c r="CP7" i="7"/>
  <c r="CX26" i="15"/>
  <c r="CY24" i="15"/>
  <c r="CY17" i="15"/>
  <c r="CX22" i="15"/>
  <c r="CO65" i="15" l="1"/>
  <c r="CO43" i="15"/>
  <c r="CO66" i="15"/>
  <c r="CN29" i="5" s="1"/>
  <c r="CO44" i="15"/>
  <c r="CM28" i="5"/>
  <c r="CY30" i="15"/>
  <c r="CZ29" i="15"/>
  <c r="CZ24" i="15"/>
  <c r="CY26" i="15"/>
  <c r="CY22" i="15"/>
  <c r="CZ17" i="15"/>
  <c r="CP6" i="6"/>
  <c r="CQ7" i="6"/>
  <c r="CQ7" i="7"/>
  <c r="CP65" i="15" l="1"/>
  <c r="CP43" i="15"/>
  <c r="CP66" i="15"/>
  <c r="CO29" i="5" s="1"/>
  <c r="CP44" i="15"/>
  <c r="CN28" i="5"/>
  <c r="CR7" i="7"/>
  <c r="CZ26" i="15"/>
  <c r="DA24" i="15"/>
  <c r="CQ6" i="6"/>
  <c r="CR7" i="6"/>
  <c r="DA17" i="15"/>
  <c r="CZ22" i="15"/>
  <c r="CZ30" i="15"/>
  <c r="DA29" i="15"/>
  <c r="CQ65" i="15" l="1"/>
  <c r="CQ43" i="15"/>
  <c r="CQ44" i="15"/>
  <c r="CQ66" i="15"/>
  <c r="CP29" i="5" s="1"/>
  <c r="CO28" i="5"/>
  <c r="DB29" i="15"/>
  <c r="DA30" i="15"/>
  <c r="DA22" i="15"/>
  <c r="DB17" i="15"/>
  <c r="CS7" i="6"/>
  <c r="CR6" i="6"/>
  <c r="DA26" i="15"/>
  <c r="DB24" i="15"/>
  <c r="CS7" i="7"/>
  <c r="CP28" i="5" l="1"/>
  <c r="CR43" i="15"/>
  <c r="CR65" i="15"/>
  <c r="CR44" i="15"/>
  <c r="CR66" i="15"/>
  <c r="CQ29" i="5" s="1"/>
  <c r="CS6" i="7"/>
  <c r="CW7" i="7"/>
  <c r="CS6" i="6"/>
  <c r="CW7" i="6"/>
  <c r="DC29" i="15"/>
  <c r="DB30" i="15"/>
  <c r="DB26" i="15"/>
  <c r="DC24" i="15"/>
  <c r="DB22" i="15"/>
  <c r="DC17" i="15"/>
  <c r="CS65" i="15" l="1"/>
  <c r="CS43" i="15"/>
  <c r="CS44" i="15"/>
  <c r="CT44" i="15" s="1"/>
  <c r="CS66" i="15"/>
  <c r="CQ28" i="5"/>
  <c r="DC22" i="15"/>
  <c r="DD17" i="15"/>
  <c r="CX7" i="7"/>
  <c r="DC30" i="15"/>
  <c r="DD29" i="15"/>
  <c r="DD24" i="15"/>
  <c r="DC26" i="15"/>
  <c r="CW6" i="6"/>
  <c r="CX7" i="6"/>
  <c r="CR28" i="5" l="1"/>
  <c r="CT65" i="15"/>
  <c r="CR29" i="5"/>
  <c r="CT66" i="15"/>
  <c r="CT43" i="15"/>
  <c r="DD26" i="15"/>
  <c r="DE24" i="15"/>
  <c r="CY7" i="7"/>
  <c r="DD30" i="15"/>
  <c r="DE29" i="15"/>
  <c r="DE17" i="15"/>
  <c r="DD22" i="15"/>
  <c r="CX6" i="6"/>
  <c r="CY7" i="6"/>
  <c r="CS28" i="5" l="1"/>
  <c r="CS29" i="5"/>
  <c r="CZ7" i="7"/>
  <c r="DF17" i="15"/>
  <c r="DE22" i="15"/>
  <c r="DE30" i="15"/>
  <c r="DF29" i="15"/>
  <c r="CZ7" i="6"/>
  <c r="CY6" i="6"/>
  <c r="DE26" i="15"/>
  <c r="DF24" i="15"/>
  <c r="CX66" i="15" l="1"/>
  <c r="CW29" i="5" s="1"/>
  <c r="CX44" i="15"/>
  <c r="CX65" i="15"/>
  <c r="CX43" i="15"/>
  <c r="DA7" i="7"/>
  <c r="DF22" i="15"/>
  <c r="DG17" i="15"/>
  <c r="DF26" i="15"/>
  <c r="DG24" i="15"/>
  <c r="CZ6" i="6"/>
  <c r="DA7" i="6"/>
  <c r="DG29" i="15"/>
  <c r="DF30" i="15"/>
  <c r="CW28" i="5" l="1"/>
  <c r="CY44" i="15"/>
  <c r="CY66" i="15"/>
  <c r="CX29" i="5" s="1"/>
  <c r="CY65" i="15"/>
  <c r="CY43" i="15"/>
  <c r="DG30" i="15"/>
  <c r="DH29" i="15"/>
  <c r="DH24" i="15"/>
  <c r="DG26" i="15"/>
  <c r="DG22" i="15"/>
  <c r="DH17" i="15"/>
  <c r="DB7" i="7"/>
  <c r="DA6" i="6"/>
  <c r="DB7" i="6"/>
  <c r="CZ43" i="15" l="1"/>
  <c r="CZ65" i="15"/>
  <c r="CZ44" i="15"/>
  <c r="CZ66" i="15"/>
  <c r="CY29" i="5" s="1"/>
  <c r="CX28" i="5"/>
  <c r="DC7" i="7"/>
  <c r="DI17" i="15"/>
  <c r="DH22" i="15"/>
  <c r="DH26" i="15"/>
  <c r="DI24" i="15"/>
  <c r="DB6" i="6"/>
  <c r="DC7" i="6"/>
  <c r="DH30" i="15"/>
  <c r="DI29" i="15"/>
  <c r="DA66" i="15" l="1"/>
  <c r="CZ29" i="5" s="1"/>
  <c r="DA44" i="15"/>
  <c r="CY28" i="5"/>
  <c r="DA43" i="15"/>
  <c r="DA65" i="15"/>
  <c r="DD7" i="7"/>
  <c r="DI26" i="15"/>
  <c r="DJ24" i="15"/>
  <c r="DJ26" i="15" s="1"/>
  <c r="DI30" i="15"/>
  <c r="DJ29" i="15"/>
  <c r="DJ30" i="15" s="1"/>
  <c r="DD7" i="6"/>
  <c r="DC6" i="6"/>
  <c r="DI22" i="15"/>
  <c r="DJ17" i="15"/>
  <c r="DJ22" i="15" s="1"/>
  <c r="DB44" i="15" l="1"/>
  <c r="DB66" i="15"/>
  <c r="DA29" i="5" s="1"/>
  <c r="DB43" i="15"/>
  <c r="DB65" i="15"/>
  <c r="CZ28" i="5"/>
  <c r="DE7" i="7"/>
  <c r="DD6" i="6"/>
  <c r="DE7" i="6"/>
  <c r="DC66" i="15" l="1"/>
  <c r="DB29" i="5" s="1"/>
  <c r="DC44" i="15"/>
  <c r="DC43" i="15"/>
  <c r="DC65" i="15"/>
  <c r="DA28" i="5"/>
  <c r="DF7" i="7"/>
  <c r="DE6" i="6"/>
  <c r="DF7" i="6"/>
  <c r="DD43" i="15" l="1"/>
  <c r="DD65" i="15"/>
  <c r="DD66" i="15"/>
  <c r="DC29" i="5" s="1"/>
  <c r="DD44" i="15"/>
  <c r="DB28" i="5"/>
  <c r="DG7" i="7"/>
  <c r="DF6" i="6"/>
  <c r="DG7" i="6"/>
  <c r="DC28" i="5" l="1"/>
  <c r="DE43" i="15"/>
  <c r="DE65" i="15"/>
  <c r="DE44" i="15"/>
  <c r="DE66" i="15"/>
  <c r="DD29" i="5" s="1"/>
  <c r="DH7" i="7"/>
  <c r="DH7" i="6"/>
  <c r="DG6" i="6"/>
  <c r="DD28" i="5" l="1"/>
  <c r="DF65" i="15"/>
  <c r="DF43" i="15"/>
  <c r="DF66" i="15"/>
  <c r="DE29" i="5" s="1"/>
  <c r="DF44" i="15"/>
  <c r="DI7" i="7"/>
  <c r="DI6" i="7" s="1"/>
  <c r="DH6" i="6"/>
  <c r="DI7" i="6"/>
  <c r="DI6" i="6" s="1"/>
  <c r="DG66" i="15" l="1"/>
  <c r="DF29" i="5" s="1"/>
  <c r="DG44" i="15"/>
  <c r="DE28" i="5"/>
  <c r="DG65" i="15"/>
  <c r="DG43" i="15"/>
  <c r="DF28" i="5" l="1"/>
  <c r="DH43" i="15"/>
  <c r="DH65" i="15"/>
  <c r="DH44" i="15"/>
  <c r="DH66" i="15"/>
  <c r="DG29" i="5" s="1"/>
  <c r="DI66" i="15" l="1"/>
  <c r="DI44" i="15"/>
  <c r="DJ44" i="15" s="1"/>
  <c r="DI65" i="15"/>
  <c r="DI43" i="15"/>
  <c r="DG28" i="5"/>
  <c r="DJ66" i="15" l="1"/>
  <c r="DI29" i="5" s="1"/>
  <c r="DH29" i="5"/>
  <c r="DJ43" i="15"/>
  <c r="DJ65" i="15"/>
  <c r="DH28" i="5"/>
  <c r="DI28" i="5" l="1"/>
  <c r="BE17" i="17" l="1"/>
  <c r="BB12" i="10" s="1"/>
  <c r="BD17" i="11" s="1"/>
  <c r="BG17" i="17"/>
  <c r="BG25" i="17" s="1"/>
  <c r="BG6" i="17" s="1"/>
  <c r="BG11" i="17" s="1"/>
  <c r="BB17" i="17"/>
  <c r="BD17" i="17"/>
  <c r="BD25" i="17" s="1"/>
  <c r="BD6" i="17" s="1"/>
  <c r="BD11" i="17" s="1"/>
  <c r="BC17" i="17"/>
  <c r="BC25" i="17" s="1"/>
  <c r="BC6" i="17" s="1"/>
  <c r="BC11" i="17" s="1"/>
  <c r="BF17" i="17"/>
  <c r="BF25" i="17" s="1"/>
  <c r="BF6" i="17" s="1"/>
  <c r="BF11" i="17" s="1"/>
  <c r="BL71" i="3" s="1"/>
  <c r="BH17" i="17"/>
  <c r="BH25" i="17" s="1"/>
  <c r="BH6" i="17" s="1"/>
  <c r="BH11" i="17" s="1"/>
  <c r="BA15" i="17"/>
  <c r="BA17" i="17" s="1"/>
  <c r="AX12" i="10" s="1"/>
  <c r="AZ17" i="11" s="1"/>
  <c r="AZ12" i="10" l="1"/>
  <c r="BB17" i="11" s="1"/>
  <c r="AZ11" i="12"/>
  <c r="AZ20" i="11"/>
  <c r="BD20" i="11"/>
  <c r="BE12" i="10"/>
  <c r="BE25" i="17"/>
  <c r="BE6" i="17" s="1"/>
  <c r="BE11" i="17" s="1"/>
  <c r="BC12" i="10"/>
  <c r="BE17" i="11" s="1"/>
  <c r="BD12" i="10"/>
  <c r="AZ12" i="9"/>
  <c r="AX14" i="10"/>
  <c r="BA25" i="17"/>
  <c r="BB25" i="17"/>
  <c r="BB6" i="17" s="1"/>
  <c r="BB11" i="17" s="1"/>
  <c r="AY12" i="10"/>
  <c r="BA17" i="11" s="1"/>
  <c r="BA12" i="10"/>
  <c r="BC17" i="11" s="1"/>
  <c r="BB14" i="10"/>
  <c r="BD12" i="9"/>
  <c r="BD14" i="9" s="1"/>
  <c r="BD16" i="9" s="1"/>
  <c r="BA6" i="17" l="1"/>
  <c r="AZ14" i="10"/>
  <c r="AZ17" i="10" s="1"/>
  <c r="BB12" i="9"/>
  <c r="BB14" i="9" s="1"/>
  <c r="BB16" i="9" s="1"/>
  <c r="BB26" i="9" s="1"/>
  <c r="BB27" i="9" s="1"/>
  <c r="BG12" i="9"/>
  <c r="BG14" i="9" s="1"/>
  <c r="BG16" i="9" s="1"/>
  <c r="BG26" i="9" s="1"/>
  <c r="BG27" i="9" s="1"/>
  <c r="BG17" i="11"/>
  <c r="AZ32" i="9"/>
  <c r="BA14" i="6"/>
  <c r="AZ24" i="11"/>
  <c r="BF12" i="9"/>
  <c r="BF14" i="9" s="1"/>
  <c r="BF16" i="9" s="1"/>
  <c r="BF26" i="9" s="1"/>
  <c r="BF27" i="9" s="1"/>
  <c r="BF17" i="11"/>
  <c r="BC11" i="12"/>
  <c r="BC20" i="11"/>
  <c r="BE11" i="12"/>
  <c r="BE20" i="11"/>
  <c r="BE14" i="6"/>
  <c r="BD24" i="11"/>
  <c r="BD32" i="9"/>
  <c r="BB11" i="12"/>
  <c r="BB20" i="11"/>
  <c r="BA11" i="12"/>
  <c r="BA20" i="11"/>
  <c r="BD11" i="12"/>
  <c r="BD14" i="10"/>
  <c r="BD16" i="10" s="1"/>
  <c r="BE14" i="10"/>
  <c r="BE17" i="10" s="1"/>
  <c r="BE12" i="9"/>
  <c r="BE14" i="9" s="1"/>
  <c r="BE16" i="9" s="1"/>
  <c r="BC14" i="10"/>
  <c r="BD17" i="9"/>
  <c r="BD26" i="9"/>
  <c r="BD27" i="9" s="1"/>
  <c r="AX17" i="10"/>
  <c r="AX16" i="10"/>
  <c r="BC12" i="9"/>
  <c r="BC14" i="9" s="1"/>
  <c r="BC16" i="9" s="1"/>
  <c r="BA14" i="10"/>
  <c r="AY14" i="10"/>
  <c r="BA12" i="9"/>
  <c r="BA14" i="9" s="1"/>
  <c r="BA16" i="9" s="1"/>
  <c r="BB16" i="10"/>
  <c r="BB17" i="10"/>
  <c r="BA11" i="17"/>
  <c r="AZ14" i="9"/>
  <c r="AZ16" i="9" s="1"/>
  <c r="AZ16" i="10" l="1"/>
  <c r="AZ27" i="10" s="1"/>
  <c r="AZ28" i="10" s="1"/>
  <c r="BD17" i="10"/>
  <c r="BB17" i="9"/>
  <c r="BG17" i="9"/>
  <c r="BF17" i="9"/>
  <c r="BD14" i="6"/>
  <c r="BC24" i="11"/>
  <c r="BC32" i="9"/>
  <c r="BB24" i="11"/>
  <c r="BC14" i="6"/>
  <c r="BB32" i="9"/>
  <c r="BF11" i="12"/>
  <c r="BF20" i="11"/>
  <c r="BE32" i="9"/>
  <c r="BF14" i="6"/>
  <c r="BE24" i="11"/>
  <c r="BG11" i="12"/>
  <c r="BG20" i="11"/>
  <c r="BA24" i="11"/>
  <c r="BA32" i="9"/>
  <c r="BB14" i="6"/>
  <c r="BE16" i="10"/>
  <c r="BE27" i="10" s="1"/>
  <c r="BC16" i="10"/>
  <c r="BC17" i="10"/>
  <c r="BE26" i="9"/>
  <c r="BE27" i="9" s="1"/>
  <c r="BE17" i="9"/>
  <c r="AZ26" i="9"/>
  <c r="AZ27" i="9" s="1"/>
  <c r="AZ17" i="9"/>
  <c r="BG17" i="5"/>
  <c r="BD27" i="10"/>
  <c r="BA17" i="10"/>
  <c r="BA16" i="10"/>
  <c r="AY17" i="10"/>
  <c r="AY16" i="10"/>
  <c r="BC26" i="9"/>
  <c r="BC27" i="9" s="1"/>
  <c r="BC17" i="9"/>
  <c r="BE17" i="5"/>
  <c r="BB27" i="10"/>
  <c r="BA17" i="9"/>
  <c r="BA26" i="9"/>
  <c r="BA27" i="9" s="1"/>
  <c r="BB8" i="12"/>
  <c r="BA17" i="5"/>
  <c r="AX27" i="10"/>
  <c r="AZ32" i="10" l="1"/>
  <c r="AZ33" i="10" s="1"/>
  <c r="BC17" i="5"/>
  <c r="BF32" i="9"/>
  <c r="BG14" i="6"/>
  <c r="BF24" i="11"/>
  <c r="BG24" i="11"/>
  <c r="BG32" i="9"/>
  <c r="BH14" i="6"/>
  <c r="BH17" i="5"/>
  <c r="BH18" i="5" s="1"/>
  <c r="BF17" i="5"/>
  <c r="BC27" i="10"/>
  <c r="BE28" i="10"/>
  <c r="BE32" i="10"/>
  <c r="BE33" i="10" s="1"/>
  <c r="BG8" i="12"/>
  <c r="BC11" i="7"/>
  <c r="BB14" i="12"/>
  <c r="BE23" i="5"/>
  <c r="BE24" i="5" s="1"/>
  <c r="BE18" i="5"/>
  <c r="BD17" i="5"/>
  <c r="BA27" i="10"/>
  <c r="AY27" i="10"/>
  <c r="BB17" i="5"/>
  <c r="AX32" i="10"/>
  <c r="AX33" i="10" s="1"/>
  <c r="AX28" i="10"/>
  <c r="AZ8" i="12"/>
  <c r="AZ26" i="11"/>
  <c r="BD28" i="10"/>
  <c r="BD32" i="10"/>
  <c r="BD33" i="10" s="1"/>
  <c r="BF8" i="12"/>
  <c r="BA23" i="5"/>
  <c r="BA24" i="5" s="1"/>
  <c r="BA18" i="5"/>
  <c r="BB28" i="10"/>
  <c r="BD8" i="12"/>
  <c r="BB32" i="10"/>
  <c r="BB33" i="10" s="1"/>
  <c r="BG18" i="5"/>
  <c r="BG23" i="5"/>
  <c r="BG24" i="5" s="1"/>
  <c r="BC18" i="5" l="1"/>
  <c r="BC23" i="5"/>
  <c r="BC24" i="5" s="1"/>
  <c r="BH23" i="5"/>
  <c r="BH24" i="5" s="1"/>
  <c r="BC28" i="10"/>
  <c r="BC32" i="10"/>
  <c r="BC33" i="10" s="1"/>
  <c r="BE8" i="12"/>
  <c r="BG14" i="12"/>
  <c r="BH11" i="7"/>
  <c r="BF23" i="5"/>
  <c r="BF24" i="5" s="1"/>
  <c r="BF18" i="5"/>
  <c r="BG11" i="7"/>
  <c r="BF14" i="12"/>
  <c r="BD23" i="5"/>
  <c r="BD24" i="5" s="1"/>
  <c r="BD18" i="5"/>
  <c r="BA20" i="6"/>
  <c r="BA26" i="11"/>
  <c r="BB23" i="5"/>
  <c r="BB24" i="5" s="1"/>
  <c r="BB18" i="5"/>
  <c r="BA28" i="10"/>
  <c r="BA32" i="10"/>
  <c r="BA33" i="10" s="1"/>
  <c r="BC8" i="12"/>
  <c r="BE11" i="7"/>
  <c r="BD14" i="12"/>
  <c r="BA11" i="7"/>
  <c r="AZ14" i="12"/>
  <c r="AY32" i="10"/>
  <c r="AY33" i="10" s="1"/>
  <c r="BA8" i="12"/>
  <c r="AY28" i="10"/>
  <c r="BC13" i="7"/>
  <c r="BF11" i="7" l="1"/>
  <c r="BE14" i="12"/>
  <c r="BH13" i="7"/>
  <c r="BA13" i="7"/>
  <c r="BE13" i="7"/>
  <c r="BC14" i="12"/>
  <c r="BD11" i="7"/>
  <c r="BC12" i="7"/>
  <c r="BB20" i="6"/>
  <c r="BB26" i="11"/>
  <c r="BB11" i="7"/>
  <c r="BA14" i="12"/>
  <c r="BG13" i="7"/>
  <c r="BA12" i="7" l="1"/>
  <c r="BF13" i="7"/>
  <c r="BH12" i="7"/>
  <c r="BD13" i="7"/>
  <c r="BC20" i="6"/>
  <c r="BC26" i="11"/>
  <c r="BB13" i="7"/>
  <c r="BE12" i="7"/>
  <c r="BG12" i="7"/>
  <c r="BF12" i="7" l="1"/>
  <c r="BD20" i="6"/>
  <c r="BD26" i="11"/>
  <c r="BB12" i="7"/>
  <c r="BD12" i="7"/>
  <c r="BE20" i="6" l="1"/>
  <c r="BE26" i="11"/>
  <c r="BF20" i="6" l="1"/>
  <c r="BF26" i="11"/>
  <c r="BG20" i="6" l="1"/>
  <c r="BG26" i="11"/>
  <c r="BH20" i="6" l="1"/>
  <c r="BA6" i="18" l="1"/>
  <c r="BM6" i="18" s="1"/>
  <c r="BM7" i="18" s="1"/>
  <c r="BA15" i="18"/>
  <c r="BA14" i="18" s="1"/>
  <c r="BM14" i="18" s="1"/>
  <c r="BM12" i="18"/>
  <c r="BL61" i="3"/>
  <c r="BM15" i="18" l="1"/>
  <c r="BA7" i="18"/>
  <c r="AZ28" i="11"/>
  <c r="AZ19" i="12" l="1"/>
  <c r="BA19" i="6"/>
  <c r="BA21" i="6" s="1"/>
  <c r="BA28" i="11"/>
  <c r="AZ29" i="11"/>
  <c r="AZ34" i="9" s="1"/>
  <c r="BA19" i="12" l="1"/>
  <c r="BB19" i="6"/>
  <c r="BB21" i="6" s="1"/>
  <c r="BB28" i="11"/>
  <c r="BA29" i="11"/>
  <c r="BA34" i="9" s="1"/>
  <c r="BA18" i="7"/>
  <c r="BA19" i="7" s="1"/>
  <c r="BA21" i="7" s="1"/>
  <c r="AZ20" i="12"/>
  <c r="AZ22" i="12" s="1"/>
  <c r="AZ25" i="12" l="1"/>
  <c r="BA24" i="12" s="1"/>
  <c r="BC19" i="6"/>
  <c r="BC21" i="6" s="1"/>
  <c r="BB19" i="12"/>
  <c r="BC28" i="11"/>
  <c r="BB29" i="11"/>
  <c r="BB34" i="9" s="1"/>
  <c r="BB18" i="7"/>
  <c r="BB19" i="7" s="1"/>
  <c r="BB21" i="7" s="1"/>
  <c r="BA20" i="12"/>
  <c r="BA22" i="12" s="1"/>
  <c r="AZ7" i="11" l="1"/>
  <c r="AZ30" i="9" s="1"/>
  <c r="BA24" i="7"/>
  <c r="BD19" i="6"/>
  <c r="BD21" i="6" s="1"/>
  <c r="BC19" i="12"/>
  <c r="BD28" i="11"/>
  <c r="BC29" i="11"/>
  <c r="BC34" i="9" s="1"/>
  <c r="BB20" i="12"/>
  <c r="BB22" i="12" s="1"/>
  <c r="L14" i="19" s="1"/>
  <c r="BC18" i="7"/>
  <c r="BC19" i="7" s="1"/>
  <c r="BC21" i="7" s="1"/>
  <c r="BA13" i="6"/>
  <c r="BA15" i="6" s="1"/>
  <c r="BA25" i="12"/>
  <c r="BB23" i="7"/>
  <c r="AZ10" i="11" l="1"/>
  <c r="AZ14" i="11" s="1"/>
  <c r="AZ31" i="11" s="1"/>
  <c r="BA7" i="11"/>
  <c r="BB24" i="7"/>
  <c r="BB24" i="12"/>
  <c r="BD19" i="12"/>
  <c r="BE19" i="6"/>
  <c r="BE21" i="6" s="1"/>
  <c r="BE28" i="11"/>
  <c r="BD29" i="11"/>
  <c r="BD34" i="9" s="1"/>
  <c r="BD18" i="7"/>
  <c r="BD19" i="7" s="1"/>
  <c r="BD21" i="7" s="1"/>
  <c r="BC20" i="12"/>
  <c r="BC22" i="12" s="1"/>
  <c r="BE18" i="7" l="1"/>
  <c r="BE19" i="7" s="1"/>
  <c r="BE21" i="7" s="1"/>
  <c r="BD20" i="12"/>
  <c r="BD22" i="12" s="1"/>
  <c r="BB25" i="12"/>
  <c r="BC23" i="7"/>
  <c r="BF19" i="6"/>
  <c r="BF21" i="6" s="1"/>
  <c r="BE19" i="12"/>
  <c r="BF28" i="11"/>
  <c r="BE29" i="11"/>
  <c r="BE34" i="9" s="1"/>
  <c r="BA10" i="11"/>
  <c r="BA14" i="11" s="1"/>
  <c r="BA31" i="11" s="1"/>
  <c r="BA30" i="9"/>
  <c r="BB13" i="6"/>
  <c r="BB15" i="6" s="1"/>
  <c r="BG19" i="6" l="1"/>
  <c r="BG21" i="6" s="1"/>
  <c r="BF19" i="12"/>
  <c r="BG28" i="11"/>
  <c r="BF29" i="11"/>
  <c r="BF34" i="9" s="1"/>
  <c r="BB7" i="11"/>
  <c r="BC24" i="12"/>
  <c r="BC24" i="7"/>
  <c r="BF18" i="7"/>
  <c r="BF19" i="7" s="1"/>
  <c r="BF21" i="7" s="1"/>
  <c r="BE20" i="12"/>
  <c r="BE22" i="12" s="1"/>
  <c r="M14" i="19" s="1"/>
  <c r="BH19" i="6" l="1"/>
  <c r="BH21" i="6" s="1"/>
  <c r="BG19" i="12"/>
  <c r="BG29" i="11"/>
  <c r="BG34" i="9" s="1"/>
  <c r="BH28" i="11"/>
  <c r="BF20" i="12"/>
  <c r="BF22" i="12" s="1"/>
  <c r="BG18" i="7"/>
  <c r="BG19" i="7" s="1"/>
  <c r="BG21" i="7" s="1"/>
  <c r="BC25" i="12"/>
  <c r="BD23" i="7"/>
  <c r="BB10" i="11"/>
  <c r="BB14" i="11" s="1"/>
  <c r="BB31" i="11" s="1"/>
  <c r="BC13" i="6"/>
  <c r="BC15" i="6" s="1"/>
  <c r="BB30" i="9"/>
  <c r="BH18" i="7" l="1"/>
  <c r="BH19" i="7" s="1"/>
  <c r="BH21" i="7" s="1"/>
  <c r="BG20" i="12"/>
  <c r="BG22" i="12" s="1"/>
  <c r="BI19" i="6"/>
  <c r="BH19" i="12"/>
  <c r="BI28" i="11"/>
  <c r="BC7" i="11"/>
  <c r="BD24" i="12"/>
  <c r="BD24" i="7"/>
  <c r="BD25" i="12" l="1"/>
  <c r="BE23" i="7"/>
  <c r="BI18" i="7"/>
  <c r="BI19" i="7" s="1"/>
  <c r="BH20" i="12"/>
  <c r="BC30" i="9"/>
  <c r="BC10" i="11"/>
  <c r="BC14" i="11" s="1"/>
  <c r="BC31" i="11" s="1"/>
  <c r="BD13" i="6"/>
  <c r="BD15" i="6" s="1"/>
  <c r="BJ19" i="6"/>
  <c r="BI19" i="12"/>
  <c r="BJ28" i="11"/>
  <c r="BK19" i="6" l="1"/>
  <c r="BJ19" i="12"/>
  <c r="BK28" i="11"/>
  <c r="BJ18" i="7"/>
  <c r="BJ19" i="7" s="1"/>
  <c r="BI20" i="12"/>
  <c r="BD7" i="11"/>
  <c r="BE24" i="12"/>
  <c r="BE24" i="7"/>
  <c r="BK18" i="7" l="1"/>
  <c r="BK19" i="7" s="1"/>
  <c r="BJ20" i="12"/>
  <c r="BF23" i="7"/>
  <c r="BE25" i="12"/>
  <c r="BL19" i="6"/>
  <c r="BK19" i="12"/>
  <c r="BL28" i="11"/>
  <c r="BD30" i="9"/>
  <c r="BD10" i="11"/>
  <c r="BD14" i="11" s="1"/>
  <c r="BD31" i="11" s="1"/>
  <c r="BE13" i="6"/>
  <c r="BE15" i="6" s="1"/>
  <c r="BM19" i="6" l="1"/>
  <c r="BP28" i="11"/>
  <c r="BF24" i="12"/>
  <c r="BF24" i="7"/>
  <c r="BE7" i="11"/>
  <c r="BK20" i="12"/>
  <c r="BL18" i="7"/>
  <c r="BL19" i="7" s="1"/>
  <c r="BL19" i="12"/>
  <c r="BG23" i="7" l="1"/>
  <c r="BF25" i="12"/>
  <c r="BQ19" i="6"/>
  <c r="BP19" i="12"/>
  <c r="BQ28" i="11"/>
  <c r="BE30" i="9"/>
  <c r="BE10" i="11"/>
  <c r="BE14" i="11" s="1"/>
  <c r="BE31" i="11" s="1"/>
  <c r="BF13" i="6"/>
  <c r="BF15" i="6" s="1"/>
  <c r="BM18" i="7"/>
  <c r="BM19" i="7" s="1"/>
  <c r="BL20" i="12"/>
  <c r="BF7" i="11" l="1"/>
  <c r="BG24" i="12"/>
  <c r="BG24" i="7"/>
  <c r="BP20" i="12"/>
  <c r="BQ18" i="7"/>
  <c r="BQ19" i="7" s="1"/>
  <c r="BR19" i="6"/>
  <c r="BR28" i="11"/>
  <c r="BQ19" i="12"/>
  <c r="BH23" i="7" l="1"/>
  <c r="BG25" i="12"/>
  <c r="BS19" i="6"/>
  <c r="BS28" i="11"/>
  <c r="BR19" i="12"/>
  <c r="BQ20" i="12"/>
  <c r="BR18" i="7"/>
  <c r="BR19" i="7" s="1"/>
  <c r="BF30" i="9"/>
  <c r="BF10" i="11"/>
  <c r="BF14" i="11" s="1"/>
  <c r="BF31" i="11" s="1"/>
  <c r="BG13" i="6"/>
  <c r="BG15" i="6" s="1"/>
  <c r="BS18" i="7" l="1"/>
  <c r="BS19" i="7" s="1"/>
  <c r="BR20" i="12"/>
  <c r="BH24" i="12"/>
  <c r="BH24" i="7"/>
  <c r="BG7" i="11"/>
  <c r="BT19" i="6"/>
  <c r="BT28" i="11"/>
  <c r="BS19" i="12"/>
  <c r="BU19" i="6" l="1"/>
  <c r="BT19" i="12"/>
  <c r="BU28" i="11"/>
  <c r="BI23" i="7"/>
  <c r="BS20" i="12"/>
  <c r="BT18" i="7"/>
  <c r="BT19" i="7" s="1"/>
  <c r="BG30" i="9"/>
  <c r="BG10" i="11"/>
  <c r="BG14" i="11" s="1"/>
  <c r="BG31" i="11" s="1"/>
  <c r="BH13" i="6"/>
  <c r="BH15" i="6" s="1"/>
  <c r="BV19" i="6" l="1"/>
  <c r="BU19" i="12"/>
  <c r="BV28" i="11"/>
  <c r="BU18" i="7"/>
  <c r="BU19" i="7" s="1"/>
  <c r="BT20" i="12"/>
  <c r="BW19" i="6" l="1"/>
  <c r="BV19" i="12"/>
  <c r="BW28" i="11"/>
  <c r="BV18" i="7"/>
  <c r="BV19" i="7" s="1"/>
  <c r="BU20" i="12"/>
  <c r="BX19" i="6" l="1"/>
  <c r="BW19" i="12"/>
  <c r="BX28" i="11"/>
  <c r="BW18" i="7"/>
  <c r="BW19" i="7" s="1"/>
  <c r="BV20" i="12"/>
  <c r="BY19" i="6" l="1"/>
  <c r="BX19" i="12"/>
  <c r="BY28" i="11"/>
  <c r="BX18" i="7"/>
  <c r="BX19" i="7" s="1"/>
  <c r="BW20" i="12"/>
  <c r="BZ19" i="6" l="1"/>
  <c r="BY19" i="12"/>
  <c r="BZ28" i="11"/>
  <c r="BY18" i="7"/>
  <c r="BY19" i="7" s="1"/>
  <c r="BX20" i="12"/>
  <c r="CA19" i="6" l="1"/>
  <c r="BZ19" i="12"/>
  <c r="CA28" i="11"/>
  <c r="BY20" i="12"/>
  <c r="BZ18" i="7"/>
  <c r="BZ19" i="7" s="1"/>
  <c r="CB19" i="6" l="1"/>
  <c r="CA19" i="12"/>
  <c r="CB28" i="11"/>
  <c r="BZ20" i="12"/>
  <c r="CA18" i="7"/>
  <c r="CA19" i="7" s="1"/>
  <c r="CA20" i="12" l="1"/>
  <c r="CB18" i="7"/>
  <c r="CB19" i="7" s="1"/>
  <c r="CB19" i="12"/>
  <c r="CC19" i="6"/>
  <c r="CF28" i="11"/>
  <c r="CB20" i="12" l="1"/>
  <c r="CC18" i="7"/>
  <c r="CC19" i="7" s="1"/>
  <c r="CG19" i="6"/>
  <c r="CF19" i="12"/>
  <c r="CG28" i="11"/>
  <c r="CH19" i="6" l="1"/>
  <c r="CG19" i="12"/>
  <c r="CH28" i="11"/>
  <c r="CG18" i="7"/>
  <c r="CG19" i="7" s="1"/>
  <c r="CF20" i="12"/>
  <c r="CI19" i="6" l="1"/>
  <c r="CH19" i="12"/>
  <c r="CI28" i="11"/>
  <c r="CG20" i="12"/>
  <c r="CH18" i="7"/>
  <c r="CH19" i="7" s="1"/>
  <c r="CJ19" i="6" l="1"/>
  <c r="CI19" i="12"/>
  <c r="CJ28" i="11"/>
  <c r="CI18" i="7"/>
  <c r="CI19" i="7" s="1"/>
  <c r="CH20" i="12"/>
  <c r="CK19" i="6" l="1"/>
  <c r="CJ19" i="12"/>
  <c r="CK28" i="11"/>
  <c r="CI20" i="12"/>
  <c r="CJ18" i="7"/>
  <c r="CJ19" i="7" s="1"/>
  <c r="CL19" i="6" l="1"/>
  <c r="CK19" i="12"/>
  <c r="CL28" i="11"/>
  <c r="CK18" i="7"/>
  <c r="CK19" i="7" s="1"/>
  <c r="CJ20" i="12"/>
  <c r="CM19" i="6" l="1"/>
  <c r="CL19" i="12"/>
  <c r="CM28" i="11"/>
  <c r="CK20" i="12"/>
  <c r="CL18" i="7"/>
  <c r="CL19" i="7" s="1"/>
  <c r="CN19" i="6" l="1"/>
  <c r="CM19" i="12"/>
  <c r="CN28" i="11"/>
  <c r="CM18" i="7"/>
  <c r="CM19" i="7" s="1"/>
  <c r="CL20" i="12"/>
  <c r="CM20" i="12" l="1"/>
  <c r="CN18" i="7"/>
  <c r="CN19" i="7" s="1"/>
  <c r="CO19" i="6"/>
  <c r="CN19" i="12"/>
  <c r="CO28" i="11"/>
  <c r="CN20" i="12" l="1"/>
  <c r="CO18" i="7"/>
  <c r="CO19" i="7" s="1"/>
  <c r="CP19" i="6"/>
  <c r="CO19" i="12"/>
  <c r="CP28" i="11"/>
  <c r="CQ19" i="6" l="1"/>
  <c r="CP19" i="12"/>
  <c r="CQ28" i="11"/>
  <c r="CP18" i="7"/>
  <c r="CP19" i="7" s="1"/>
  <c r="CO20" i="12"/>
  <c r="CR19" i="6" l="1"/>
  <c r="CQ19" i="12"/>
  <c r="CR28" i="11"/>
  <c r="CQ18" i="7"/>
  <c r="CQ19" i="7" s="1"/>
  <c r="CP20" i="12"/>
  <c r="CQ20" i="12" l="1"/>
  <c r="CR18" i="7"/>
  <c r="CR19" i="7" s="1"/>
  <c r="CR19" i="12"/>
  <c r="CS19" i="6"/>
  <c r="CV28" i="11"/>
  <c r="CR20" i="12" l="1"/>
  <c r="CS18" i="7"/>
  <c r="CS19" i="7" s="1"/>
  <c r="CW19" i="6"/>
  <c r="CV19" i="12"/>
  <c r="CW28" i="11"/>
  <c r="CX19" i="6" l="1"/>
  <c r="CW19" i="12"/>
  <c r="CX28" i="11"/>
  <c r="CV20" i="12"/>
  <c r="CW18" i="7"/>
  <c r="CW19" i="7" s="1"/>
  <c r="CY19" i="6" l="1"/>
  <c r="CX19" i="12"/>
  <c r="CY28" i="11"/>
  <c r="CW20" i="12"/>
  <c r="CX18" i="7"/>
  <c r="CX19" i="7" s="1"/>
  <c r="CZ19" i="6" l="1"/>
  <c r="CZ28" i="11"/>
  <c r="CY19" i="12"/>
  <c r="CX20" i="12"/>
  <c r="CY18" i="7"/>
  <c r="CY19" i="7" s="1"/>
  <c r="CY20" i="12" l="1"/>
  <c r="CZ18" i="7"/>
  <c r="CZ19" i="7" s="1"/>
  <c r="DA19" i="6"/>
  <c r="CZ19" i="12"/>
  <c r="DA28" i="11"/>
  <c r="CZ20" i="12" l="1"/>
  <c r="DA18" i="7"/>
  <c r="DA19" i="7" s="1"/>
  <c r="DB19" i="6"/>
  <c r="DA19" i="12"/>
  <c r="DB28" i="11"/>
  <c r="DB18" i="7" l="1"/>
  <c r="DB19" i="7" s="1"/>
  <c r="DA20" i="12"/>
  <c r="DC19" i="6"/>
  <c r="DB19" i="12"/>
  <c r="DC28" i="11"/>
  <c r="DD19" i="6" l="1"/>
  <c r="DD28" i="11"/>
  <c r="DC19" i="12"/>
  <c r="DB20" i="12"/>
  <c r="DC18" i="7"/>
  <c r="DC19" i="7" s="1"/>
  <c r="DD18" i="7" l="1"/>
  <c r="DD19" i="7" s="1"/>
  <c r="DC20" i="12"/>
  <c r="DE19" i="6"/>
  <c r="DD19" i="12"/>
  <c r="DE28" i="11"/>
  <c r="DE18" i="7" l="1"/>
  <c r="DE19" i="7" s="1"/>
  <c r="DD20" i="12"/>
  <c r="DF19" i="6"/>
  <c r="DE19" i="12"/>
  <c r="DF28" i="11"/>
  <c r="DG19" i="6" l="1"/>
  <c r="DF19" i="12"/>
  <c r="DG28" i="11"/>
  <c r="DF18" i="7"/>
  <c r="DF19" i="7" s="1"/>
  <c r="DE20" i="12"/>
  <c r="DH19" i="6" l="1"/>
  <c r="DH28" i="11"/>
  <c r="DG19" i="12"/>
  <c r="DF20" i="12"/>
  <c r="DG18" i="7"/>
  <c r="DG19" i="7" s="1"/>
  <c r="DG20" i="12" l="1"/>
  <c r="DH18" i="7"/>
  <c r="DH19" i="7" s="1"/>
  <c r="DH19" i="12"/>
  <c r="DI19" i="6"/>
  <c r="DH20" i="12" l="1"/>
  <c r="DI18" i="7"/>
  <c r="DI19" i="7" s="1"/>
  <c r="BI6" i="16"/>
  <c r="BI8" i="16" s="1"/>
  <c r="BI24" i="16"/>
  <c r="BI26" i="16" s="1"/>
  <c r="BI28" i="16" s="1"/>
  <c r="BK24" i="16"/>
  <c r="BK6" i="16"/>
  <c r="BK8" i="16" s="1"/>
  <c r="BJ24" i="16"/>
  <c r="BJ6" i="16"/>
  <c r="BJ8" i="16" s="1"/>
  <c r="BJ26" i="16" l="1"/>
  <c r="BJ28" i="16" s="1"/>
  <c r="BK8" i="17"/>
  <c r="BH19" i="10"/>
  <c r="BJ19" i="9" s="1"/>
  <c r="BI29" i="16"/>
  <c r="BJ8" i="17"/>
  <c r="BG19" i="10"/>
  <c r="BI8" i="17"/>
  <c r="BF19" i="10"/>
  <c r="BK26" i="16" l="1"/>
  <c r="BK28" i="16" s="1"/>
  <c r="BI19" i="9"/>
  <c r="BJ29" i="16"/>
  <c r="BJ13" i="14"/>
  <c r="BH19" i="9"/>
  <c r="BH37" i="9" l="1"/>
  <c r="BJ15" i="14"/>
  <c r="BI32" i="5"/>
  <c r="BK13" i="14"/>
  <c r="BK29" i="16"/>
  <c r="BL13" i="14" l="1"/>
  <c r="BI14" i="17"/>
  <c r="BJ6" i="14"/>
  <c r="BJ32" i="5"/>
  <c r="BK15" i="14"/>
  <c r="BI37" i="9"/>
  <c r="BL15" i="14" l="1"/>
  <c r="BK32" i="5"/>
  <c r="BJ37" i="9"/>
  <c r="BJ8" i="14"/>
  <c r="BF7" i="10"/>
  <c r="BH8" i="11" s="1"/>
  <c r="BI12" i="5"/>
  <c r="BI14" i="5" s="1"/>
  <c r="BI15" i="5" s="1"/>
  <c r="BI17" i="17"/>
  <c r="BI32" i="17"/>
  <c r="BI35" i="17" s="1"/>
  <c r="BI10" i="17" s="1"/>
  <c r="BJ14" i="17"/>
  <c r="BK6" i="14"/>
  <c r="BF23" i="10" l="1"/>
  <c r="BJ32" i="17"/>
  <c r="BJ35" i="17" s="1"/>
  <c r="BJ10" i="17" s="1"/>
  <c r="BG23" i="10" s="1"/>
  <c r="BJ17" i="17"/>
  <c r="BI25" i="17"/>
  <c r="BF12" i="10"/>
  <c r="BF9" i="10"/>
  <c r="BH7" i="9"/>
  <c r="BG7" i="10"/>
  <c r="BI8" i="11" s="1"/>
  <c r="BK8" i="14"/>
  <c r="BJ12" i="5"/>
  <c r="BJ14" i="5" s="1"/>
  <c r="BJ15" i="5" s="1"/>
  <c r="BL6" i="14"/>
  <c r="BK14" i="17"/>
  <c r="BI6" i="17" l="1"/>
  <c r="BG12" i="10"/>
  <c r="BJ25" i="17"/>
  <c r="BJ6" i="17" s="1"/>
  <c r="BJ11" i="17" s="1"/>
  <c r="BH7" i="10"/>
  <c r="BJ8" i="11" s="1"/>
  <c r="BK12" i="5"/>
  <c r="BK14" i="5" s="1"/>
  <c r="BK15" i="5" s="1"/>
  <c r="BL8" i="14"/>
  <c r="BG9" i="10"/>
  <c r="BI7" i="9"/>
  <c r="BI9" i="9" s="1"/>
  <c r="BI9" i="12"/>
  <c r="BH9" i="12"/>
  <c r="BH31" i="9"/>
  <c r="BH17" i="11"/>
  <c r="BH12" i="9"/>
  <c r="BF14" i="10"/>
  <c r="BF16" i="10" s="1"/>
  <c r="BH9" i="9"/>
  <c r="BI11" i="17"/>
  <c r="BK32" i="17"/>
  <c r="BK35" i="17" s="1"/>
  <c r="BK10" i="17" s="1"/>
  <c r="BH23" i="10" s="1"/>
  <c r="BK17" i="17"/>
  <c r="BI22" i="9"/>
  <c r="BI23" i="9" s="1"/>
  <c r="BG24" i="10"/>
  <c r="BH22" i="9"/>
  <c r="BF24" i="10"/>
  <c r="BI24" i="9" l="1"/>
  <c r="BF17" i="10"/>
  <c r="BH14" i="9"/>
  <c r="BH16" i="9" s="1"/>
  <c r="BJ9" i="12"/>
  <c r="BH9" i="10"/>
  <c r="BJ7" i="9"/>
  <c r="BJ22" i="9"/>
  <c r="BJ23" i="9" s="1"/>
  <c r="BH24" i="10"/>
  <c r="BH20" i="11"/>
  <c r="BH11" i="12"/>
  <c r="BI12" i="9"/>
  <c r="BI14" i="9" s="1"/>
  <c r="BI16" i="9" s="1"/>
  <c r="BG14" i="10"/>
  <c r="BG16" i="10" s="1"/>
  <c r="BI17" i="11"/>
  <c r="BH23" i="9"/>
  <c r="BH24" i="9" s="1"/>
  <c r="BH12" i="10"/>
  <c r="BK25" i="17"/>
  <c r="BK6" i="17" s="1"/>
  <c r="BK11" i="17" s="1"/>
  <c r="BG25" i="10"/>
  <c r="BJ20" i="5"/>
  <c r="BJ21" i="5" s="1"/>
  <c r="BI31" i="9"/>
  <c r="BI20" i="5"/>
  <c r="BI21" i="5" s="1"/>
  <c r="BF25" i="10"/>
  <c r="BI17" i="5"/>
  <c r="BF27" i="10"/>
  <c r="BG17" i="10" l="1"/>
  <c r="BG27" i="10"/>
  <c r="BJ17" i="5"/>
  <c r="BI20" i="11"/>
  <c r="BI11" i="12"/>
  <c r="BH26" i="9"/>
  <c r="BH27" i="9" s="1"/>
  <c r="BH17" i="9"/>
  <c r="BH14" i="10"/>
  <c r="BH16" i="10" s="1"/>
  <c r="BJ17" i="11"/>
  <c r="BJ12" i="9"/>
  <c r="BJ14" i="9" s="1"/>
  <c r="BJ9" i="9"/>
  <c r="BJ24" i="9" s="1"/>
  <c r="BI18" i="5"/>
  <c r="BI23" i="5"/>
  <c r="BI24" i="5" s="1"/>
  <c r="BI17" i="9"/>
  <c r="BI26" i="9"/>
  <c r="BI27" i="9" s="1"/>
  <c r="BH24" i="11"/>
  <c r="BH32" i="9"/>
  <c r="BI14" i="6"/>
  <c r="BH25" i="10"/>
  <c r="BK20" i="5"/>
  <c r="BK21" i="5" s="1"/>
  <c r="BH8" i="12"/>
  <c r="BF32" i="10"/>
  <c r="BF33" i="10" s="1"/>
  <c r="BF28" i="10"/>
  <c r="BH26" i="11"/>
  <c r="BJ31" i="9"/>
  <c r="BH17" i="10" l="1"/>
  <c r="BI24" i="11"/>
  <c r="BI32" i="9"/>
  <c r="BJ14" i="6"/>
  <c r="BJ18" i="5"/>
  <c r="BJ23" i="5"/>
  <c r="BJ24" i="5" s="1"/>
  <c r="BI11" i="7"/>
  <c r="BH14" i="12"/>
  <c r="BH29" i="11"/>
  <c r="BH34" i="9" s="1"/>
  <c r="BI26" i="11"/>
  <c r="BI20" i="6"/>
  <c r="BI21" i="6" s="1"/>
  <c r="BJ20" i="11"/>
  <c r="BJ11" i="12"/>
  <c r="BG32" i="10"/>
  <c r="BG33" i="10" s="1"/>
  <c r="BI8" i="12"/>
  <c r="BG28" i="10"/>
  <c r="BJ16" i="9"/>
  <c r="BH27" i="10"/>
  <c r="BK17" i="5"/>
  <c r="BK23" i="5" l="1"/>
  <c r="BK24" i="5" s="1"/>
  <c r="BK18" i="5"/>
  <c r="BJ17" i="9"/>
  <c r="BJ26" i="9"/>
  <c r="BJ27" i="9" s="1"/>
  <c r="BJ24" i="11"/>
  <c r="BJ32" i="9"/>
  <c r="BK14" i="6"/>
  <c r="BJ11" i="7"/>
  <c r="BI14" i="12"/>
  <c r="BJ26" i="11"/>
  <c r="BI29" i="11"/>
  <c r="BI34" i="9" s="1"/>
  <c r="BJ20" i="6"/>
  <c r="BJ21" i="6" s="1"/>
  <c r="BJ8" i="12"/>
  <c r="BH28" i="10"/>
  <c r="BH32" i="10"/>
  <c r="BH33" i="10" s="1"/>
  <c r="BI13" i="7"/>
  <c r="BI21" i="7" s="1"/>
  <c r="BH22" i="12"/>
  <c r="BH25" i="12" l="1"/>
  <c r="BI24" i="7" s="1"/>
  <c r="N14" i="19"/>
  <c r="BI12" i="7"/>
  <c r="BK20" i="6"/>
  <c r="BK21" i="6" s="1"/>
  <c r="BJ29" i="11"/>
  <c r="BJ34" i="9" s="1"/>
  <c r="BI22" i="12"/>
  <c r="BJ13" i="7"/>
  <c r="BJ21" i="7" s="1"/>
  <c r="BK11" i="7"/>
  <c r="BJ14" i="12"/>
  <c r="BH7" i="11" l="1"/>
  <c r="BI13" i="6" s="1"/>
  <c r="BI15" i="6" s="1"/>
  <c r="BI24" i="12"/>
  <c r="BJ23" i="7" s="1"/>
  <c r="BJ12" i="7"/>
  <c r="BJ22" i="12"/>
  <c r="BK13" i="7"/>
  <c r="BK21" i="7" s="1"/>
  <c r="BH10" i="11" l="1"/>
  <c r="BH14" i="11" s="1"/>
  <c r="BH31" i="11" s="1"/>
  <c r="BI25" i="12"/>
  <c r="BJ24" i="12" s="1"/>
  <c r="BH30" i="9"/>
  <c r="BK12" i="7"/>
  <c r="BI7" i="11" l="1"/>
  <c r="BI30" i="9" s="1"/>
  <c r="BJ24" i="7"/>
  <c r="BK23" i="7"/>
  <c r="BJ25" i="12"/>
  <c r="BJ13" i="6" l="1"/>
  <c r="BJ15" i="6" s="1"/>
  <c r="BI10" i="11"/>
  <c r="BI14" i="11" s="1"/>
  <c r="BI31" i="11" s="1"/>
  <c r="BK24" i="12"/>
  <c r="BJ7" i="11"/>
  <c r="BK24" i="7"/>
  <c r="BL23" i="7" l="1"/>
  <c r="BK13" i="6"/>
  <c r="BK15" i="6" s="1"/>
  <c r="BJ30" i="9"/>
  <c r="BJ10" i="11"/>
  <c r="BJ14" i="11" s="1"/>
  <c r="BJ31" i="11" s="1"/>
  <c r="BL15" i="16"/>
  <c r="BM15" i="16" s="1"/>
  <c r="BL16" i="16"/>
  <c r="BM16" i="16" s="1"/>
  <c r="BL18" i="16"/>
  <c r="BM18" i="16" s="1"/>
  <c r="BL17" i="16"/>
  <c r="BM17" i="16" s="1"/>
  <c r="BL19" i="16"/>
  <c r="BM19" i="16" s="1"/>
  <c r="BL6" i="16"/>
  <c r="BL8" i="16" s="1"/>
  <c r="BL76" i="3" s="1"/>
  <c r="BL14" i="16"/>
  <c r="BM14" i="16" s="1"/>
  <c r="BL24" i="16"/>
  <c r="BL26" i="16" s="1"/>
  <c r="BL28" i="16" s="1"/>
  <c r="BI19" i="10" l="1"/>
  <c r="BL8" i="17"/>
  <c r="BM8" i="17" s="1"/>
  <c r="BM8" i="16"/>
  <c r="BM28" i="16"/>
  <c r="BL29" i="16"/>
  <c r="BM20" i="16"/>
  <c r="BQ18" i="16" s="1"/>
  <c r="BM24" i="16"/>
  <c r="BM6" i="16"/>
  <c r="BL22" i="3" s="1"/>
  <c r="BQ15" i="16" l="1"/>
  <c r="BR15" i="16" s="1"/>
  <c r="BQ14" i="16"/>
  <c r="BR14" i="16" s="1"/>
  <c r="BS14" i="16" s="1"/>
  <c r="BT14" i="16" s="1"/>
  <c r="BU14" i="16" s="1"/>
  <c r="BV14" i="16" s="1"/>
  <c r="BW14" i="16" s="1"/>
  <c r="BX14" i="16" s="1"/>
  <c r="BY14" i="16" s="1"/>
  <c r="BZ14" i="16" s="1"/>
  <c r="CA14" i="16" s="1"/>
  <c r="CB14" i="16" s="1"/>
  <c r="BQ19" i="16"/>
  <c r="BR19" i="16" s="1"/>
  <c r="BS19" i="16" s="1"/>
  <c r="BT19" i="16" s="1"/>
  <c r="BU19" i="16" s="1"/>
  <c r="BV19" i="16" s="1"/>
  <c r="BW19" i="16" s="1"/>
  <c r="BX19" i="16" s="1"/>
  <c r="BY19" i="16" s="1"/>
  <c r="BZ19" i="16" s="1"/>
  <c r="CA19" i="16" s="1"/>
  <c r="CB19" i="16" s="1"/>
  <c r="BQ17" i="16"/>
  <c r="BR17" i="16" s="1"/>
  <c r="BS17" i="16" s="1"/>
  <c r="BT17" i="16" s="1"/>
  <c r="BU17" i="16" s="1"/>
  <c r="BV17" i="16" s="1"/>
  <c r="BW17" i="16" s="1"/>
  <c r="BX17" i="16" s="1"/>
  <c r="BY17" i="16" s="1"/>
  <c r="BZ17" i="16" s="1"/>
  <c r="CA17" i="16" s="1"/>
  <c r="CB17" i="16" s="1"/>
  <c r="BM13" i="14"/>
  <c r="BM29" i="16"/>
  <c r="BL23" i="3"/>
  <c r="BQ16" i="16"/>
  <c r="BK19" i="9"/>
  <c r="BJ19" i="10"/>
  <c r="BR18" i="16"/>
  <c r="BS18" i="16" s="1"/>
  <c r="BT18" i="16" s="1"/>
  <c r="BU18" i="16" s="1"/>
  <c r="BV18" i="16" s="1"/>
  <c r="BW18" i="16" s="1"/>
  <c r="BX18" i="16" s="1"/>
  <c r="BY18" i="16" s="1"/>
  <c r="BZ18" i="16" s="1"/>
  <c r="CA18" i="16" s="1"/>
  <c r="CB18" i="16" s="1"/>
  <c r="BS15" i="16" l="1"/>
  <c r="BT15" i="16" s="1"/>
  <c r="BU15" i="16" s="1"/>
  <c r="BV15" i="16" s="1"/>
  <c r="BW15" i="16" s="1"/>
  <c r="BX15" i="16" s="1"/>
  <c r="BY15" i="16" s="1"/>
  <c r="BZ15" i="16" s="1"/>
  <c r="CA15" i="16" s="1"/>
  <c r="CB15" i="16" s="1"/>
  <c r="CC14" i="16"/>
  <c r="CG14" i="16" s="1"/>
  <c r="BL19" i="9"/>
  <c r="BK37" i="9"/>
  <c r="BL37" i="9" s="1"/>
  <c r="BL32" i="5"/>
  <c r="BN13" i="14"/>
  <c r="BM32" i="5" s="1"/>
  <c r="BM15" i="14"/>
  <c r="BQ29" i="16"/>
  <c r="BL24" i="3"/>
  <c r="BR16" i="16"/>
  <c r="BS16" i="16" s="1"/>
  <c r="BT16" i="16" s="1"/>
  <c r="BU16" i="16" s="1"/>
  <c r="BV16" i="16" s="1"/>
  <c r="BW16" i="16" s="1"/>
  <c r="BX16" i="16" s="1"/>
  <c r="BY16" i="16" s="1"/>
  <c r="BZ16" i="16" s="1"/>
  <c r="CA16" i="16" s="1"/>
  <c r="CB16" i="16" s="1"/>
  <c r="CC18" i="16"/>
  <c r="CG18" i="16" s="1"/>
  <c r="CC17" i="16"/>
  <c r="CG17" i="16" s="1"/>
  <c r="CC19" i="16"/>
  <c r="CG19" i="16" s="1"/>
  <c r="CC15" i="16" l="1"/>
  <c r="CG15" i="16" s="1"/>
  <c r="CH15" i="16" s="1"/>
  <c r="CI15" i="16" s="1"/>
  <c r="CJ15" i="16" s="1"/>
  <c r="CK15" i="16" s="1"/>
  <c r="CL15" i="16" s="1"/>
  <c r="CM15" i="16" s="1"/>
  <c r="CN15" i="16" s="1"/>
  <c r="CO15" i="16" s="1"/>
  <c r="CP15" i="16" s="1"/>
  <c r="CQ15" i="16" s="1"/>
  <c r="CR15" i="16" s="1"/>
  <c r="CC16" i="16"/>
  <c r="CG16" i="16" s="1"/>
  <c r="BN15" i="14"/>
  <c r="BM6" i="14"/>
  <c r="BL14" i="17"/>
  <c r="CH19" i="16"/>
  <c r="CI19" i="16" s="1"/>
  <c r="CJ19" i="16" s="1"/>
  <c r="CK19" i="16" s="1"/>
  <c r="CL19" i="16" s="1"/>
  <c r="CM19" i="16" s="1"/>
  <c r="CN19" i="16" s="1"/>
  <c r="CO19" i="16" s="1"/>
  <c r="CP19" i="16" s="1"/>
  <c r="CQ19" i="16" s="1"/>
  <c r="CR19" i="16" s="1"/>
  <c r="CH17" i="16"/>
  <c r="CI17" i="16" s="1"/>
  <c r="CJ17" i="16" s="1"/>
  <c r="CK17" i="16" s="1"/>
  <c r="CL17" i="16" s="1"/>
  <c r="CM17" i="16" s="1"/>
  <c r="CN17" i="16" s="1"/>
  <c r="CO17" i="16" s="1"/>
  <c r="CP17" i="16" s="1"/>
  <c r="CQ17" i="16" s="1"/>
  <c r="CR17" i="16" s="1"/>
  <c r="CH14" i="16"/>
  <c r="CI14" i="16" s="1"/>
  <c r="CJ14" i="16" s="1"/>
  <c r="CK14" i="16" s="1"/>
  <c r="CL14" i="16" s="1"/>
  <c r="CM14" i="16" s="1"/>
  <c r="CN14" i="16" s="1"/>
  <c r="CO14" i="16" s="1"/>
  <c r="CP14" i="16" s="1"/>
  <c r="CQ14" i="16" s="1"/>
  <c r="CR14" i="16" s="1"/>
  <c r="CH18" i="16"/>
  <c r="CI18" i="16" s="1"/>
  <c r="CJ18" i="16" s="1"/>
  <c r="CK18" i="16" s="1"/>
  <c r="CL18" i="16" s="1"/>
  <c r="CM18" i="16" s="1"/>
  <c r="CN18" i="16" s="1"/>
  <c r="CO18" i="16" s="1"/>
  <c r="CP18" i="16" s="1"/>
  <c r="CQ18" i="16" s="1"/>
  <c r="CR18" i="16" s="1"/>
  <c r="BR29" i="16"/>
  <c r="BR13" i="14"/>
  <c r="CS18" i="16" l="1"/>
  <c r="CW18" i="16" s="1"/>
  <c r="CS17" i="16"/>
  <c r="CW17" i="16" s="1"/>
  <c r="CX17" i="16" s="1"/>
  <c r="CY17" i="16" s="1"/>
  <c r="CZ17" i="16" s="1"/>
  <c r="DA17" i="16" s="1"/>
  <c r="DB17" i="16" s="1"/>
  <c r="DC17" i="16" s="1"/>
  <c r="DD17" i="16" s="1"/>
  <c r="DE17" i="16" s="1"/>
  <c r="DF17" i="16" s="1"/>
  <c r="DG17" i="16" s="1"/>
  <c r="DH17" i="16" s="1"/>
  <c r="CS15" i="16"/>
  <c r="CW15" i="16" s="1"/>
  <c r="CX15" i="16"/>
  <c r="CY15" i="16" s="1"/>
  <c r="CZ15" i="16" s="1"/>
  <c r="DA15" i="16" s="1"/>
  <c r="DB15" i="16" s="1"/>
  <c r="DC15" i="16" s="1"/>
  <c r="DD15" i="16" s="1"/>
  <c r="DE15" i="16" s="1"/>
  <c r="DF15" i="16" s="1"/>
  <c r="DG15" i="16" s="1"/>
  <c r="DH15" i="16" s="1"/>
  <c r="CS19" i="16"/>
  <c r="CW19" i="16" s="1"/>
  <c r="BS13" i="14"/>
  <c r="BS29" i="16"/>
  <c r="CS14" i="16"/>
  <c r="CW14" i="16" s="1"/>
  <c r="CH16" i="16"/>
  <c r="CI16" i="16" s="1"/>
  <c r="CJ16" i="16" s="1"/>
  <c r="CK16" i="16" s="1"/>
  <c r="CL16" i="16" s="1"/>
  <c r="CM16" i="16" s="1"/>
  <c r="CN16" i="16" s="1"/>
  <c r="CO16" i="16" s="1"/>
  <c r="CP16" i="16" s="1"/>
  <c r="CQ16" i="16" s="1"/>
  <c r="CR16" i="16" s="1"/>
  <c r="BP37" i="9"/>
  <c r="BR15" i="14"/>
  <c r="BQ32" i="5"/>
  <c r="BM8" i="14"/>
  <c r="BN8" i="14" s="1"/>
  <c r="BI7" i="10"/>
  <c r="BK8" i="11" s="1"/>
  <c r="BN6" i="14"/>
  <c r="BL12" i="5"/>
  <c r="BL14" i="5" s="1"/>
  <c r="BL15" i="5" s="1"/>
  <c r="CX18" i="16"/>
  <c r="CY18" i="16" s="1"/>
  <c r="CZ18" i="16" s="1"/>
  <c r="DA18" i="16" s="1"/>
  <c r="DB18" i="16" s="1"/>
  <c r="DC18" i="16" s="1"/>
  <c r="DD18" i="16" s="1"/>
  <c r="DE18" i="16" s="1"/>
  <c r="DF18" i="16" s="1"/>
  <c r="DG18" i="16" s="1"/>
  <c r="DH18" i="16" s="1"/>
  <c r="BM14" i="17"/>
  <c r="BM32" i="17" s="1"/>
  <c r="BL32" i="17"/>
  <c r="BL35" i="17" s="1"/>
  <c r="BL17" i="17"/>
  <c r="BL10" i="17" l="1"/>
  <c r="BM10" i="17" s="1"/>
  <c r="BM35" i="17"/>
  <c r="BR6" i="14"/>
  <c r="BQ14" i="17"/>
  <c r="CX14" i="16"/>
  <c r="CY14" i="16" s="1"/>
  <c r="CZ14" i="16" s="1"/>
  <c r="DA14" i="16" s="1"/>
  <c r="DB14" i="16" s="1"/>
  <c r="DC14" i="16" s="1"/>
  <c r="DD14" i="16" s="1"/>
  <c r="DE14" i="16" s="1"/>
  <c r="DF14" i="16" s="1"/>
  <c r="DG14" i="16" s="1"/>
  <c r="DH14" i="16" s="1"/>
  <c r="DI18" i="16"/>
  <c r="BK7" i="9"/>
  <c r="BI9" i="10"/>
  <c r="BJ7" i="10"/>
  <c r="BT29" i="16"/>
  <c r="BT13" i="14"/>
  <c r="CX19" i="16"/>
  <c r="CY19" i="16" s="1"/>
  <c r="CZ19" i="16" s="1"/>
  <c r="DA19" i="16" s="1"/>
  <c r="DB19" i="16" s="1"/>
  <c r="DC19" i="16" s="1"/>
  <c r="DD19" i="16" s="1"/>
  <c r="DE19" i="16" s="1"/>
  <c r="DF19" i="16" s="1"/>
  <c r="DG19" i="16" s="1"/>
  <c r="DH19" i="16" s="1"/>
  <c r="BS15" i="14"/>
  <c r="BQ37" i="9"/>
  <c r="BR32" i="5"/>
  <c r="BL11" i="3"/>
  <c r="BL13" i="3" s="1"/>
  <c r="BL14" i="3" s="1"/>
  <c r="BM12" i="5"/>
  <c r="BM14" i="5" s="1"/>
  <c r="BM15" i="5" s="1"/>
  <c r="BI12" i="10"/>
  <c r="BL25" i="17"/>
  <c r="BM17" i="17"/>
  <c r="BI23" i="10"/>
  <c r="CS16" i="16"/>
  <c r="CW16" i="16" s="1"/>
  <c r="DI17" i="16"/>
  <c r="DI15" i="16"/>
  <c r="BL6" i="17" l="1"/>
  <c r="BL11" i="17" s="1"/>
  <c r="BM25" i="17"/>
  <c r="DI19" i="16"/>
  <c r="BK31" i="9"/>
  <c r="BL31" i="9" s="1"/>
  <c r="BL8" i="11"/>
  <c r="BK9" i="12"/>
  <c r="BL9" i="12" s="1"/>
  <c r="BK9" i="9"/>
  <c r="BL7" i="9"/>
  <c r="BL9" i="9" s="1"/>
  <c r="BQ17" i="17"/>
  <c r="BQ32" i="17"/>
  <c r="BQ35" i="17" s="1"/>
  <c r="BK22" i="9"/>
  <c r="BJ23" i="10"/>
  <c r="BJ24" i="10" s="1"/>
  <c r="BI24" i="10"/>
  <c r="BS6" i="14"/>
  <c r="BR14" i="17"/>
  <c r="BU13" i="14"/>
  <c r="BU29" i="16"/>
  <c r="CX16" i="16"/>
  <c r="CY16" i="16" s="1"/>
  <c r="CZ16" i="16" s="1"/>
  <c r="DA16" i="16" s="1"/>
  <c r="DB16" i="16" s="1"/>
  <c r="DC16" i="16" s="1"/>
  <c r="DD16" i="16" s="1"/>
  <c r="DE16" i="16" s="1"/>
  <c r="DF16" i="16" s="1"/>
  <c r="DG16" i="16" s="1"/>
  <c r="DH16" i="16" s="1"/>
  <c r="BK17" i="11"/>
  <c r="BJ12" i="10"/>
  <c r="BJ14" i="10" s="1"/>
  <c r="BI14" i="10"/>
  <c r="BI16" i="10" s="1"/>
  <c r="BK12" i="9"/>
  <c r="BT15" i="14"/>
  <c r="BR37" i="9"/>
  <c r="BS32" i="5"/>
  <c r="BJ9" i="10"/>
  <c r="N13" i="20" s="1"/>
  <c r="DI14" i="16"/>
  <c r="BN7" i="10"/>
  <c r="BP8" i="11" s="1"/>
  <c r="BR8" i="14"/>
  <c r="BQ12" i="5"/>
  <c r="BQ14" i="5" s="1"/>
  <c r="BQ15" i="5" s="1"/>
  <c r="BM6" i="17" l="1"/>
  <c r="BQ10" i="17"/>
  <c r="BN23" i="10" s="1"/>
  <c r="BI17" i="10"/>
  <c r="BI27" i="10"/>
  <c r="BL17" i="5"/>
  <c r="BP7" i="9"/>
  <c r="BN9" i="10"/>
  <c r="BK20" i="11"/>
  <c r="BL17" i="11"/>
  <c r="BL20" i="11" s="1"/>
  <c r="BL24" i="11" s="1"/>
  <c r="BK11" i="12"/>
  <c r="BL11" i="12" s="1"/>
  <c r="BV13" i="14"/>
  <c r="BV29" i="16"/>
  <c r="BM11" i="17"/>
  <c r="BL72" i="3"/>
  <c r="BK14" i="9"/>
  <c r="BK16" i="9" s="1"/>
  <c r="BL12" i="9"/>
  <c r="BL14" i="9" s="1"/>
  <c r="BS37" i="9"/>
  <c r="BU15" i="14"/>
  <c r="BT32" i="5"/>
  <c r="BJ25" i="10"/>
  <c r="BM20" i="5"/>
  <c r="BM21" i="5" s="1"/>
  <c r="BS14" i="17"/>
  <c r="BT6" i="14"/>
  <c r="BL20" i="5"/>
  <c r="BL21" i="5" s="1"/>
  <c r="BI25" i="10"/>
  <c r="DI16" i="16"/>
  <c r="BR17" i="17"/>
  <c r="BR32" i="17"/>
  <c r="BR35" i="17" s="1"/>
  <c r="BR10" i="17" s="1"/>
  <c r="BO23" i="10" s="1"/>
  <c r="BL22" i="9"/>
  <c r="BL23" i="9" s="1"/>
  <c r="BL24" i="9" s="1"/>
  <c r="BK23" i="9"/>
  <c r="BK24" i="9" s="1"/>
  <c r="BJ16" i="10"/>
  <c r="BJ17" i="10"/>
  <c r="BS8" i="14"/>
  <c r="BO7" i="10"/>
  <c r="BQ8" i="11" s="1"/>
  <c r="BR12" i="5"/>
  <c r="BR14" i="5" s="1"/>
  <c r="BR15" i="5" s="1"/>
  <c r="BQ25" i="17"/>
  <c r="BN12" i="10"/>
  <c r="BQ6" i="17" l="1"/>
  <c r="BQ11" i="17" s="1"/>
  <c r="BM14" i="6"/>
  <c r="BQ9" i="12"/>
  <c r="BQ7" i="9"/>
  <c r="BQ9" i="9" s="1"/>
  <c r="BO9" i="10"/>
  <c r="BW29" i="16"/>
  <c r="BW13" i="14"/>
  <c r="BK24" i="11"/>
  <c r="BK32" i="9"/>
  <c r="BL32" i="9" s="1"/>
  <c r="BL14" i="6"/>
  <c r="BP9" i="9"/>
  <c r="BQ22" i="9"/>
  <c r="BQ23" i="9" s="1"/>
  <c r="BQ24" i="9" s="1"/>
  <c r="BO24" i="10"/>
  <c r="BL16" i="9"/>
  <c r="BK26" i="9"/>
  <c r="BK27" i="9" s="1"/>
  <c r="BK17" i="9"/>
  <c r="BP7" i="10"/>
  <c r="BR8" i="11" s="1"/>
  <c r="BS12" i="5"/>
  <c r="BS14" i="5" s="1"/>
  <c r="BS15" i="5" s="1"/>
  <c r="BT8" i="14"/>
  <c r="BV15" i="14"/>
  <c r="BU32" i="5"/>
  <c r="BT37" i="9"/>
  <c r="BP31" i="9"/>
  <c r="BP9" i="12"/>
  <c r="BL23" i="5"/>
  <c r="BL24" i="5" s="1"/>
  <c r="BL18" i="5"/>
  <c r="BM17" i="5"/>
  <c r="BJ27" i="10"/>
  <c r="N14" i="20" s="1"/>
  <c r="N15" i="20" s="1"/>
  <c r="BP12" i="9"/>
  <c r="BP17" i="11"/>
  <c r="BN14" i="10"/>
  <c r="BN17" i="10" s="1"/>
  <c r="BO12" i="10"/>
  <c r="BR25" i="17"/>
  <c r="BR6" i="17" s="1"/>
  <c r="BR11" i="17" s="1"/>
  <c r="BS32" i="17"/>
  <c r="BS35" i="17" s="1"/>
  <c r="BS17" i="17"/>
  <c r="BN24" i="10"/>
  <c r="BP22" i="9"/>
  <c r="BU6" i="14"/>
  <c r="BT14" i="17"/>
  <c r="BK26" i="11"/>
  <c r="BI28" i="10"/>
  <c r="BI32" i="10"/>
  <c r="BI33" i="10" s="1"/>
  <c r="BK8" i="12"/>
  <c r="BS10" i="17" l="1"/>
  <c r="BP23" i="10" s="1"/>
  <c r="BP24" i="10" s="1"/>
  <c r="BN16" i="10"/>
  <c r="BQ17" i="5" s="1"/>
  <c r="BL26" i="11"/>
  <c r="BK29" i="11"/>
  <c r="BK34" i="9" s="1"/>
  <c r="BL34" i="9" s="1"/>
  <c r="BL20" i="6"/>
  <c r="BL21" i="6" s="1"/>
  <c r="BP23" i="9"/>
  <c r="BP24" i="9" s="1"/>
  <c r="BP14" i="9"/>
  <c r="BP16" i="9" s="1"/>
  <c r="BL11" i="7"/>
  <c r="BK14" i="12"/>
  <c r="BL8" i="12"/>
  <c r="BN25" i="10"/>
  <c r="BQ20" i="5"/>
  <c r="BQ21" i="5" s="1"/>
  <c r="BQ17" i="11"/>
  <c r="BQ12" i="9"/>
  <c r="BQ14" i="9" s="1"/>
  <c r="BQ16" i="9" s="1"/>
  <c r="BO14" i="10"/>
  <c r="BO16" i="10" s="1"/>
  <c r="BT17" i="17"/>
  <c r="BT32" i="17"/>
  <c r="BT35" i="17" s="1"/>
  <c r="BT10" i="17" s="1"/>
  <c r="BQ23" i="10" s="1"/>
  <c r="BJ28" i="10"/>
  <c r="BJ32" i="10"/>
  <c r="BJ33" i="10" s="1"/>
  <c r="BL26" i="9"/>
  <c r="BL27" i="9" s="1"/>
  <c r="BL17" i="9"/>
  <c r="BV32" i="5"/>
  <c r="BU37" i="9"/>
  <c r="BW15" i="14"/>
  <c r="BQ31" i="9"/>
  <c r="BU8" i="14"/>
  <c r="BQ7" i="10"/>
  <c r="BS8" i="11" s="1"/>
  <c r="BT12" i="5"/>
  <c r="BT14" i="5" s="1"/>
  <c r="BT15" i="5" s="1"/>
  <c r="BS25" i="17"/>
  <c r="BS6" i="17" s="1"/>
  <c r="BS11" i="17" s="1"/>
  <c r="BP12" i="10"/>
  <c r="BP11" i="12"/>
  <c r="BP20" i="11"/>
  <c r="BM18" i="5"/>
  <c r="BM23" i="5"/>
  <c r="BM24" i="5" s="1"/>
  <c r="BV6" i="14"/>
  <c r="BU14" i="17"/>
  <c r="BR7" i="9"/>
  <c r="BR9" i="9" s="1"/>
  <c r="BP9" i="10"/>
  <c r="BR20" i="5"/>
  <c r="BR21" i="5" s="1"/>
  <c r="BO25" i="10"/>
  <c r="BX13" i="14"/>
  <c r="BX29" i="16"/>
  <c r="BR22" i="9" l="1"/>
  <c r="BR23" i="9" s="1"/>
  <c r="BN27" i="10"/>
  <c r="BN32" i="10" s="1"/>
  <c r="BN33" i="10" s="1"/>
  <c r="BR17" i="5"/>
  <c r="BO27" i="10"/>
  <c r="BQ26" i="9"/>
  <c r="BQ27" i="9" s="1"/>
  <c r="BQ17" i="9"/>
  <c r="BR31" i="9"/>
  <c r="BV14" i="17"/>
  <c r="BW6" i="14"/>
  <c r="BS22" i="9"/>
  <c r="BS23" i="9" s="1"/>
  <c r="BQ24" i="10"/>
  <c r="BM11" i="7"/>
  <c r="BL14" i="12"/>
  <c r="BS20" i="5"/>
  <c r="BS21" i="5" s="1"/>
  <c r="BP25" i="10"/>
  <c r="BO17" i="10"/>
  <c r="BR24" i="9"/>
  <c r="BQ18" i="5"/>
  <c r="BQ23" i="5"/>
  <c r="BQ24" i="5" s="1"/>
  <c r="BS7" i="9"/>
  <c r="BS9" i="9" s="1"/>
  <c r="BQ9" i="10"/>
  <c r="BR9" i="12"/>
  <c r="BQ12" i="10"/>
  <c r="BT25" i="17"/>
  <c r="BT6" i="17" s="1"/>
  <c r="BT11" i="17" s="1"/>
  <c r="BQ20" i="11"/>
  <c r="BQ11" i="12"/>
  <c r="BK22" i="12"/>
  <c r="BL13" i="7"/>
  <c r="BL21" i="7" s="1"/>
  <c r="BX15" i="14"/>
  <c r="BW32" i="5"/>
  <c r="BV37" i="9"/>
  <c r="BR7" i="10"/>
  <c r="BT8" i="11" s="1"/>
  <c r="BU12" i="5"/>
  <c r="BU14" i="5" s="1"/>
  <c r="BU15" i="5" s="1"/>
  <c r="BV8" i="14"/>
  <c r="BY29" i="16"/>
  <c r="BY13" i="14"/>
  <c r="BU32" i="17"/>
  <c r="BU35" i="17" s="1"/>
  <c r="BU17" i="17"/>
  <c r="BP32" i="9"/>
  <c r="BP24" i="11"/>
  <c r="BQ14" i="6"/>
  <c r="BP14" i="10"/>
  <c r="BP16" i="10" s="1"/>
  <c r="BR17" i="11"/>
  <c r="BR12" i="9"/>
  <c r="BR14" i="9" s="1"/>
  <c r="BR16" i="9" s="1"/>
  <c r="BP17" i="9"/>
  <c r="BP26" i="9"/>
  <c r="BP27" i="9" s="1"/>
  <c r="BM20" i="6"/>
  <c r="BM21" i="6" s="1"/>
  <c r="BL29" i="11"/>
  <c r="BK25" i="12" l="1"/>
  <c r="BK7" i="11" s="1"/>
  <c r="O14" i="19"/>
  <c r="BN28" i="10"/>
  <c r="BP8" i="12"/>
  <c r="BQ11" i="7" s="1"/>
  <c r="BU10" i="17"/>
  <c r="BR23" i="10" s="1"/>
  <c r="BP26" i="11"/>
  <c r="BP29" i="11" s="1"/>
  <c r="BP34" i="9" s="1"/>
  <c r="BL12" i="7"/>
  <c r="BR26" i="9"/>
  <c r="BR27" i="9" s="1"/>
  <c r="BR17" i="9"/>
  <c r="BP27" i="10"/>
  <c r="BS17" i="5"/>
  <c r="BY15" i="14"/>
  <c r="BX32" i="5"/>
  <c r="BW37" i="9"/>
  <c r="BR12" i="10"/>
  <c r="BU25" i="17"/>
  <c r="BU6" i="17" s="1"/>
  <c r="BX6" i="14"/>
  <c r="BW14" i="17"/>
  <c r="BW8" i="14"/>
  <c r="BS7" i="10"/>
  <c r="BU8" i="11" s="1"/>
  <c r="BV12" i="5"/>
  <c r="BV14" i="5" s="1"/>
  <c r="BV15" i="5" s="1"/>
  <c r="BZ29" i="16"/>
  <c r="BZ13" i="14"/>
  <c r="BS31" i="9"/>
  <c r="BQ25" i="10"/>
  <c r="BT20" i="5"/>
  <c r="BT21" i="5" s="1"/>
  <c r="BS9" i="12"/>
  <c r="BR18" i="5"/>
  <c r="BR23" i="5"/>
  <c r="BR24" i="5" s="1"/>
  <c r="BL22" i="12"/>
  <c r="BM13" i="7"/>
  <c r="BM21" i="7" s="1"/>
  <c r="BR9" i="10"/>
  <c r="BT7" i="9"/>
  <c r="BT9" i="9" s="1"/>
  <c r="BT9" i="12"/>
  <c r="BQ32" i="9"/>
  <c r="BQ24" i="11"/>
  <c r="BR14" i="6"/>
  <c r="BV17" i="17"/>
  <c r="BV32" i="17"/>
  <c r="BV35" i="17" s="1"/>
  <c r="BV10" i="17" s="1"/>
  <c r="BS23" i="10" s="1"/>
  <c r="BO28" i="10"/>
  <c r="BQ8" i="12"/>
  <c r="BO32" i="10"/>
  <c r="BO33" i="10" s="1"/>
  <c r="BP17" i="10"/>
  <c r="BR20" i="11"/>
  <c r="BR11" i="12"/>
  <c r="BS17" i="11"/>
  <c r="BS12" i="9"/>
  <c r="BQ14" i="10"/>
  <c r="BQ16" i="10" s="1"/>
  <c r="BS24" i="9"/>
  <c r="BL25" i="12" l="1"/>
  <c r="BP24" i="12"/>
  <c r="BQ23" i="7" s="1"/>
  <c r="BL24" i="7"/>
  <c r="BP14" i="12"/>
  <c r="BP22" i="12" s="1"/>
  <c r="BQ20" i="6"/>
  <c r="BQ21" i="6" s="1"/>
  <c r="BQ26" i="11"/>
  <c r="BR26" i="11" s="1"/>
  <c r="BM12" i="7"/>
  <c r="BM24" i="7"/>
  <c r="BL59" i="3"/>
  <c r="BQ17" i="10"/>
  <c r="BT17" i="5"/>
  <c r="BQ27" i="10"/>
  <c r="BT22" i="9"/>
  <c r="CA29" i="16"/>
  <c r="CA13" i="14"/>
  <c r="BU22" i="9"/>
  <c r="BW32" i="17"/>
  <c r="BW35" i="17" s="1"/>
  <c r="BW17" i="17"/>
  <c r="BT12" i="9"/>
  <c r="BS18" i="5"/>
  <c r="BS23" i="5"/>
  <c r="BS24" i="5" s="1"/>
  <c r="BT31" i="9"/>
  <c r="BY6" i="14"/>
  <c r="BX14" i="17"/>
  <c r="BS14" i="9"/>
  <c r="BS16" i="9" s="1"/>
  <c r="BR32" i="9"/>
  <c r="BR24" i="11"/>
  <c r="BS14" i="6"/>
  <c r="BR11" i="7"/>
  <c r="BQ14" i="12"/>
  <c r="BS12" i="10"/>
  <c r="BV25" i="17"/>
  <c r="BV6" i="17" s="1"/>
  <c r="BU7" i="9"/>
  <c r="BS9" i="10"/>
  <c r="BT7" i="10"/>
  <c r="BV8" i="11" s="1"/>
  <c r="BW12" i="5"/>
  <c r="BW14" i="5" s="1"/>
  <c r="BW15" i="5" s="1"/>
  <c r="BX8" i="14"/>
  <c r="BR8" i="12"/>
  <c r="BP28" i="10"/>
  <c r="BP32" i="10"/>
  <c r="BP33" i="10" s="1"/>
  <c r="BS20" i="11"/>
  <c r="BS11" i="12"/>
  <c r="BK10" i="11"/>
  <c r="BK14" i="11" s="1"/>
  <c r="BL13" i="6"/>
  <c r="BL15" i="6" s="1"/>
  <c r="BL7" i="11"/>
  <c r="BK30" i="9"/>
  <c r="BL30" i="9" s="1"/>
  <c r="BZ15" i="14"/>
  <c r="BX37" i="9"/>
  <c r="BY32" i="5"/>
  <c r="BQ13" i="7" l="1"/>
  <c r="BQ21" i="7" s="1"/>
  <c r="CB24" i="12"/>
  <c r="CC23" i="7" s="1"/>
  <c r="BP25" i="12"/>
  <c r="BP7" i="11" s="1"/>
  <c r="BW10" i="17"/>
  <c r="BT23" i="10" s="1"/>
  <c r="BQ29" i="11"/>
  <c r="BQ34" i="9" s="1"/>
  <c r="BR20" i="6"/>
  <c r="BR21" i="6" s="1"/>
  <c r="CB29" i="16"/>
  <c r="CB13" i="14"/>
  <c r="BR13" i="7"/>
  <c r="BR21" i="7" s="1"/>
  <c r="BQ22" i="12"/>
  <c r="BT23" i="5"/>
  <c r="BT24" i="5" s="1"/>
  <c r="BT18" i="5"/>
  <c r="BU12" i="9"/>
  <c r="BQ28" i="10"/>
  <c r="BQ32" i="10"/>
  <c r="BQ33" i="10" s="1"/>
  <c r="BS8" i="12"/>
  <c r="BS11" i="7"/>
  <c r="BR14" i="12"/>
  <c r="BM13" i="6"/>
  <c r="BM15" i="6" s="1"/>
  <c r="BL10" i="11"/>
  <c r="BS32" i="9"/>
  <c r="BS24" i="11"/>
  <c r="BT14" i="6"/>
  <c r="BU31" i="9"/>
  <c r="BS26" i="11"/>
  <c r="BR29" i="11"/>
  <c r="BR34" i="9" s="1"/>
  <c r="BS20" i="6"/>
  <c r="BS21" i="6" s="1"/>
  <c r="BS17" i="9"/>
  <c r="BS26" i="9"/>
  <c r="BS27" i="9" s="1"/>
  <c r="BL14" i="11"/>
  <c r="BL31" i="11" s="1"/>
  <c r="BK31" i="11"/>
  <c r="BV7" i="9"/>
  <c r="BV9" i="9" s="1"/>
  <c r="BV9" i="12"/>
  <c r="BT9" i="10"/>
  <c r="BU7" i="10"/>
  <c r="BW8" i="11" s="1"/>
  <c r="BX12" i="5"/>
  <c r="BX14" i="5" s="1"/>
  <c r="BX15" i="5" s="1"/>
  <c r="BY8" i="14"/>
  <c r="BW25" i="17"/>
  <c r="BW6" i="17" s="1"/>
  <c r="BT12" i="10"/>
  <c r="BZ6" i="14"/>
  <c r="BY14" i="17"/>
  <c r="BU9" i="9"/>
  <c r="BQ24" i="12"/>
  <c r="BX32" i="17"/>
  <c r="BX35" i="17" s="1"/>
  <c r="BX10" i="17" s="1"/>
  <c r="BU23" i="10" s="1"/>
  <c r="BX17" i="17"/>
  <c r="BU9" i="12"/>
  <c r="CA15" i="14"/>
  <c r="BZ32" i="5"/>
  <c r="BY37" i="9"/>
  <c r="BQ24" i="7" l="1"/>
  <c r="BQ12" i="7"/>
  <c r="BV7" i="10"/>
  <c r="BX8" i="11" s="1"/>
  <c r="BY12" i="5"/>
  <c r="BY14" i="5" s="1"/>
  <c r="BY15" i="5" s="1"/>
  <c r="BZ8" i="14"/>
  <c r="BW22" i="9"/>
  <c r="BT20" i="6"/>
  <c r="BT21" i="6" s="1"/>
  <c r="BS29" i="11"/>
  <c r="BS34" i="9" s="1"/>
  <c r="CB15" i="14"/>
  <c r="CA32" i="5"/>
  <c r="BZ37" i="9"/>
  <c r="BX25" i="17"/>
  <c r="BX6" i="17" s="1"/>
  <c r="BU12" i="10"/>
  <c r="BW9" i="12"/>
  <c r="BW7" i="9"/>
  <c r="BW9" i="9" s="1"/>
  <c r="BU9" i="10"/>
  <c r="BS14" i="12"/>
  <c r="BT11" i="7"/>
  <c r="BR12" i="7"/>
  <c r="BR22" i="12"/>
  <c r="P14" i="19" s="1"/>
  <c r="BS13" i="7"/>
  <c r="BS21" i="7" s="1"/>
  <c r="BV22" i="9"/>
  <c r="CC29" i="16"/>
  <c r="CC13" i="14"/>
  <c r="BQ25" i="12"/>
  <c r="BR23" i="7"/>
  <c r="CA6" i="14"/>
  <c r="BZ14" i="17"/>
  <c r="BQ13" i="6"/>
  <c r="BQ15" i="6" s="1"/>
  <c r="BP30" i="9"/>
  <c r="BP10" i="11"/>
  <c r="BP14" i="11" s="1"/>
  <c r="BP31" i="11" s="1"/>
  <c r="BY17" i="17"/>
  <c r="BY32" i="17"/>
  <c r="BY35" i="17" s="1"/>
  <c r="BY10" i="17" s="1"/>
  <c r="BV23" i="10" s="1"/>
  <c r="BV12" i="9"/>
  <c r="BV31" i="9"/>
  <c r="BS12" i="7" l="1"/>
  <c r="BS22" i="12"/>
  <c r="BT13" i="7"/>
  <c r="BT21" i="7" s="1"/>
  <c r="BX22" i="9"/>
  <c r="BY25" i="17"/>
  <c r="BY6" i="17" s="1"/>
  <c r="BV12" i="10"/>
  <c r="BZ17" i="17"/>
  <c r="BZ32" i="17"/>
  <c r="BZ35" i="17" s="1"/>
  <c r="BZ10" i="17" s="1"/>
  <c r="BW23" i="10" s="1"/>
  <c r="BQ7" i="11"/>
  <c r="BR24" i="7"/>
  <c r="BR24" i="12"/>
  <c r="CA8" i="14"/>
  <c r="BW7" i="10"/>
  <c r="BY8" i="11" s="1"/>
  <c r="BZ12" i="5"/>
  <c r="BZ14" i="5" s="1"/>
  <c r="BZ15" i="5" s="1"/>
  <c r="CC15" i="14"/>
  <c r="CA37" i="9"/>
  <c r="CB37" i="9" s="1"/>
  <c r="CD13" i="14"/>
  <c r="CC32" i="5" s="1"/>
  <c r="CB32" i="5"/>
  <c r="CG29" i="16"/>
  <c r="CB24" i="3"/>
  <c r="BW31" i="9"/>
  <c r="BW12" i="9"/>
  <c r="CA14" i="17"/>
  <c r="CB6" i="14"/>
  <c r="BX7" i="9"/>
  <c r="BX9" i="9" s="1"/>
  <c r="BV9" i="10"/>
  <c r="BX9" i="12"/>
  <c r="BY7" i="9" l="1"/>
  <c r="BY9" i="9" s="1"/>
  <c r="BW9" i="10"/>
  <c r="BY9" i="12"/>
  <c r="BX31" i="9"/>
  <c r="BX12" i="9"/>
  <c r="CH29" i="16"/>
  <c r="CH13" i="14"/>
  <c r="BR25" i="12"/>
  <c r="BS23" i="7"/>
  <c r="BW12" i="10"/>
  <c r="BZ25" i="17"/>
  <c r="BZ6" i="17" s="1"/>
  <c r="BX7" i="10"/>
  <c r="BZ8" i="11" s="1"/>
  <c r="CB8" i="14"/>
  <c r="CA12" i="5"/>
  <c r="CA14" i="5" s="1"/>
  <c r="CA15" i="5" s="1"/>
  <c r="BT12" i="7"/>
  <c r="CB14" i="17"/>
  <c r="CC6" i="14"/>
  <c r="CD15" i="14"/>
  <c r="BQ10" i="11"/>
  <c r="BQ14" i="11" s="1"/>
  <c r="BQ31" i="11" s="1"/>
  <c r="BR13" i="6"/>
  <c r="BR15" i="6" s="1"/>
  <c r="BQ30" i="9"/>
  <c r="CA32" i="17"/>
  <c r="CA35" i="17" s="1"/>
  <c r="CA10" i="17" s="1"/>
  <c r="BX23" i="10" s="1"/>
  <c r="CA17" i="17"/>
  <c r="BY22" i="9"/>
  <c r="CC8" i="14" l="1"/>
  <c r="CD8" i="14" s="1"/>
  <c r="BY7" i="10"/>
  <c r="CA8" i="11" s="1"/>
  <c r="CB8" i="11" s="1"/>
  <c r="CB12" i="5"/>
  <c r="CB14" i="5" s="1"/>
  <c r="CB15" i="5" s="1"/>
  <c r="CD6" i="14"/>
  <c r="BX9" i="10"/>
  <c r="BZ7" i="9"/>
  <c r="BZ9" i="9" s="1"/>
  <c r="BY12" i="9"/>
  <c r="CI29" i="16"/>
  <c r="CI13" i="14"/>
  <c r="CF37" i="9"/>
  <c r="CH15" i="14"/>
  <c r="CG32" i="5"/>
  <c r="CA25" i="17"/>
  <c r="CA6" i="17" s="1"/>
  <c r="BX12" i="10"/>
  <c r="BZ22" i="9"/>
  <c r="CB32" i="17"/>
  <c r="CB35" i="17" s="1"/>
  <c r="CB17" i="17"/>
  <c r="CC14" i="17"/>
  <c r="CC32" i="17" s="1"/>
  <c r="BR7" i="11"/>
  <c r="BS24" i="7"/>
  <c r="BS24" i="12"/>
  <c r="BY31" i="9"/>
  <c r="CB10" i="17" l="1"/>
  <c r="BY23" i="10" s="1"/>
  <c r="CC35" i="17"/>
  <c r="CI15" i="14"/>
  <c r="CG37" i="9"/>
  <c r="CH32" i="5"/>
  <c r="BZ31" i="9"/>
  <c r="BZ9" i="12"/>
  <c r="BS13" i="6"/>
  <c r="BS15" i="6" s="1"/>
  <c r="BR30" i="9"/>
  <c r="BR10" i="11"/>
  <c r="BR14" i="11" s="1"/>
  <c r="BR31" i="11" s="1"/>
  <c r="CJ29" i="16"/>
  <c r="CJ13" i="14"/>
  <c r="CA7" i="9"/>
  <c r="BY9" i="10"/>
  <c r="CA9" i="12"/>
  <c r="BZ7" i="10"/>
  <c r="BT23" i="7"/>
  <c r="BS25" i="12"/>
  <c r="CC10" i="17"/>
  <c r="CC12" i="5"/>
  <c r="CC14" i="5" s="1"/>
  <c r="CC15" i="5" s="1"/>
  <c r="CB11" i="3"/>
  <c r="CB13" i="3" s="1"/>
  <c r="CB14" i="3" s="1"/>
  <c r="CH6" i="14"/>
  <c r="CG14" i="17"/>
  <c r="BY12" i="10"/>
  <c r="CB25" i="17"/>
  <c r="CC17" i="17"/>
  <c r="BZ12" i="9"/>
  <c r="CB6" i="17" l="1"/>
  <c r="CC6" i="17" s="1"/>
  <c r="CC25" i="17"/>
  <c r="CB9" i="12"/>
  <c r="CH8" i="14"/>
  <c r="CD7" i="10"/>
  <c r="CF8" i="11" s="1"/>
  <c r="CG12" i="5"/>
  <c r="CG14" i="5" s="1"/>
  <c r="CG15" i="5" s="1"/>
  <c r="CA31" i="9"/>
  <c r="CB31" i="9" s="1"/>
  <c r="CJ15" i="14"/>
  <c r="CI32" i="5"/>
  <c r="CH37" i="9"/>
  <c r="BZ9" i="10"/>
  <c r="O13" i="20" s="1"/>
  <c r="CK13" i="14"/>
  <c r="CK29" i="16"/>
  <c r="CA12" i="9"/>
  <c r="BZ12" i="10"/>
  <c r="CG17" i="17"/>
  <c r="CG32" i="17"/>
  <c r="CG35" i="17" s="1"/>
  <c r="CA22" i="9"/>
  <c r="BZ23" i="10"/>
  <c r="BT24" i="12"/>
  <c r="BT24" i="7"/>
  <c r="BS7" i="11"/>
  <c r="CA9" i="9"/>
  <c r="CB7" i="9"/>
  <c r="CB9" i="9" s="1"/>
  <c r="CH14" i="17"/>
  <c r="CI6" i="14"/>
  <c r="CG10" i="17" l="1"/>
  <c r="CD23" i="10" s="1"/>
  <c r="BS10" i="11"/>
  <c r="BS14" i="11" s="1"/>
  <c r="BS31" i="11" s="1"/>
  <c r="BS30" i="9"/>
  <c r="BT13" i="6"/>
  <c r="BT15" i="6" s="1"/>
  <c r="CH32" i="17"/>
  <c r="CH35" i="17" s="1"/>
  <c r="CH10" i="17" s="1"/>
  <c r="CE23" i="10" s="1"/>
  <c r="CH17" i="17"/>
  <c r="CB22" i="9"/>
  <c r="CI14" i="17"/>
  <c r="CJ6" i="14"/>
  <c r="CJ32" i="5"/>
  <c r="CK15" i="14"/>
  <c r="CI37" i="9"/>
  <c r="BU23" i="7"/>
  <c r="CF7" i="9"/>
  <c r="CD9" i="10"/>
  <c r="CE7" i="10"/>
  <c r="CG8" i="11" s="1"/>
  <c r="CH12" i="5"/>
  <c r="CH14" i="5" s="1"/>
  <c r="CH15" i="5" s="1"/>
  <c r="CI8" i="14"/>
  <c r="CG25" i="17"/>
  <c r="CD12" i="10"/>
  <c r="CL13" i="14"/>
  <c r="CL29" i="16"/>
  <c r="CB12" i="9"/>
  <c r="CG6" i="17" l="1"/>
  <c r="CF9" i="9"/>
  <c r="CM29" i="16"/>
  <c r="CM13" i="14"/>
  <c r="CE12" i="10"/>
  <c r="CH25" i="17"/>
  <c r="CH6" i="17" s="1"/>
  <c r="CL15" i="14"/>
  <c r="CK32" i="5"/>
  <c r="CJ37" i="9"/>
  <c r="CF31" i="9"/>
  <c r="CF9" i="12"/>
  <c r="CJ14" i="17"/>
  <c r="CK6" i="14"/>
  <c r="CJ8" i="14"/>
  <c r="CF7" i="10"/>
  <c r="CH8" i="11" s="1"/>
  <c r="CI12" i="5"/>
  <c r="CI14" i="5" s="1"/>
  <c r="CI15" i="5" s="1"/>
  <c r="CG22" i="9"/>
  <c r="CG7" i="9"/>
  <c r="CG9" i="9" s="1"/>
  <c r="CE9" i="10"/>
  <c r="CF22" i="9"/>
  <c r="CF12" i="9"/>
  <c r="CI32" i="17"/>
  <c r="CI35" i="17" s="1"/>
  <c r="CI10" i="17" s="1"/>
  <c r="CI17" i="17"/>
  <c r="CF12" i="10" l="1"/>
  <c r="CI25" i="17"/>
  <c r="CG31" i="9"/>
  <c r="CJ12" i="5"/>
  <c r="CJ14" i="5" s="1"/>
  <c r="CJ15" i="5" s="1"/>
  <c r="CG7" i="10"/>
  <c r="CI8" i="11" s="1"/>
  <c r="CK8" i="14"/>
  <c r="CK14" i="17"/>
  <c r="CL6" i="14"/>
  <c r="CF23" i="10"/>
  <c r="CJ17" i="17"/>
  <c r="CJ32" i="17"/>
  <c r="CJ35" i="17" s="1"/>
  <c r="CJ10" i="17" s="1"/>
  <c r="CG23" i="10" s="1"/>
  <c r="CG9" i="12"/>
  <c r="CN29" i="16"/>
  <c r="CN13" i="14"/>
  <c r="CL32" i="5"/>
  <c r="CM15" i="14"/>
  <c r="CK37" i="9"/>
  <c r="CH7" i="9"/>
  <c r="CH9" i="9" s="1"/>
  <c r="CF9" i="10"/>
  <c r="CG12" i="9"/>
  <c r="CI6" i="17" l="1"/>
  <c r="CH31" i="9"/>
  <c r="CH22" i="9"/>
  <c r="CK32" i="17"/>
  <c r="CK35" i="17" s="1"/>
  <c r="CK17" i="17"/>
  <c r="CH9" i="12"/>
  <c r="CH12" i="9"/>
  <c r="CL37" i="9"/>
  <c r="CM32" i="5"/>
  <c r="CN15" i="14"/>
  <c r="CM6" i="14"/>
  <c r="CL14" i="17"/>
  <c r="CO29" i="16"/>
  <c r="CO13" i="14"/>
  <c r="CG12" i="10"/>
  <c r="CJ25" i="17"/>
  <c r="CJ6" i="17" s="1"/>
  <c r="CI22" i="9"/>
  <c r="CH7" i="10"/>
  <c r="CJ8" i="11" s="1"/>
  <c r="CK12" i="5"/>
  <c r="CK14" i="5" s="1"/>
  <c r="CK15" i="5" s="1"/>
  <c r="CL8" i="14"/>
  <c r="CI7" i="9"/>
  <c r="CI9" i="12"/>
  <c r="CG9" i="10"/>
  <c r="CK10" i="17" l="1"/>
  <c r="CH23" i="10" s="1"/>
  <c r="CJ22" i="9" s="1"/>
  <c r="CI31" i="9"/>
  <c r="CO15" i="14"/>
  <c r="CN32" i="5"/>
  <c r="CM37" i="9"/>
  <c r="CI7" i="10"/>
  <c r="CK8" i="11" s="1"/>
  <c r="CL12" i="5"/>
  <c r="CL14" i="5" s="1"/>
  <c r="CL15" i="5" s="1"/>
  <c r="CM8" i="14"/>
  <c r="CK25" i="17"/>
  <c r="CH12" i="10"/>
  <c r="CM14" i="17"/>
  <c r="CN6" i="14"/>
  <c r="CJ7" i="9"/>
  <c r="CJ9" i="9" s="1"/>
  <c r="CJ9" i="12"/>
  <c r="CH9" i="10"/>
  <c r="CI9" i="9"/>
  <c r="CI12" i="9"/>
  <c r="CP29" i="16"/>
  <c r="CP13" i="14"/>
  <c r="CL32" i="17"/>
  <c r="CL35" i="17" s="1"/>
  <c r="CL10" i="17" s="1"/>
  <c r="CL17" i="17"/>
  <c r="CK6" i="17" l="1"/>
  <c r="CJ7" i="10"/>
  <c r="CL8" i="11" s="1"/>
  <c r="CM12" i="5"/>
  <c r="CM14" i="5" s="1"/>
  <c r="CM15" i="5" s="1"/>
  <c r="CN8" i="14"/>
  <c r="CI23" i="10"/>
  <c r="CQ29" i="16"/>
  <c r="CQ13" i="14"/>
  <c r="CM17" i="17"/>
  <c r="CM32" i="17"/>
  <c r="CM35" i="17" s="1"/>
  <c r="CP15" i="14"/>
  <c r="CN37" i="9"/>
  <c r="CO32" i="5"/>
  <c r="CK7" i="9"/>
  <c r="CK9" i="12"/>
  <c r="CI9" i="10"/>
  <c r="CJ31" i="9"/>
  <c r="CI12" i="10"/>
  <c r="CL25" i="17"/>
  <c r="CL6" i="17" s="1"/>
  <c r="CJ12" i="9"/>
  <c r="CO6" i="14"/>
  <c r="CN14" i="17"/>
  <c r="CM10" i="17" l="1"/>
  <c r="CJ23" i="10" s="1"/>
  <c r="CL22" i="9" s="1"/>
  <c r="CK31" i="9"/>
  <c r="CK9" i="9"/>
  <c r="CP6" i="14"/>
  <c r="CO14" i="17"/>
  <c r="CM25" i="17"/>
  <c r="CJ12" i="10"/>
  <c r="CK7" i="10"/>
  <c r="CM8" i="11" s="1"/>
  <c r="CN12" i="5"/>
  <c r="CN14" i="5" s="1"/>
  <c r="CN15" i="5" s="1"/>
  <c r="CO8" i="14"/>
  <c r="CN32" i="17"/>
  <c r="CN35" i="17" s="1"/>
  <c r="CN10" i="17" s="1"/>
  <c r="CK23" i="10" s="1"/>
  <c r="CN17" i="17"/>
  <c r="CK12" i="9"/>
  <c r="CO37" i="9"/>
  <c r="CQ15" i="14"/>
  <c r="CP32" i="5"/>
  <c r="CJ9" i="10"/>
  <c r="CL9" i="12"/>
  <c r="CL7" i="9"/>
  <c r="CL9" i="9" s="1"/>
  <c r="CR13" i="14"/>
  <c r="CR29" i="16"/>
  <c r="CK22" i="9"/>
  <c r="CM6" i="17" l="1"/>
  <c r="CS29" i="16"/>
  <c r="CS13" i="14"/>
  <c r="CO32" i="17"/>
  <c r="CO35" i="17" s="1"/>
  <c r="CO10" i="17" s="1"/>
  <c r="CL23" i="10" s="1"/>
  <c r="CO17" i="17"/>
  <c r="CN25" i="17"/>
  <c r="CN6" i="17" s="1"/>
  <c r="CK12" i="10"/>
  <c r="CO12" i="5"/>
  <c r="CO14" i="5" s="1"/>
  <c r="CO15" i="5" s="1"/>
  <c r="CL7" i="10"/>
  <c r="CN8" i="11" s="1"/>
  <c r="CP8" i="14"/>
  <c r="CQ6" i="14"/>
  <c r="CP14" i="17"/>
  <c r="CM22" i="9"/>
  <c r="CL12" i="9"/>
  <c r="CR15" i="14"/>
  <c r="CP37" i="9"/>
  <c r="CQ32" i="5"/>
  <c r="CL31" i="9"/>
  <c r="CM9" i="12"/>
  <c r="CK9" i="10"/>
  <c r="CM7" i="9"/>
  <c r="CM9" i="9" s="1"/>
  <c r="CP32" i="17" l="1"/>
  <c r="CP35" i="17" s="1"/>
  <c r="CP10" i="17" s="1"/>
  <c r="CM23" i="10" s="1"/>
  <c r="CP17" i="17"/>
  <c r="CS15" i="14"/>
  <c r="CQ37" i="9"/>
  <c r="CR37" i="9" s="1"/>
  <c r="CT13" i="14"/>
  <c r="CS32" i="5" s="1"/>
  <c r="CR32" i="5"/>
  <c r="CR6" i="14"/>
  <c r="CQ14" i="17"/>
  <c r="CM7" i="10"/>
  <c r="CO8" i="11" s="1"/>
  <c r="CP12" i="5"/>
  <c r="CP14" i="5" s="1"/>
  <c r="CP15" i="5" s="1"/>
  <c r="CQ8" i="14"/>
  <c r="CM12" i="9"/>
  <c r="CL12" i="10"/>
  <c r="CO25" i="17"/>
  <c r="CW29" i="16"/>
  <c r="CR24" i="3"/>
  <c r="CN22" i="9"/>
  <c r="CM31" i="9"/>
  <c r="CN7" i="9"/>
  <c r="CN9" i="9" s="1"/>
  <c r="CL9" i="10"/>
  <c r="CN9" i="12"/>
  <c r="CO6" i="17" l="1"/>
  <c r="CN12" i="9"/>
  <c r="CO7" i="9"/>
  <c r="CO9" i="9" s="1"/>
  <c r="CM9" i="10"/>
  <c r="CQ32" i="17"/>
  <c r="CQ35" i="17" s="1"/>
  <c r="CQ10" i="17" s="1"/>
  <c r="CN23" i="10" s="1"/>
  <c r="CQ17" i="17"/>
  <c r="CP25" i="17"/>
  <c r="CP6" i="17" s="1"/>
  <c r="CM12" i="10"/>
  <c r="CX13" i="14"/>
  <c r="CX29" i="16"/>
  <c r="CN31" i="9"/>
  <c r="CQ12" i="5"/>
  <c r="CQ14" i="5" s="1"/>
  <c r="CQ15" i="5" s="1"/>
  <c r="CN7" i="10"/>
  <c r="CP8" i="11" s="1"/>
  <c r="CR8" i="14"/>
  <c r="CR14" i="17"/>
  <c r="CS6" i="14"/>
  <c r="CT15" i="14"/>
  <c r="CO22" i="9"/>
  <c r="CO7" i="10" l="1"/>
  <c r="CQ8" i="11" s="1"/>
  <c r="CR8" i="11" s="1"/>
  <c r="CR12" i="5"/>
  <c r="CR14" i="5" s="1"/>
  <c r="CR15" i="5" s="1"/>
  <c r="CS8" i="14"/>
  <c r="CT8" i="14" s="1"/>
  <c r="CT6" i="14"/>
  <c r="CO12" i="9"/>
  <c r="CO31" i="9"/>
  <c r="CO9" i="12"/>
  <c r="CR32" i="17"/>
  <c r="CR35" i="17" s="1"/>
  <c r="CR17" i="17"/>
  <c r="CS14" i="17"/>
  <c r="CS32" i="17" s="1"/>
  <c r="CY29" i="16"/>
  <c r="CY13" i="14"/>
  <c r="CQ25" i="17"/>
  <c r="CQ6" i="17" s="1"/>
  <c r="CN12" i="10"/>
  <c r="CN9" i="10"/>
  <c r="CP7" i="9"/>
  <c r="CP9" i="9" s="1"/>
  <c r="CV37" i="9"/>
  <c r="CW32" i="5"/>
  <c r="CX15" i="14"/>
  <c r="CP22" i="9"/>
  <c r="CR10" i="17" l="1"/>
  <c r="CS10" i="17" s="1"/>
  <c r="CS35" i="17"/>
  <c r="CP31" i="9"/>
  <c r="CS12" i="5"/>
  <c r="CS14" i="5" s="1"/>
  <c r="CS15" i="5" s="1"/>
  <c r="CR11" i="3"/>
  <c r="CR13" i="3" s="1"/>
  <c r="CR14" i="3" s="1"/>
  <c r="CY15" i="14"/>
  <c r="CX32" i="5"/>
  <c r="CW37" i="9"/>
  <c r="CX6" i="14"/>
  <c r="CW14" i="17"/>
  <c r="CZ29" i="16"/>
  <c r="CZ13" i="14"/>
  <c r="CO12" i="10"/>
  <c r="CR25" i="17"/>
  <c r="CS17" i="17"/>
  <c r="CP12" i="9"/>
  <c r="CO23" i="10"/>
  <c r="CP9" i="12"/>
  <c r="CQ7" i="9"/>
  <c r="CQ9" i="12"/>
  <c r="CO9" i="10"/>
  <c r="CP7" i="10"/>
  <c r="CR6" i="17" l="1"/>
  <c r="CS6" i="17" s="1"/>
  <c r="CS25" i="17"/>
  <c r="CR9" i="12"/>
  <c r="DA29" i="16"/>
  <c r="DA13" i="14"/>
  <c r="CQ9" i="9"/>
  <c r="CR7" i="9"/>
  <c r="CR9" i="9" s="1"/>
  <c r="CQ22" i="9"/>
  <c r="CP23" i="10"/>
  <c r="CQ12" i="9"/>
  <c r="CP12" i="10"/>
  <c r="CX8" i="14"/>
  <c r="CW12" i="5"/>
  <c r="CW14" i="5" s="1"/>
  <c r="CW15" i="5" s="1"/>
  <c r="CT7" i="10"/>
  <c r="CV8" i="11" s="1"/>
  <c r="CX14" i="17"/>
  <c r="CY6" i="14"/>
  <c r="CQ31" i="9"/>
  <c r="CR31" i="9" s="1"/>
  <c r="CW17" i="17"/>
  <c r="CW32" i="17"/>
  <c r="CW35" i="17" s="1"/>
  <c r="CP9" i="10"/>
  <c r="P13" i="20" s="1"/>
  <c r="CZ15" i="14"/>
  <c r="CX37" i="9"/>
  <c r="CY32" i="5"/>
  <c r="CW10" i="17" l="1"/>
  <c r="CT23" i="10" s="1"/>
  <c r="CY8" i="14"/>
  <c r="CU7" i="10"/>
  <c r="CW8" i="11" s="1"/>
  <c r="CX12" i="5"/>
  <c r="CX14" i="5" s="1"/>
  <c r="CX15" i="5" s="1"/>
  <c r="CT12" i="10"/>
  <c r="CW25" i="17"/>
  <c r="CV7" i="9"/>
  <c r="CT9" i="10"/>
  <c r="CY14" i="17"/>
  <c r="CZ6" i="14"/>
  <c r="CX32" i="17"/>
  <c r="CX35" i="17" s="1"/>
  <c r="CX10" i="17" s="1"/>
  <c r="CU23" i="10" s="1"/>
  <c r="CX17" i="17"/>
  <c r="CR12" i="9"/>
  <c r="DA15" i="14"/>
  <c r="CZ32" i="5"/>
  <c r="CY37" i="9"/>
  <c r="DB29" i="16"/>
  <c r="DB13" i="14"/>
  <c r="CR22" i="9"/>
  <c r="CW6" i="17" l="1"/>
  <c r="DA32" i="5"/>
  <c r="DB15" i="14"/>
  <c r="CZ37" i="9"/>
  <c r="CZ14" i="17"/>
  <c r="DA6" i="14"/>
  <c r="CU12" i="10"/>
  <c r="CX25" i="17"/>
  <c r="CX6" i="17" s="1"/>
  <c r="DC29" i="16"/>
  <c r="DC13" i="14"/>
  <c r="CW22" i="9"/>
  <c r="CV9" i="9"/>
  <c r="CW7" i="9"/>
  <c r="CW9" i="9" s="1"/>
  <c r="CU9" i="10"/>
  <c r="CY12" i="5"/>
  <c r="CY14" i="5" s="1"/>
  <c r="CY15" i="5" s="1"/>
  <c r="CV7" i="10"/>
  <c r="CX8" i="11" s="1"/>
  <c r="CZ8" i="14"/>
  <c r="CY17" i="17"/>
  <c r="CY32" i="17"/>
  <c r="CY35" i="17" s="1"/>
  <c r="CW9" i="12"/>
  <c r="CV31" i="9"/>
  <c r="CV9" i="12"/>
  <c r="CV12" i="9"/>
  <c r="CV22" i="9"/>
  <c r="CY10" i="17" l="1"/>
  <c r="CV23" i="10" s="1"/>
  <c r="CX22" i="9" s="1"/>
  <c r="CV12" i="10"/>
  <c r="CY25" i="17"/>
  <c r="CW31" i="9"/>
  <c r="DD29" i="16"/>
  <c r="DD13" i="14"/>
  <c r="CW12" i="9"/>
  <c r="CX7" i="9"/>
  <c r="CV9" i="10"/>
  <c r="DA14" i="17"/>
  <c r="DB6" i="14"/>
  <c r="DA8" i="14"/>
  <c r="CW7" i="10"/>
  <c r="CY8" i="11" s="1"/>
  <c r="CZ12" i="5"/>
  <c r="CZ14" i="5" s="1"/>
  <c r="CZ15" i="5" s="1"/>
  <c r="DC15" i="14"/>
  <c r="DA37" i="9"/>
  <c r="DB32" i="5"/>
  <c r="CZ32" i="17"/>
  <c r="CZ35" i="17" s="1"/>
  <c r="CZ10" i="17" s="1"/>
  <c r="CW23" i="10" s="1"/>
  <c r="CZ17" i="17"/>
  <c r="CY6" i="17" l="1"/>
  <c r="CX9" i="9"/>
  <c r="CX12" i="9"/>
  <c r="CY7" i="9"/>
  <c r="CY9" i="9" s="1"/>
  <c r="CW9" i="10"/>
  <c r="CW12" i="10"/>
  <c r="CZ25" i="17"/>
  <c r="CZ6" i="17" s="1"/>
  <c r="DB8" i="14"/>
  <c r="CX7" i="10"/>
  <c r="CZ8" i="11" s="1"/>
  <c r="DA12" i="5"/>
  <c r="DA14" i="5" s="1"/>
  <c r="DA15" i="5" s="1"/>
  <c r="DD15" i="14"/>
  <c r="DC32" i="5"/>
  <c r="DB37" i="9"/>
  <c r="DB14" i="17"/>
  <c r="DC6" i="14"/>
  <c r="DA32" i="17"/>
  <c r="DA35" i="17" s="1"/>
  <c r="DA10" i="17" s="1"/>
  <c r="CX23" i="10" s="1"/>
  <c r="DA17" i="17"/>
  <c r="DE29" i="16"/>
  <c r="DE13" i="14"/>
  <c r="CY22" i="9"/>
  <c r="CX31" i="9"/>
  <c r="CX9" i="12"/>
  <c r="CZ22" i="9" l="1"/>
  <c r="DF13" i="14"/>
  <c r="DF29" i="16"/>
  <c r="DC14" i="17"/>
  <c r="DD6" i="14"/>
  <c r="CY31" i="9"/>
  <c r="CY9" i="12"/>
  <c r="CY7" i="10"/>
  <c r="DA8" i="11" s="1"/>
  <c r="DB12" i="5"/>
  <c r="DB14" i="5" s="1"/>
  <c r="DB15" i="5" s="1"/>
  <c r="DC8" i="14"/>
  <c r="DB32" i="17"/>
  <c r="DB35" i="17" s="1"/>
  <c r="DB10" i="17" s="1"/>
  <c r="DB17" i="17"/>
  <c r="CX9" i="10"/>
  <c r="CZ7" i="9"/>
  <c r="DE15" i="14"/>
  <c r="DD32" i="5"/>
  <c r="DC37" i="9"/>
  <c r="CX12" i="10"/>
  <c r="DA25" i="17"/>
  <c r="DA6" i="17" s="1"/>
  <c r="CY12" i="9"/>
  <c r="CZ31" i="9" l="1"/>
  <c r="CY12" i="10"/>
  <c r="DB25" i="17"/>
  <c r="DB6" i="17" s="1"/>
  <c r="CZ7" i="10"/>
  <c r="DB8" i="11" s="1"/>
  <c r="DC12" i="5"/>
  <c r="DC14" i="5" s="1"/>
  <c r="DC15" i="5" s="1"/>
  <c r="DD8" i="14"/>
  <c r="DG29" i="16"/>
  <c r="DG13" i="14"/>
  <c r="DD14" i="17"/>
  <c r="DE6" i="14"/>
  <c r="CZ9" i="9"/>
  <c r="CY23" i="10"/>
  <c r="DA7" i="9"/>
  <c r="DA9" i="9" s="1"/>
  <c r="CY9" i="10"/>
  <c r="DC17" i="17"/>
  <c r="DC32" i="17"/>
  <c r="DC35" i="17" s="1"/>
  <c r="DC10" i="17" s="1"/>
  <c r="CZ23" i="10" s="1"/>
  <c r="DF15" i="14"/>
  <c r="DD37" i="9"/>
  <c r="DE32" i="5"/>
  <c r="CZ12" i="9"/>
  <c r="CZ9" i="12"/>
  <c r="DC25" i="17" l="1"/>
  <c r="DC6" i="17" s="1"/>
  <c r="CZ12" i="10"/>
  <c r="DA31" i="9"/>
  <c r="DE37" i="9"/>
  <c r="DG15" i="14"/>
  <c r="DF32" i="5"/>
  <c r="DA12" i="9"/>
  <c r="DE14" i="17"/>
  <c r="DF6" i="14"/>
  <c r="DH13" i="14"/>
  <c r="DH29" i="16"/>
  <c r="DB7" i="9"/>
  <c r="DB9" i="9" s="1"/>
  <c r="DB9" i="12"/>
  <c r="CZ9" i="10"/>
  <c r="DA9" i="12"/>
  <c r="DA22" i="9"/>
  <c r="DD12" i="5"/>
  <c r="DD14" i="5" s="1"/>
  <c r="DD15" i="5" s="1"/>
  <c r="DE8" i="14"/>
  <c r="DA7" i="10"/>
  <c r="DC8" i="11" s="1"/>
  <c r="DB22" i="9"/>
  <c r="DD32" i="17"/>
  <c r="DD35" i="17" s="1"/>
  <c r="DD10" i="17" s="1"/>
  <c r="DA23" i="10" s="1"/>
  <c r="DD17" i="17"/>
  <c r="DC22" i="9" l="1"/>
  <c r="DE32" i="17"/>
  <c r="DE35" i="17" s="1"/>
  <c r="DE10" i="17" s="1"/>
  <c r="DB23" i="10" s="1"/>
  <c r="DE17" i="17"/>
  <c r="DI29" i="16"/>
  <c r="DH24" i="3" s="1"/>
  <c r="DI13" i="14"/>
  <c r="DB12" i="9"/>
  <c r="DC7" i="9"/>
  <c r="DC9" i="9" s="1"/>
  <c r="DA9" i="10"/>
  <c r="DH15" i="14"/>
  <c r="DG32" i="5"/>
  <c r="DF37" i="9"/>
  <c r="DA12" i="10"/>
  <c r="DD25" i="17"/>
  <c r="DD6" i="17" s="1"/>
  <c r="DB31" i="9"/>
  <c r="DF8" i="14"/>
  <c r="DB7" i="10"/>
  <c r="DD8" i="11" s="1"/>
  <c r="DE12" i="5"/>
  <c r="DE14" i="5" s="1"/>
  <c r="DE15" i="5" s="1"/>
  <c r="DF14" i="17"/>
  <c r="DG6" i="14"/>
  <c r="DC31" i="9" l="1"/>
  <c r="DD22" i="9"/>
  <c r="DF32" i="17"/>
  <c r="DF35" i="17" s="1"/>
  <c r="DF10" i="17" s="1"/>
  <c r="DC23" i="10" s="1"/>
  <c r="DF17" i="17"/>
  <c r="DD7" i="9"/>
  <c r="DD9" i="9" s="1"/>
  <c r="DD9" i="12"/>
  <c r="DB9" i="10"/>
  <c r="DG14" i="17"/>
  <c r="DH6" i="14"/>
  <c r="DC12" i="9"/>
  <c r="DI15" i="14"/>
  <c r="DG37" i="9"/>
  <c r="DH37" i="9" s="1"/>
  <c r="DH32" i="5"/>
  <c r="DJ13" i="14"/>
  <c r="DI32" i="5" s="1"/>
  <c r="DC7" i="10"/>
  <c r="DE8" i="11" s="1"/>
  <c r="DF12" i="5"/>
  <c r="DF14" i="5" s="1"/>
  <c r="DF15" i="5" s="1"/>
  <c r="DG8" i="14"/>
  <c r="DC9" i="12"/>
  <c r="DE25" i="17"/>
  <c r="DE6" i="17" s="1"/>
  <c r="DB12" i="10"/>
  <c r="DD12" i="9" l="1"/>
  <c r="DH14" i="17"/>
  <c r="DI6" i="14"/>
  <c r="DJ15" i="14"/>
  <c r="DG12" i="5"/>
  <c r="DG14" i="5" s="1"/>
  <c r="DG15" i="5" s="1"/>
  <c r="DH8" i="14"/>
  <c r="DD7" i="10"/>
  <c r="DF8" i="11" s="1"/>
  <c r="DG17" i="17"/>
  <c r="DG32" i="17"/>
  <c r="DG35" i="17" s="1"/>
  <c r="DG10" i="17" s="1"/>
  <c r="DD23" i="10" s="1"/>
  <c r="DC12" i="10"/>
  <c r="DF25" i="17"/>
  <c r="DF6" i="17" s="1"/>
  <c r="DE7" i="9"/>
  <c r="DE9" i="9" s="1"/>
  <c r="DC9" i="10"/>
  <c r="DE22" i="9"/>
  <c r="DD31" i="9"/>
  <c r="DE31" i="9" l="1"/>
  <c r="DF22" i="9"/>
  <c r="DI8" i="14"/>
  <c r="DJ8" i="14" s="1"/>
  <c r="DH12" i="5"/>
  <c r="DH14" i="5" s="1"/>
  <c r="DH15" i="5" s="1"/>
  <c r="DE7" i="10"/>
  <c r="DG8" i="11" s="1"/>
  <c r="DH8" i="11" s="1"/>
  <c r="DJ6" i="14"/>
  <c r="DF7" i="9"/>
  <c r="DF9" i="9" s="1"/>
  <c r="DD9" i="10"/>
  <c r="DD12" i="10"/>
  <c r="DG25" i="17"/>
  <c r="DG6" i="17" s="1"/>
  <c r="DE9" i="12"/>
  <c r="DE12" i="9"/>
  <c r="DH32" i="17"/>
  <c r="DH35" i="17" s="1"/>
  <c r="DH17" i="17"/>
  <c r="DI14" i="17"/>
  <c r="DI32" i="17" s="1"/>
  <c r="DH10" i="17" l="1"/>
  <c r="DI10" i="17" s="1"/>
  <c r="DI35" i="17"/>
  <c r="DH25" i="17"/>
  <c r="DE12" i="10"/>
  <c r="DI17" i="17"/>
  <c r="DH11" i="3"/>
  <c r="DH13" i="3" s="1"/>
  <c r="DH14" i="3" s="1"/>
  <c r="DI12" i="5"/>
  <c r="DI14" i="5" s="1"/>
  <c r="DI15" i="5" s="1"/>
  <c r="DF31" i="9"/>
  <c r="DF12" i="9"/>
  <c r="DG7" i="9"/>
  <c r="DE9" i="10"/>
  <c r="DF7" i="10"/>
  <c r="DF9" i="12"/>
  <c r="DE23" i="10" l="1"/>
  <c r="DH6" i="17"/>
  <c r="DI6" i="17" s="1"/>
  <c r="DI25" i="17"/>
  <c r="DF9" i="10"/>
  <c r="Q13" i="20" s="1"/>
  <c r="DG12" i="9"/>
  <c r="DF12" i="10"/>
  <c r="DG31" i="9"/>
  <c r="DH31" i="9" s="1"/>
  <c r="DG9" i="9"/>
  <c r="DH7" i="9"/>
  <c r="DH9" i="9" s="1"/>
  <c r="DG22" i="9"/>
  <c r="DF23" i="10"/>
  <c r="DG9" i="12"/>
  <c r="DH9" i="12" s="1"/>
  <c r="DH12" i="9" l="1"/>
  <c r="DH22" i="9"/>
  <c r="CC42" i="15"/>
  <c r="CC46" i="15" s="1"/>
  <c r="CB64" i="15"/>
  <c r="CA27" i="5" s="1"/>
  <c r="CA30" i="5" s="1"/>
  <c r="CB42" i="15"/>
  <c r="CB46" i="15" s="1"/>
  <c r="CB50" i="15" s="1"/>
  <c r="CA42" i="15"/>
  <c r="CA64" i="15"/>
  <c r="BZ27" i="5" s="1"/>
  <c r="BZ30" i="5" s="1"/>
  <c r="BZ42" i="15"/>
  <c r="BZ46" i="15" s="1"/>
  <c r="BZ64" i="15"/>
  <c r="BY27" i="5" s="1"/>
  <c r="BY30" i="5" s="1"/>
  <c r="BY42" i="15"/>
  <c r="BY46" i="15" s="1"/>
  <c r="BY64" i="15"/>
  <c r="BX27" i="5" s="1"/>
  <c r="BX30" i="5" s="1"/>
  <c r="BX42" i="15"/>
  <c r="BX46" i="15" s="1"/>
  <c r="BX64" i="15"/>
  <c r="BW27" i="5" s="1"/>
  <c r="BW30" i="5" s="1"/>
  <c r="BW42" i="15"/>
  <c r="BW46" i="15" s="1"/>
  <c r="BW52" i="15" s="1"/>
  <c r="BW64" i="15"/>
  <c r="BV27" i="5" s="1"/>
  <c r="BV30" i="5" s="1"/>
  <c r="BV64" i="15"/>
  <c r="BV67" i="15" s="1"/>
  <c r="BV11" i="15" s="1"/>
  <c r="CC64" i="15"/>
  <c r="CB27" i="5" s="1"/>
  <c r="CB30" i="5" s="1"/>
  <c r="BV42" i="15"/>
  <c r="BZ51" i="15" l="1"/>
  <c r="BZ52" i="15"/>
  <c r="BZ50" i="15"/>
  <c r="CD64" i="15"/>
  <c r="CD67" i="15" s="1"/>
  <c r="CC51" i="15"/>
  <c r="CC50" i="15"/>
  <c r="CB67" i="15"/>
  <c r="CB11" i="15" s="1"/>
  <c r="CA27" i="17" s="1"/>
  <c r="CA30" i="17" s="1"/>
  <c r="CA9" i="17" s="1"/>
  <c r="BX22" i="10" s="1"/>
  <c r="CC67" i="15"/>
  <c r="CC11" i="15" s="1"/>
  <c r="CA40" i="9" s="1"/>
  <c r="CB40" i="9" s="1"/>
  <c r="CD42" i="15"/>
  <c r="BU27" i="5"/>
  <c r="BU30" i="5" s="1"/>
  <c r="CB52" i="15"/>
  <c r="BX52" i="15"/>
  <c r="BX51" i="15"/>
  <c r="BX50" i="15"/>
  <c r="BZ40" i="9"/>
  <c r="BY52" i="15"/>
  <c r="BY51" i="15"/>
  <c r="BY50" i="15"/>
  <c r="BU27" i="17"/>
  <c r="BU30" i="17" s="1"/>
  <c r="BT40" i="9"/>
  <c r="BV46" i="15"/>
  <c r="CA67" i="15"/>
  <c r="CA11" i="15" s="1"/>
  <c r="BW67" i="15"/>
  <c r="BW11" i="15" s="1"/>
  <c r="BX67" i="15"/>
  <c r="BX11" i="15" s="1"/>
  <c r="BY67" i="15"/>
  <c r="BY11" i="15" s="1"/>
  <c r="BZ67" i="15"/>
  <c r="BZ11" i="15" s="1"/>
  <c r="BW50" i="15"/>
  <c r="BW51" i="15"/>
  <c r="CA46" i="15"/>
  <c r="CB51" i="15"/>
  <c r="CC52" i="15"/>
  <c r="BU9" i="17" l="1"/>
  <c r="BR22" i="10" s="1"/>
  <c r="BZ54" i="15"/>
  <c r="BZ59" i="15" s="1"/>
  <c r="BZ6" i="15" s="1"/>
  <c r="CC54" i="15"/>
  <c r="CC59" i="15" s="1"/>
  <c r="CC6" i="15" s="1"/>
  <c r="CB54" i="15"/>
  <c r="CB60" i="15" s="1"/>
  <c r="CB7" i="15" s="1"/>
  <c r="BX20" i="10" s="1"/>
  <c r="CC27" i="5"/>
  <c r="CC30" i="5" s="1"/>
  <c r="CD11" i="15"/>
  <c r="BY54" i="15"/>
  <c r="BY60" i="15" s="1"/>
  <c r="BY7" i="15" s="1"/>
  <c r="BU20" i="10" s="1"/>
  <c r="CB27" i="17"/>
  <c r="BX54" i="15"/>
  <c r="BX59" i="15" s="1"/>
  <c r="BX6" i="15" s="1"/>
  <c r="BY40" i="9"/>
  <c r="BZ27" i="17"/>
  <c r="BZ30" i="17" s="1"/>
  <c r="BZ9" i="17" s="1"/>
  <c r="BW22" i="10" s="1"/>
  <c r="BZ17" i="11"/>
  <c r="BZ21" i="9"/>
  <c r="BW27" i="17"/>
  <c r="BW30" i="17" s="1"/>
  <c r="BW9" i="17" s="1"/>
  <c r="BT22" i="10" s="1"/>
  <c r="BV40" i="9"/>
  <c r="BV27" i="17"/>
  <c r="BV30" i="17" s="1"/>
  <c r="BV9" i="17" s="1"/>
  <c r="BS22" i="10" s="1"/>
  <c r="BU40" i="9"/>
  <c r="BW54" i="15"/>
  <c r="CA50" i="15"/>
  <c r="CA52" i="15"/>
  <c r="CA51" i="15"/>
  <c r="BY27" i="17"/>
  <c r="BY30" i="17" s="1"/>
  <c r="BY9" i="17" s="1"/>
  <c r="BV22" i="10" s="1"/>
  <c r="BX40" i="9"/>
  <c r="BX27" i="17"/>
  <c r="BX30" i="17" s="1"/>
  <c r="BX9" i="17" s="1"/>
  <c r="BU22" i="10" s="1"/>
  <c r="BW40" i="9"/>
  <c r="BV51" i="15"/>
  <c r="BV50" i="15"/>
  <c r="BV52" i="15"/>
  <c r="CD52" i="15" s="1"/>
  <c r="CD46" i="15"/>
  <c r="CB30" i="17" l="1"/>
  <c r="CB9" i="17" s="1"/>
  <c r="BY22" i="10" s="1"/>
  <c r="BZ22" i="10" s="1"/>
  <c r="CC27" i="17"/>
  <c r="BZ61" i="15"/>
  <c r="BZ8" i="15" s="1"/>
  <c r="BV21" i="10" s="1"/>
  <c r="BZ60" i="15"/>
  <c r="BZ7" i="15" s="1"/>
  <c r="BV20" i="10" s="1"/>
  <c r="BX20" i="9" s="1"/>
  <c r="CC30" i="17"/>
  <c r="CC60" i="15"/>
  <c r="CC7" i="15" s="1"/>
  <c r="BY20" i="10" s="1"/>
  <c r="CA20" i="9" s="1"/>
  <c r="CC61" i="15"/>
  <c r="CC8" i="15" s="1"/>
  <c r="BY21" i="10" s="1"/>
  <c r="CB59" i="15"/>
  <c r="CB6" i="15" s="1"/>
  <c r="BX11" i="10" s="1"/>
  <c r="CB61" i="15"/>
  <c r="CB8" i="15" s="1"/>
  <c r="BX21" i="10" s="1"/>
  <c r="BX24" i="10" s="1"/>
  <c r="BY59" i="15"/>
  <c r="BY6" i="15" s="1"/>
  <c r="BU11" i="10" s="1"/>
  <c r="CA54" i="15"/>
  <c r="CA59" i="15" s="1"/>
  <c r="CA6" i="15" s="1"/>
  <c r="BY61" i="15"/>
  <c r="BY8" i="15" s="1"/>
  <c r="BU21" i="10" s="1"/>
  <c r="BU24" i="10" s="1"/>
  <c r="BX61" i="15"/>
  <c r="BX8" i="15" s="1"/>
  <c r="BT21" i="10" s="1"/>
  <c r="CH64" i="15"/>
  <c r="CH42" i="15"/>
  <c r="CH46" i="15" s="1"/>
  <c r="CH50" i="15" s="1"/>
  <c r="BX60" i="15"/>
  <c r="BX7" i="15" s="1"/>
  <c r="BT20" i="10" s="1"/>
  <c r="BV20" i="9" s="1"/>
  <c r="CD51" i="15"/>
  <c r="BX17" i="11"/>
  <c r="BX21" i="9"/>
  <c r="BU17" i="11"/>
  <c r="BU21" i="9"/>
  <c r="BZ20" i="9"/>
  <c r="BZ23" i="9" s="1"/>
  <c r="BZ24" i="9" s="1"/>
  <c r="CD50" i="15"/>
  <c r="BW17" i="11"/>
  <c r="BW21" i="9"/>
  <c r="BY17" i="11"/>
  <c r="BY21" i="9"/>
  <c r="BT17" i="11"/>
  <c r="BT11" i="12" s="1"/>
  <c r="BT21" i="9"/>
  <c r="CA21" i="9"/>
  <c r="BY24" i="10"/>
  <c r="BT11" i="10"/>
  <c r="BY11" i="10"/>
  <c r="CC9" i="17"/>
  <c r="BV54" i="15"/>
  <c r="BW61" i="15"/>
  <c r="BW8" i="15" s="1"/>
  <c r="BS21" i="10" s="1"/>
  <c r="BW59" i="15"/>
  <c r="BW6" i="15" s="1"/>
  <c r="BW60" i="15"/>
  <c r="BW7" i="15" s="1"/>
  <c r="BS20" i="10" s="1"/>
  <c r="BV17" i="11"/>
  <c r="BV21" i="9"/>
  <c r="BV11" i="10"/>
  <c r="BW20" i="9"/>
  <c r="CA17" i="11" l="1"/>
  <c r="CB17" i="11" s="1"/>
  <c r="BV24" i="10"/>
  <c r="BY20" i="5" s="1"/>
  <c r="BY21" i="5" s="1"/>
  <c r="BZ9" i="15"/>
  <c r="BY7" i="17" s="1"/>
  <c r="BY11" i="17" s="1"/>
  <c r="CC9" i="15"/>
  <c r="CB7" i="17" s="1"/>
  <c r="CB11" i="17" s="1"/>
  <c r="BV11" i="12"/>
  <c r="CB9" i="15"/>
  <c r="CA7" i="17" s="1"/>
  <c r="CA11" i="17" s="1"/>
  <c r="CA60" i="15"/>
  <c r="CA7" i="15" s="1"/>
  <c r="BW20" i="10" s="1"/>
  <c r="BY20" i="9" s="1"/>
  <c r="BY23" i="9" s="1"/>
  <c r="BY24" i="9" s="1"/>
  <c r="CA61" i="15"/>
  <c r="CA8" i="15" s="1"/>
  <c r="BW21" i="10" s="1"/>
  <c r="CH51" i="15"/>
  <c r="CH52" i="15"/>
  <c r="BY11" i="12"/>
  <c r="BT24" i="10"/>
  <c r="BW20" i="5" s="1"/>
  <c r="BW21" i="5" s="1"/>
  <c r="BY9" i="15"/>
  <c r="BX7" i="17" s="1"/>
  <c r="CD54" i="15"/>
  <c r="BX9" i="15"/>
  <c r="BW7" i="17" s="1"/>
  <c r="BW11" i="17" s="1"/>
  <c r="CI42" i="15"/>
  <c r="CI46" i="15" s="1"/>
  <c r="CI50" i="15" s="1"/>
  <c r="CI64" i="15"/>
  <c r="CH67" i="15"/>
  <c r="CH11" i="15" s="1"/>
  <c r="CG27" i="5"/>
  <c r="CG30" i="5" s="1"/>
  <c r="BX23" i="9"/>
  <c r="BX24" i="9" s="1"/>
  <c r="CA23" i="9"/>
  <c r="CA24" i="9" s="1"/>
  <c r="BW23" i="9"/>
  <c r="BW24" i="9" s="1"/>
  <c r="BX11" i="12"/>
  <c r="BW11" i="10"/>
  <c r="BV59" i="15"/>
  <c r="BV60" i="15"/>
  <c r="BV61" i="15"/>
  <c r="BU20" i="9"/>
  <c r="BU23" i="9" s="1"/>
  <c r="BU24" i="9" s="1"/>
  <c r="BS24" i="10"/>
  <c r="BW11" i="12"/>
  <c r="CA20" i="5"/>
  <c r="CA21" i="5" s="1"/>
  <c r="BX25" i="10"/>
  <c r="BV23" i="9"/>
  <c r="BV24" i="9" s="1"/>
  <c r="BW9" i="15"/>
  <c r="BV7" i="17" s="1"/>
  <c r="BV11" i="17" s="1"/>
  <c r="BS11" i="10"/>
  <c r="BZ11" i="12"/>
  <c r="CA11" i="12"/>
  <c r="BU11" i="12"/>
  <c r="BW11" i="9"/>
  <c r="BW14" i="9" s="1"/>
  <c r="BW16" i="9" s="1"/>
  <c r="BU14" i="10"/>
  <c r="BW16" i="11"/>
  <c r="BV14" i="10"/>
  <c r="BX11" i="9"/>
  <c r="BX14" i="9" s="1"/>
  <c r="BX16" i="9" s="1"/>
  <c r="BX16" i="11"/>
  <c r="BT14" i="10"/>
  <c r="BV11" i="9"/>
  <c r="BV14" i="9" s="1"/>
  <c r="BV16" i="9" s="1"/>
  <c r="BV16" i="11"/>
  <c r="BU25" i="10"/>
  <c r="BX20" i="5"/>
  <c r="BX21" i="5" s="1"/>
  <c r="CA11" i="9"/>
  <c r="CA14" i="9" s="1"/>
  <c r="CA16" i="9" s="1"/>
  <c r="BY14" i="10"/>
  <c r="CA16" i="11"/>
  <c r="BX14" i="10"/>
  <c r="BZ11" i="9"/>
  <c r="BZ14" i="9" s="1"/>
  <c r="BZ16" i="9" s="1"/>
  <c r="BZ16" i="11"/>
  <c r="BY25" i="10"/>
  <c r="CB20" i="5"/>
  <c r="CB21" i="5" s="1"/>
  <c r="CB21" i="9"/>
  <c r="BV25" i="10" l="1"/>
  <c r="BX11" i="17"/>
  <c r="BL77" i="3" s="1"/>
  <c r="BW24" i="10"/>
  <c r="BW25" i="10" s="1"/>
  <c r="CA9" i="15"/>
  <c r="BZ7" i="17" s="1"/>
  <c r="BZ11" i="17" s="1"/>
  <c r="CH54" i="15"/>
  <c r="CH61" i="15" s="1"/>
  <c r="CH8" i="15" s="1"/>
  <c r="CD21" i="10" s="1"/>
  <c r="BT25" i="10"/>
  <c r="CI52" i="15"/>
  <c r="CI51" i="15"/>
  <c r="CH27" i="5"/>
  <c r="CH30" i="5" s="1"/>
  <c r="CI67" i="15"/>
  <c r="CI11" i="15" s="1"/>
  <c r="CG27" i="17"/>
  <c r="CG30" i="17" s="1"/>
  <c r="CF40" i="9"/>
  <c r="CB11" i="12"/>
  <c r="CJ42" i="15"/>
  <c r="CJ46" i="15" s="1"/>
  <c r="CJ50" i="15" s="1"/>
  <c r="CJ64" i="15"/>
  <c r="BZ20" i="11"/>
  <c r="BY17" i="10"/>
  <c r="BY16" i="10"/>
  <c r="BV20" i="11"/>
  <c r="BW17" i="9"/>
  <c r="BW26" i="9"/>
  <c r="BW27" i="9" s="1"/>
  <c r="BZ26" i="9"/>
  <c r="BZ27" i="9" s="1"/>
  <c r="BZ17" i="9"/>
  <c r="BV26" i="9"/>
  <c r="BV27" i="9" s="1"/>
  <c r="BV17" i="9"/>
  <c r="BV7" i="15"/>
  <c r="CD60" i="15"/>
  <c r="BX16" i="10"/>
  <c r="BX17" i="10"/>
  <c r="BT16" i="10"/>
  <c r="BT17" i="10"/>
  <c r="BX26" i="9"/>
  <c r="BX27" i="9" s="1"/>
  <c r="BX17" i="9"/>
  <c r="BW20" i="11"/>
  <c r="BW10" i="12"/>
  <c r="CD59" i="15"/>
  <c r="BV6" i="15"/>
  <c r="BS14" i="10"/>
  <c r="BU11" i="9"/>
  <c r="BU14" i="9" s="1"/>
  <c r="BU16" i="9" s="1"/>
  <c r="BU16" i="11"/>
  <c r="BV10" i="12" s="1"/>
  <c r="CD61" i="15"/>
  <c r="BV8" i="15"/>
  <c r="CA26" i="9"/>
  <c r="CA27" i="9" s="1"/>
  <c r="CA17" i="9"/>
  <c r="BX20" i="11"/>
  <c r="BX10" i="12"/>
  <c r="BS25" i="10"/>
  <c r="BV20" i="5"/>
  <c r="BV21" i="5" s="1"/>
  <c r="CA20" i="11"/>
  <c r="CB16" i="11"/>
  <c r="CB20" i="11" s="1"/>
  <c r="CA10" i="12"/>
  <c r="BV16" i="10"/>
  <c r="BV17" i="10"/>
  <c r="BU16" i="10"/>
  <c r="BU17" i="10"/>
  <c r="BY11" i="9"/>
  <c r="BY14" i="9" s="1"/>
  <c r="BY16" i="9" s="1"/>
  <c r="BW14" i="10"/>
  <c r="BY16" i="11"/>
  <c r="BZ20" i="5" l="1"/>
  <c r="BZ21" i="5" s="1"/>
  <c r="CG9" i="17"/>
  <c r="CD22" i="10" s="1"/>
  <c r="CF21" i="9" s="1"/>
  <c r="CH59" i="15"/>
  <c r="CH6" i="15" s="1"/>
  <c r="CD11" i="10" s="1"/>
  <c r="CH60" i="15"/>
  <c r="CH7" i="15" s="1"/>
  <c r="CD20" i="10" s="1"/>
  <c r="CI54" i="15"/>
  <c r="CI59" i="15" s="1"/>
  <c r="CI6" i="15" s="1"/>
  <c r="CE11" i="10" s="1"/>
  <c r="CJ51" i="15"/>
  <c r="CJ52" i="15"/>
  <c r="CH27" i="17"/>
  <c r="CH30" i="17" s="1"/>
  <c r="CH9" i="17" s="1"/>
  <c r="CE22" i="10" s="1"/>
  <c r="CG21" i="9" s="1"/>
  <c r="CG40" i="9"/>
  <c r="CK42" i="15"/>
  <c r="CK46" i="15" s="1"/>
  <c r="CK51" i="15" s="1"/>
  <c r="CK64" i="15"/>
  <c r="CJ67" i="15"/>
  <c r="CJ11" i="15" s="1"/>
  <c r="CI27" i="5"/>
  <c r="CI30" i="5" s="1"/>
  <c r="BY20" i="11"/>
  <c r="BY10" i="12"/>
  <c r="CA32" i="9"/>
  <c r="CB32" i="9" s="1"/>
  <c r="CA24" i="11"/>
  <c r="CB14" i="6"/>
  <c r="BX24" i="11"/>
  <c r="BY14" i="6"/>
  <c r="BX32" i="9"/>
  <c r="BU26" i="9"/>
  <c r="BU27" i="9" s="1"/>
  <c r="BU17" i="9"/>
  <c r="BX27" i="10"/>
  <c r="CA17" i="5"/>
  <c r="CD7" i="15"/>
  <c r="CB34" i="3" s="1"/>
  <c r="BR20" i="10"/>
  <c r="CB17" i="5"/>
  <c r="BY27" i="10"/>
  <c r="BS17" i="10"/>
  <c r="BS16" i="10"/>
  <c r="BR11" i="10"/>
  <c r="BV9" i="15"/>
  <c r="BU7" i="17" s="1"/>
  <c r="BL75" i="3" s="1"/>
  <c r="BL78" i="3" s="1"/>
  <c r="CD6" i="15"/>
  <c r="BU27" i="10"/>
  <c r="BX17" i="5"/>
  <c r="BW16" i="10"/>
  <c r="BW17" i="10"/>
  <c r="BX14" i="6"/>
  <c r="BW32" i="9"/>
  <c r="BW24" i="11"/>
  <c r="BW17" i="5"/>
  <c r="BT27" i="10"/>
  <c r="BZ10" i="12"/>
  <c r="BY26" i="9"/>
  <c r="BY27" i="9" s="1"/>
  <c r="BY17" i="9"/>
  <c r="BY17" i="5"/>
  <c r="BV27" i="10"/>
  <c r="CC14" i="6"/>
  <c r="CB24" i="11"/>
  <c r="BR21" i="10"/>
  <c r="BZ21" i="10" s="1"/>
  <c r="CD8" i="15"/>
  <c r="CB35" i="3" s="1"/>
  <c r="BU20" i="11"/>
  <c r="BW14" i="6"/>
  <c r="BV24" i="11"/>
  <c r="BV32" i="9"/>
  <c r="CA14" i="6"/>
  <c r="BZ32" i="9"/>
  <c r="BZ24" i="11"/>
  <c r="CF17" i="11" l="1"/>
  <c r="CF11" i="12" s="1"/>
  <c r="CH9" i="15"/>
  <c r="CG7" i="17" s="1"/>
  <c r="CG11" i="17" s="1"/>
  <c r="CI61" i="15"/>
  <c r="CI8" i="15" s="1"/>
  <c r="CE21" i="10" s="1"/>
  <c r="CI60" i="15"/>
  <c r="CI7" i="15" s="1"/>
  <c r="CE20" i="10" s="1"/>
  <c r="CG20" i="9" s="1"/>
  <c r="CG23" i="9" s="1"/>
  <c r="CG24" i="9" s="1"/>
  <c r="CJ54" i="15"/>
  <c r="CJ60" i="15" s="1"/>
  <c r="CJ7" i="15" s="1"/>
  <c r="CG17" i="11"/>
  <c r="CK52" i="15"/>
  <c r="CK50" i="15"/>
  <c r="CL64" i="15"/>
  <c r="CL42" i="15"/>
  <c r="CL46" i="15" s="1"/>
  <c r="CL50" i="15" s="1"/>
  <c r="CK67" i="15"/>
  <c r="CK11" i="15" s="1"/>
  <c r="CJ27" i="5"/>
  <c r="CJ30" i="5" s="1"/>
  <c r="CH40" i="9"/>
  <c r="CI27" i="17"/>
  <c r="CI30" i="17" s="1"/>
  <c r="BU32" i="9"/>
  <c r="BV14" i="6"/>
  <c r="BU24" i="11"/>
  <c r="BV28" i="10"/>
  <c r="BV32" i="10"/>
  <c r="BV33" i="10" s="1"/>
  <c r="BX8" i="12"/>
  <c r="BW23" i="5"/>
  <c r="BW24" i="5" s="1"/>
  <c r="BW18" i="5"/>
  <c r="CF11" i="9"/>
  <c r="CD14" i="10"/>
  <c r="CF16" i="11"/>
  <c r="BU32" i="10"/>
  <c r="BU33" i="10" s="1"/>
  <c r="BW8" i="12"/>
  <c r="BU28" i="10"/>
  <c r="CD9" i="15"/>
  <c r="CB33" i="3"/>
  <c r="CB36" i="3" s="1"/>
  <c r="BV17" i="5"/>
  <c r="BS27" i="10"/>
  <c r="CB18" i="5"/>
  <c r="CB23" i="5"/>
  <c r="CB24" i="5" s="1"/>
  <c r="BX28" i="10"/>
  <c r="BX32" i="10"/>
  <c r="BX33" i="10" s="1"/>
  <c r="BZ8" i="12"/>
  <c r="BY32" i="9"/>
  <c r="BY24" i="11"/>
  <c r="BZ14" i="6"/>
  <c r="BR14" i="10"/>
  <c r="BT11" i="9"/>
  <c r="BZ11" i="10"/>
  <c r="BZ14" i="10" s="1"/>
  <c r="BT16" i="11"/>
  <c r="BY23" i="5"/>
  <c r="BY24" i="5" s="1"/>
  <c r="BY18" i="5"/>
  <c r="BZ17" i="5"/>
  <c r="BW27" i="10"/>
  <c r="BX18" i="5"/>
  <c r="BX23" i="5"/>
  <c r="BX24" i="5" s="1"/>
  <c r="BY32" i="10"/>
  <c r="BY33" i="10" s="1"/>
  <c r="BY28" i="10"/>
  <c r="CA8" i="12"/>
  <c r="CA18" i="5"/>
  <c r="CA23" i="5"/>
  <c r="CA24" i="5" s="1"/>
  <c r="CD24" i="10"/>
  <c r="CF20" i="9"/>
  <c r="BT28" i="10"/>
  <c r="BT32" i="10"/>
  <c r="BT33" i="10" s="1"/>
  <c r="BV8" i="12"/>
  <c r="CE14" i="10"/>
  <c r="CG11" i="9"/>
  <c r="CG14" i="9" s="1"/>
  <c r="CG16" i="9" s="1"/>
  <c r="BU11" i="17"/>
  <c r="CC11" i="17" s="1"/>
  <c r="CC7" i="17"/>
  <c r="BR24" i="10"/>
  <c r="BZ20" i="10"/>
  <c r="BZ24" i="10" s="1"/>
  <c r="BT20" i="9"/>
  <c r="CG11" i="12" l="1"/>
  <c r="CI9" i="17"/>
  <c r="CF22" i="10" s="1"/>
  <c r="CH17" i="11" s="1"/>
  <c r="CH11" i="12" s="1"/>
  <c r="CG16" i="11"/>
  <c r="CG20" i="11" s="1"/>
  <c r="CI9" i="15"/>
  <c r="CH7" i="17" s="1"/>
  <c r="CH11" i="17" s="1"/>
  <c r="CJ61" i="15"/>
  <c r="CJ8" i="15" s="1"/>
  <c r="CF21" i="10" s="1"/>
  <c r="CL52" i="15"/>
  <c r="CJ59" i="15"/>
  <c r="CJ6" i="15" s="1"/>
  <c r="CF11" i="10" s="1"/>
  <c r="CF14" i="10" s="1"/>
  <c r="CK54" i="15"/>
  <c r="CK59" i="15" s="1"/>
  <c r="CK6" i="15" s="1"/>
  <c r="CL51" i="15"/>
  <c r="CL67" i="15"/>
  <c r="CL11" i="15" s="1"/>
  <c r="CK27" i="5"/>
  <c r="CK30" i="5" s="1"/>
  <c r="CM64" i="15"/>
  <c r="CM42" i="15"/>
  <c r="CM46" i="15" s="1"/>
  <c r="CM52" i="15" s="1"/>
  <c r="CI40" i="9"/>
  <c r="CJ27" i="17"/>
  <c r="CJ30" i="17" s="1"/>
  <c r="CJ9" i="17" s="1"/>
  <c r="CG22" i="10" s="1"/>
  <c r="CI17" i="11" s="1"/>
  <c r="CD16" i="10"/>
  <c r="CD17" i="10"/>
  <c r="BX14" i="12"/>
  <c r="BY11" i="7"/>
  <c r="CG26" i="9"/>
  <c r="CG27" i="9" s="1"/>
  <c r="CG17" i="9"/>
  <c r="CE16" i="10"/>
  <c r="CE17" i="10"/>
  <c r="CB11" i="7"/>
  <c r="CA14" i="12"/>
  <c r="CF14" i="9"/>
  <c r="CF16" i="9" s="1"/>
  <c r="BW28" i="10"/>
  <c r="BW32" i="10"/>
  <c r="BW33" i="10" s="1"/>
  <c r="BY8" i="12"/>
  <c r="BR16" i="10"/>
  <c r="BR17" i="10"/>
  <c r="CF20" i="10"/>
  <c r="BV18" i="5"/>
  <c r="BV23" i="5"/>
  <c r="BV24" i="5" s="1"/>
  <c r="BX11" i="7"/>
  <c r="BW14" i="12"/>
  <c r="CE24" i="10"/>
  <c r="BR25" i="10"/>
  <c r="BU20" i="5"/>
  <c r="BU21" i="5" s="1"/>
  <c r="CF23" i="9"/>
  <c r="CF24" i="9" s="1"/>
  <c r="BZ17" i="10"/>
  <c r="BZ16" i="10"/>
  <c r="CA11" i="7"/>
  <c r="BZ14" i="12"/>
  <c r="BW11" i="7"/>
  <c r="BV14" i="12"/>
  <c r="CG20" i="5"/>
  <c r="CG21" i="5" s="1"/>
  <c r="CD25" i="10"/>
  <c r="CB11" i="9"/>
  <c r="CB14" i="9" s="1"/>
  <c r="BT14" i="9"/>
  <c r="BT16" i="9" s="1"/>
  <c r="BS32" i="10"/>
  <c r="BS33" i="10" s="1"/>
  <c r="BU8" i="12"/>
  <c r="BS28" i="10"/>
  <c r="CB20" i="9"/>
  <c r="CB23" i="9" s="1"/>
  <c r="CB24" i="9" s="1"/>
  <c r="BT23" i="9"/>
  <c r="BT24" i="9" s="1"/>
  <c r="BZ25" i="10"/>
  <c r="CC20" i="5"/>
  <c r="CC21" i="5" s="1"/>
  <c r="BZ23" i="5"/>
  <c r="BZ24" i="5" s="1"/>
  <c r="BZ18" i="5"/>
  <c r="BT20" i="11"/>
  <c r="BT10" i="12"/>
  <c r="BU10" i="12"/>
  <c r="CF20" i="11"/>
  <c r="CF10" i="12"/>
  <c r="CH21" i="9" l="1"/>
  <c r="CG10" i="12"/>
  <c r="CH16" i="11"/>
  <c r="CH20" i="11" s="1"/>
  <c r="CH11" i="9"/>
  <c r="CH14" i="9" s="1"/>
  <c r="CH16" i="9" s="1"/>
  <c r="CH17" i="9" s="1"/>
  <c r="CI11" i="12"/>
  <c r="CL54" i="15"/>
  <c r="CL59" i="15" s="1"/>
  <c r="CL6" i="15" s="1"/>
  <c r="CH11" i="10" s="1"/>
  <c r="CJ9" i="15"/>
  <c r="CI7" i="17" s="1"/>
  <c r="CI11" i="17" s="1"/>
  <c r="CK60" i="15"/>
  <c r="CK7" i="15" s="1"/>
  <c r="CG20" i="10" s="1"/>
  <c r="CI20" i="9" s="1"/>
  <c r="CM51" i="15"/>
  <c r="CK61" i="15"/>
  <c r="CK8" i="15" s="1"/>
  <c r="CG21" i="10" s="1"/>
  <c r="CM50" i="15"/>
  <c r="CB10" i="12"/>
  <c r="CI21" i="9"/>
  <c r="CJ40" i="9"/>
  <c r="CK27" i="17"/>
  <c r="CK30" i="17" s="1"/>
  <c r="CK9" i="17" s="1"/>
  <c r="CH22" i="10" s="1"/>
  <c r="CN42" i="15"/>
  <c r="CN46" i="15" s="1"/>
  <c r="CN52" i="15" s="1"/>
  <c r="CN64" i="15"/>
  <c r="CM67" i="15"/>
  <c r="CM11" i="15" s="1"/>
  <c r="CL27" i="5"/>
  <c r="CL30" i="5" s="1"/>
  <c r="CF17" i="10"/>
  <c r="CF16" i="10"/>
  <c r="BV11" i="7"/>
  <c r="BU14" i="12"/>
  <c r="CA13" i="7"/>
  <c r="CA21" i="7" s="1"/>
  <c r="BZ22" i="12"/>
  <c r="BW22" i="12"/>
  <c r="BX13" i="7"/>
  <c r="BX21" i="7" s="1"/>
  <c r="CF24" i="11"/>
  <c r="CG14" i="6"/>
  <c r="CF32" i="9"/>
  <c r="CH17" i="5"/>
  <c r="CE27" i="10"/>
  <c r="CG11" i="10"/>
  <c r="CH20" i="9"/>
  <c r="CF24" i="10"/>
  <c r="CF17" i="9"/>
  <c r="CF26" i="9"/>
  <c r="CF27" i="9" s="1"/>
  <c r="BX22" i="12"/>
  <c r="BY13" i="7"/>
  <c r="BY21" i="7" s="1"/>
  <c r="CG32" i="9"/>
  <c r="CG24" i="11"/>
  <c r="CH14" i="6"/>
  <c r="BU14" i="6"/>
  <c r="BT32" i="9"/>
  <c r="BT24" i="11"/>
  <c r="BU17" i="5"/>
  <c r="BR27" i="10"/>
  <c r="CB16" i="9"/>
  <c r="BT26" i="9"/>
  <c r="BT27" i="9" s="1"/>
  <c r="BT17" i="9"/>
  <c r="BV22" i="12"/>
  <c r="BW13" i="7"/>
  <c r="BW21" i="7" s="1"/>
  <c r="CC17" i="5"/>
  <c r="BZ27" i="10"/>
  <c r="O14" i="20" s="1"/>
  <c r="O15" i="20" s="1"/>
  <c r="CH20" i="5"/>
  <c r="CH21" i="5" s="1"/>
  <c r="CE25" i="10"/>
  <c r="BZ11" i="7"/>
  <c r="BY14" i="12"/>
  <c r="CB13" i="7"/>
  <c r="CB21" i="7" s="1"/>
  <c r="CA22" i="12"/>
  <c r="CG17" i="5"/>
  <c r="CD27" i="10"/>
  <c r="R14" i="19" l="1"/>
  <c r="CH10" i="12"/>
  <c r="CL61" i="15"/>
  <c r="CL8" i="15" s="1"/>
  <c r="CH21" i="10" s="1"/>
  <c r="CI23" i="9"/>
  <c r="CI24" i="9" s="1"/>
  <c r="CK9" i="15"/>
  <c r="CJ7" i="17" s="1"/>
  <c r="CJ11" i="17" s="1"/>
  <c r="CL60" i="15"/>
  <c r="CL7" i="15" s="1"/>
  <c r="CM54" i="15"/>
  <c r="CM61" i="15" s="1"/>
  <c r="CM8" i="15" s="1"/>
  <c r="CN51" i="15"/>
  <c r="BY12" i="7"/>
  <c r="CN50" i="15"/>
  <c r="BX12" i="7"/>
  <c r="CB12" i="7"/>
  <c r="CK40" i="9"/>
  <c r="CL27" i="17"/>
  <c r="CL30" i="17" s="1"/>
  <c r="CL9" i="17" s="1"/>
  <c r="CI22" i="10" s="1"/>
  <c r="CJ17" i="11"/>
  <c r="CJ11" i="12" s="1"/>
  <c r="CJ21" i="9"/>
  <c r="CN67" i="15"/>
  <c r="CN11" i="15" s="1"/>
  <c r="CM27" i="5"/>
  <c r="CM30" i="5" s="1"/>
  <c r="CO64" i="15"/>
  <c r="CO42" i="15"/>
  <c r="CO46" i="15" s="1"/>
  <c r="CO51" i="15" s="1"/>
  <c r="CF8" i="12"/>
  <c r="CD28" i="10"/>
  <c r="CD32" i="10"/>
  <c r="CD33" i="10" s="1"/>
  <c r="CH23" i="5"/>
  <c r="CH24" i="5" s="1"/>
  <c r="CH18" i="5"/>
  <c r="CI17" i="5"/>
  <c r="CF27" i="10"/>
  <c r="BZ32" i="10"/>
  <c r="BZ33" i="10" s="1"/>
  <c r="BZ28" i="10"/>
  <c r="CH24" i="11"/>
  <c r="CI14" i="6"/>
  <c r="CH32" i="9"/>
  <c r="CH23" i="9"/>
  <c r="CA12" i="7"/>
  <c r="BU22" i="12"/>
  <c r="BV13" i="7"/>
  <c r="BV21" i="7" s="1"/>
  <c r="BU23" i="5"/>
  <c r="BU24" i="5" s="1"/>
  <c r="BU18" i="5"/>
  <c r="CG23" i="5"/>
  <c r="CG24" i="5" s="1"/>
  <c r="CG18" i="5"/>
  <c r="BZ13" i="7"/>
  <c r="BZ21" i="7" s="1"/>
  <c r="BY22" i="12"/>
  <c r="S14" i="19" s="1"/>
  <c r="CI20" i="5"/>
  <c r="CI21" i="5" s="1"/>
  <c r="CF25" i="10"/>
  <c r="CJ11" i="9"/>
  <c r="CJ14" i="9" s="1"/>
  <c r="CJ16" i="9" s="1"/>
  <c r="CH14" i="10"/>
  <c r="CC23" i="5"/>
  <c r="CC24" i="5" s="1"/>
  <c r="CC18" i="5"/>
  <c r="CB17" i="9"/>
  <c r="CB26" i="9"/>
  <c r="CB27" i="9" s="1"/>
  <c r="BR32" i="10"/>
  <c r="BR33" i="10" s="1"/>
  <c r="BT8" i="12"/>
  <c r="BR28" i="10"/>
  <c r="BT26" i="11"/>
  <c r="CG24" i="10"/>
  <c r="BW12" i="7"/>
  <c r="CG14" i="10"/>
  <c r="CI11" i="9"/>
  <c r="CI16" i="11"/>
  <c r="CG8" i="12"/>
  <c r="CE28" i="10"/>
  <c r="CE32" i="10"/>
  <c r="CE33" i="10" s="1"/>
  <c r="CL9" i="15" l="1"/>
  <c r="CK7" i="17" s="1"/>
  <c r="CK11" i="17" s="1"/>
  <c r="CM59" i="15"/>
  <c r="CM6" i="15" s="1"/>
  <c r="CI11" i="10" s="1"/>
  <c r="CI14" i="10" s="1"/>
  <c r="CH20" i="10"/>
  <c r="CJ16" i="11" s="1"/>
  <c r="CJ20" i="11" s="1"/>
  <c r="CN54" i="15"/>
  <c r="CN61" i="15" s="1"/>
  <c r="CN8" i="15" s="1"/>
  <c r="CJ21" i="10" s="1"/>
  <c r="CM60" i="15"/>
  <c r="CM7" i="15" s="1"/>
  <c r="CI20" i="10" s="1"/>
  <c r="CK20" i="9" s="1"/>
  <c r="BV12" i="7"/>
  <c r="CO52" i="15"/>
  <c r="CO50" i="15"/>
  <c r="CO67" i="15"/>
  <c r="CO11" i="15" s="1"/>
  <c r="CN27" i="5"/>
  <c r="CN30" i="5" s="1"/>
  <c r="CK17" i="11"/>
  <c r="CK11" i="12" s="1"/>
  <c r="CK21" i="9"/>
  <c r="CP42" i="15"/>
  <c r="CP46" i="15" s="1"/>
  <c r="CP51" i="15" s="1"/>
  <c r="CP64" i="15"/>
  <c r="CL40" i="9"/>
  <c r="CM27" i="17"/>
  <c r="CM30" i="17" s="1"/>
  <c r="CG25" i="10"/>
  <c r="CJ20" i="5"/>
  <c r="CJ21" i="5" s="1"/>
  <c r="CG14" i="12"/>
  <c r="CH11" i="7"/>
  <c r="CH17" i="10"/>
  <c r="CH16" i="10"/>
  <c r="CJ20" i="9"/>
  <c r="CH24" i="10"/>
  <c r="CF28" i="10"/>
  <c r="CF32" i="10"/>
  <c r="CF33" i="10" s="1"/>
  <c r="CH8" i="12"/>
  <c r="CK11" i="9"/>
  <c r="CK14" i="9" s="1"/>
  <c r="CK16" i="9" s="1"/>
  <c r="CI14" i="9"/>
  <c r="CI16" i="9" s="1"/>
  <c r="CG11" i="7"/>
  <c r="CF14" i="12"/>
  <c r="CG17" i="10"/>
  <c r="CG16" i="10"/>
  <c r="BU20" i="6"/>
  <c r="BU21" i="6" s="1"/>
  <c r="BT29" i="11"/>
  <c r="BT34" i="9" s="1"/>
  <c r="BU26" i="11"/>
  <c r="CH24" i="9"/>
  <c r="CH26" i="9"/>
  <c r="CH27" i="9" s="1"/>
  <c r="BZ12" i="7"/>
  <c r="CI21" i="10"/>
  <c r="CI20" i="11"/>
  <c r="CI10" i="12"/>
  <c r="CB8" i="12"/>
  <c r="BU11" i="7"/>
  <c r="BT14" i="12"/>
  <c r="CJ17" i="9"/>
  <c r="CI18" i="5"/>
  <c r="CI23" i="5"/>
  <c r="CI24" i="5" s="1"/>
  <c r="CM9" i="17" l="1"/>
  <c r="CJ22" i="10" s="1"/>
  <c r="CL17" i="11" s="1"/>
  <c r="CL11" i="12" s="1"/>
  <c r="CJ10" i="12"/>
  <c r="CM9" i="15"/>
  <c r="CL7" i="17" s="1"/>
  <c r="CK16" i="11"/>
  <c r="CK20" i="11" s="1"/>
  <c r="CK23" i="9"/>
  <c r="CK24" i="9" s="1"/>
  <c r="CN59" i="15"/>
  <c r="CN6" i="15" s="1"/>
  <c r="CJ11" i="10" s="1"/>
  <c r="CL11" i="9" s="1"/>
  <c r="CN60" i="15"/>
  <c r="CN7" i="15" s="1"/>
  <c r="CJ20" i="10" s="1"/>
  <c r="CP50" i="15"/>
  <c r="CO54" i="15"/>
  <c r="CO61" i="15" s="1"/>
  <c r="CO8" i="15" s="1"/>
  <c r="CK21" i="10" s="1"/>
  <c r="CP52" i="15"/>
  <c r="CL21" i="9"/>
  <c r="CP67" i="15"/>
  <c r="CP11" i="15" s="1"/>
  <c r="CO27" i="5"/>
  <c r="CO30" i="5" s="1"/>
  <c r="CQ42" i="15"/>
  <c r="CQ46" i="15" s="1"/>
  <c r="CQ52" i="15" s="1"/>
  <c r="CQ64" i="15"/>
  <c r="CM40" i="9"/>
  <c r="CN27" i="17"/>
  <c r="CN30" i="17" s="1"/>
  <c r="CN9" i="17" s="1"/>
  <c r="CK22" i="10" s="1"/>
  <c r="CL11" i="17"/>
  <c r="CJ24" i="11"/>
  <c r="CJ32" i="9"/>
  <c r="CK14" i="6"/>
  <c r="CJ17" i="5"/>
  <c r="CG27" i="10"/>
  <c r="CI17" i="10"/>
  <c r="CI16" i="10"/>
  <c r="CK20" i="5"/>
  <c r="CK21" i="5" s="1"/>
  <c r="CH25" i="10"/>
  <c r="CK17" i="5"/>
  <c r="CH27" i="10"/>
  <c r="CB14" i="12"/>
  <c r="CC11" i="7"/>
  <c r="CI24" i="10"/>
  <c r="BV20" i="6"/>
  <c r="BV21" i="6" s="1"/>
  <c r="BV26" i="11"/>
  <c r="BU29" i="11"/>
  <c r="BU34" i="9" s="1"/>
  <c r="CK17" i="9"/>
  <c r="CJ23" i="9"/>
  <c r="BU13" i="7"/>
  <c r="BU21" i="7" s="1"/>
  <c r="BT22" i="12"/>
  <c r="CJ14" i="6"/>
  <c r="CI32" i="9"/>
  <c r="CI24" i="11"/>
  <c r="CF22" i="12"/>
  <c r="CG13" i="7"/>
  <c r="CG21" i="7" s="1"/>
  <c r="CI26" i="9"/>
  <c r="CI27" i="9" s="1"/>
  <c r="CI17" i="9"/>
  <c r="CI11" i="7"/>
  <c r="CH14" i="12"/>
  <c r="CG22" i="12"/>
  <c r="CH13" i="7"/>
  <c r="CH21" i="7" s="1"/>
  <c r="BT25" i="12" l="1"/>
  <c r="BU24" i="12" s="1"/>
  <c r="Q14" i="19"/>
  <c r="CK26" i="9"/>
  <c r="CK27" i="9" s="1"/>
  <c r="CJ14" i="10"/>
  <c r="CJ16" i="10" s="1"/>
  <c r="CK10" i="12"/>
  <c r="CL16" i="11"/>
  <c r="CL20" i="11" s="1"/>
  <c r="CP54" i="15"/>
  <c r="CP60" i="15" s="1"/>
  <c r="CP7" i="15" s="1"/>
  <c r="CN9" i="15"/>
  <c r="CM7" i="17" s="1"/>
  <c r="CM11" i="17" s="1"/>
  <c r="CO60" i="15"/>
  <c r="CO7" i="15" s="1"/>
  <c r="CK20" i="10" s="1"/>
  <c r="CM20" i="9" s="1"/>
  <c r="CO59" i="15"/>
  <c r="CO6" i="15" s="1"/>
  <c r="CK11" i="10" s="1"/>
  <c r="CM11" i="9" s="1"/>
  <c r="CM14" i="9" s="1"/>
  <c r="CM16" i="9" s="1"/>
  <c r="CQ51" i="15"/>
  <c r="CQ50" i="15"/>
  <c r="CR42" i="15"/>
  <c r="CR46" i="15" s="1"/>
  <c r="CR52" i="15" s="1"/>
  <c r="CR64" i="15"/>
  <c r="CQ67" i="15"/>
  <c r="CQ11" i="15" s="1"/>
  <c r="CP27" i="5"/>
  <c r="CP30" i="5" s="1"/>
  <c r="CO27" i="17"/>
  <c r="CO30" i="17" s="1"/>
  <c r="CO9" i="17" s="1"/>
  <c r="CL22" i="10" s="1"/>
  <c r="CN40" i="9"/>
  <c r="CM21" i="9"/>
  <c r="CM17" i="11"/>
  <c r="CM11" i="12" s="1"/>
  <c r="CJ18" i="5"/>
  <c r="CJ23" i="5"/>
  <c r="CJ24" i="5" s="1"/>
  <c r="CL14" i="9"/>
  <c r="CL16" i="9" s="1"/>
  <c r="CH28" i="10"/>
  <c r="CH32" i="10"/>
  <c r="CH33" i="10" s="1"/>
  <c r="CJ8" i="12"/>
  <c r="CI27" i="10"/>
  <c r="CL17" i="5"/>
  <c r="CI25" i="10"/>
  <c r="CL20" i="5"/>
  <c r="CL21" i="5" s="1"/>
  <c r="CK23" i="5"/>
  <c r="CK24" i="5" s="1"/>
  <c r="CK18" i="5"/>
  <c r="CG12" i="7"/>
  <c r="CJ24" i="9"/>
  <c r="CJ26" i="9"/>
  <c r="CJ27" i="9" s="1"/>
  <c r="BW26" i="11"/>
  <c r="BV29" i="11"/>
  <c r="BV34" i="9" s="1"/>
  <c r="BW20" i="6"/>
  <c r="BW21" i="6" s="1"/>
  <c r="CC13" i="7"/>
  <c r="CC21" i="7" s="1"/>
  <c r="CB22" i="12"/>
  <c r="CH22" i="12"/>
  <c r="T14" i="19" s="1"/>
  <c r="CI13" i="7"/>
  <c r="CI21" i="7" s="1"/>
  <c r="BU24" i="7"/>
  <c r="CH12" i="7"/>
  <c r="CG28" i="10"/>
  <c r="CI8" i="12"/>
  <c r="CG32" i="10"/>
  <c r="CG33" i="10" s="1"/>
  <c r="CJ24" i="10"/>
  <c r="CL20" i="9"/>
  <c r="BU12" i="7"/>
  <c r="CL14" i="6"/>
  <c r="CK24" i="11"/>
  <c r="CK32" i="9"/>
  <c r="BT7" i="11" l="1"/>
  <c r="CJ17" i="10"/>
  <c r="CL10" i="12"/>
  <c r="CP59" i="15"/>
  <c r="CP6" i="15" s="1"/>
  <c r="CL11" i="10" s="1"/>
  <c r="CL14" i="10" s="1"/>
  <c r="CK14" i="10"/>
  <c r="CK16" i="10" s="1"/>
  <c r="CP61" i="15"/>
  <c r="CP8" i="15" s="1"/>
  <c r="CL21" i="10" s="1"/>
  <c r="CM16" i="11"/>
  <c r="CM10" i="12" s="1"/>
  <c r="CM23" i="9"/>
  <c r="CM24" i="9" s="1"/>
  <c r="CQ54" i="15"/>
  <c r="CQ60" i="15" s="1"/>
  <c r="CQ7" i="15" s="1"/>
  <c r="CM20" i="10" s="1"/>
  <c r="CO20" i="9" s="1"/>
  <c r="CO9" i="15"/>
  <c r="CN7" i="17" s="1"/>
  <c r="CN11" i="17" s="1"/>
  <c r="CR51" i="15"/>
  <c r="CK24" i="10"/>
  <c r="CN20" i="5" s="1"/>
  <c r="CN21" i="5" s="1"/>
  <c r="CR50" i="15"/>
  <c r="CN17" i="11"/>
  <c r="CN11" i="12" s="1"/>
  <c r="CN21" i="9"/>
  <c r="CQ27" i="5"/>
  <c r="CQ30" i="5" s="1"/>
  <c r="CR67" i="15"/>
  <c r="CR11" i="15" s="1"/>
  <c r="CP27" i="17"/>
  <c r="CP30" i="17" s="1"/>
  <c r="CP9" i="17" s="1"/>
  <c r="CM22" i="10" s="1"/>
  <c r="CO40" i="9"/>
  <c r="CS64" i="15"/>
  <c r="CS42" i="15"/>
  <c r="CI12" i="7"/>
  <c r="CC12" i="7"/>
  <c r="BT10" i="11"/>
  <c r="BT14" i="11" s="1"/>
  <c r="BT31" i="11" s="1"/>
  <c r="BT30" i="9"/>
  <c r="BU13" i="6"/>
  <c r="BU15" i="6" s="1"/>
  <c r="BX20" i="6"/>
  <c r="BX21" i="6" s="1"/>
  <c r="BX26" i="11"/>
  <c r="BW29" i="11"/>
  <c r="BW34" i="9" s="1"/>
  <c r="CM17" i="9"/>
  <c r="CK11" i="7"/>
  <c r="CJ14" i="12"/>
  <c r="CL17" i="9"/>
  <c r="CJ11" i="7"/>
  <c r="CI14" i="12"/>
  <c r="CL20" i="10"/>
  <c r="CL23" i="9"/>
  <c r="CL24" i="9" s="1"/>
  <c r="CJ25" i="10"/>
  <c r="CM20" i="5"/>
  <c r="CM21" i="5" s="1"/>
  <c r="BU25" i="12"/>
  <c r="BV23" i="7"/>
  <c r="CK8" i="12"/>
  <c r="CI28" i="10"/>
  <c r="CI32" i="10"/>
  <c r="CI33" i="10" s="1"/>
  <c r="CL24" i="11"/>
  <c r="CL32" i="9"/>
  <c r="CM14" i="6"/>
  <c r="CL18" i="5"/>
  <c r="CL23" i="5"/>
  <c r="CL24" i="5" s="1"/>
  <c r="CM17" i="5"/>
  <c r="CJ27" i="10"/>
  <c r="CN11" i="9" l="1"/>
  <c r="CP9" i="15"/>
  <c r="CO7" i="17" s="1"/>
  <c r="CO11" i="17" s="1"/>
  <c r="CK17" i="10"/>
  <c r="CM20" i="11"/>
  <c r="CM32" i="9" s="1"/>
  <c r="CN16" i="11"/>
  <c r="CN10" i="12" s="1"/>
  <c r="CM26" i="9"/>
  <c r="CM27" i="9" s="1"/>
  <c r="CQ59" i="15"/>
  <c r="CQ6" i="15" s="1"/>
  <c r="CM11" i="10" s="1"/>
  <c r="CM14" i="10" s="1"/>
  <c r="CQ61" i="15"/>
  <c r="CQ8" i="15" s="1"/>
  <c r="CM21" i="10" s="1"/>
  <c r="CM24" i="10" s="1"/>
  <c r="CP20" i="5" s="1"/>
  <c r="CP21" i="5" s="1"/>
  <c r="CR54" i="15"/>
  <c r="CR61" i="15" s="1"/>
  <c r="CR8" i="15" s="1"/>
  <c r="CN21" i="10" s="1"/>
  <c r="CK25" i="10"/>
  <c r="CO21" i="9"/>
  <c r="CO17" i="11"/>
  <c r="CO11" i="12" s="1"/>
  <c r="CT42" i="15"/>
  <c r="CS46" i="15"/>
  <c r="CO23" i="9"/>
  <c r="CO24" i="9" s="1"/>
  <c r="CR27" i="5"/>
  <c r="CR30" i="5" s="1"/>
  <c r="CT64" i="15"/>
  <c r="CS67" i="15"/>
  <c r="CS11" i="15" s="1"/>
  <c r="CQ27" i="17"/>
  <c r="CQ30" i="17" s="1"/>
  <c r="CQ9" i="17" s="1"/>
  <c r="CN22" i="10" s="1"/>
  <c r="CP40" i="9"/>
  <c r="CL11" i="7"/>
  <c r="CK14" i="12"/>
  <c r="CM18" i="5"/>
  <c r="CM23" i="5"/>
  <c r="CM24" i="5" s="1"/>
  <c r="CN20" i="11"/>
  <c r="CJ22" i="12"/>
  <c r="CK13" i="7"/>
  <c r="CK21" i="7" s="1"/>
  <c r="CL16" i="10"/>
  <c r="CL17" i="10"/>
  <c r="CK27" i="10"/>
  <c r="CN17" i="5"/>
  <c r="CL8" i="12"/>
  <c r="CJ32" i="10"/>
  <c r="CJ33" i="10" s="1"/>
  <c r="CJ28" i="10"/>
  <c r="CN14" i="9"/>
  <c r="CN16" i="9" s="1"/>
  <c r="CI22" i="12"/>
  <c r="CJ13" i="7"/>
  <c r="CJ21" i="7" s="1"/>
  <c r="CL26" i="9"/>
  <c r="CL27" i="9" s="1"/>
  <c r="BX29" i="11"/>
  <c r="BX34" i="9" s="1"/>
  <c r="BY26" i="11"/>
  <c r="BY20" i="6"/>
  <c r="BY21" i="6" s="1"/>
  <c r="BV24" i="7"/>
  <c r="BV24" i="12"/>
  <c r="BU7" i="11"/>
  <c r="CN20" i="9"/>
  <c r="CL24" i="10"/>
  <c r="CN14" i="6" l="1"/>
  <c r="CM24" i="11"/>
  <c r="CO11" i="9"/>
  <c r="CO14" i="9" s="1"/>
  <c r="CO16" i="9" s="1"/>
  <c r="CO17" i="9" s="1"/>
  <c r="CR60" i="15"/>
  <c r="CR7" i="15" s="1"/>
  <c r="CN20" i="10" s="1"/>
  <c r="CN24" i="10" s="1"/>
  <c r="CR59" i="15"/>
  <c r="CR6" i="15" s="1"/>
  <c r="CN11" i="10" s="1"/>
  <c r="CP11" i="9" s="1"/>
  <c r="CP14" i="9" s="1"/>
  <c r="CP16" i="9" s="1"/>
  <c r="CO16" i="11"/>
  <c r="CO20" i="11" s="1"/>
  <c r="CQ9" i="15"/>
  <c r="CP7" i="17" s="1"/>
  <c r="CP11" i="17" s="1"/>
  <c r="CM25" i="10"/>
  <c r="CR27" i="17"/>
  <c r="CS27" i="17" s="1"/>
  <c r="CT11" i="15"/>
  <c r="CQ40" i="9"/>
  <c r="CR40" i="9" s="1"/>
  <c r="CS50" i="15"/>
  <c r="CT50" i="15" s="1"/>
  <c r="CT46" i="15"/>
  <c r="CS51" i="15"/>
  <c r="CT51" i="15" s="1"/>
  <c r="CS52" i="15"/>
  <c r="CT52" i="15" s="1"/>
  <c r="CS27" i="5"/>
  <c r="CS30" i="5" s="1"/>
  <c r="CT67" i="15"/>
  <c r="CJ12" i="7"/>
  <c r="CP17" i="11"/>
  <c r="CP11" i="12" s="1"/>
  <c r="CP21" i="9"/>
  <c r="CN23" i="9"/>
  <c r="CN24" i="9" s="1"/>
  <c r="BW23" i="7"/>
  <c r="BV25" i="12"/>
  <c r="CN17" i="9"/>
  <c r="CN18" i="5"/>
  <c r="CN23" i="5"/>
  <c r="CN24" i="5" s="1"/>
  <c r="CK22" i="12"/>
  <c r="U14" i="19" s="1"/>
  <c r="CL13" i="7"/>
  <c r="CL21" i="7" s="1"/>
  <c r="BZ20" i="6"/>
  <c r="BZ21" i="6" s="1"/>
  <c r="BY29" i="11"/>
  <c r="BY34" i="9" s="1"/>
  <c r="BZ26" i="11"/>
  <c r="CM17" i="10"/>
  <c r="CM16" i="10"/>
  <c r="CO20" i="5"/>
  <c r="CO21" i="5" s="1"/>
  <c r="CL25" i="10"/>
  <c r="BU30" i="9"/>
  <c r="BU10" i="11"/>
  <c r="BU14" i="11" s="1"/>
  <c r="BU31" i="11" s="1"/>
  <c r="BV13" i="6"/>
  <c r="BV15" i="6" s="1"/>
  <c r="CM8" i="12"/>
  <c r="CK28" i="10"/>
  <c r="CK32" i="10"/>
  <c r="CK33" i="10" s="1"/>
  <c r="CN32" i="9"/>
  <c r="CO14" i="6"/>
  <c r="CN24" i="11"/>
  <c r="CK12" i="7"/>
  <c r="CO10" i="12"/>
  <c r="CL14" i="12"/>
  <c r="CM11" i="7"/>
  <c r="CL27" i="10"/>
  <c r="CO17" i="5"/>
  <c r="CO26" i="9" l="1"/>
  <c r="CO27" i="9" s="1"/>
  <c r="CN14" i="10"/>
  <c r="CN17" i="10" s="1"/>
  <c r="CN25" i="10"/>
  <c r="CQ20" i="5"/>
  <c r="CQ21" i="5" s="1"/>
  <c r="CP20" i="9"/>
  <c r="CP23" i="9" s="1"/>
  <c r="CP24" i="9" s="1"/>
  <c r="CR9" i="15"/>
  <c r="CQ7" i="17" s="1"/>
  <c r="CQ11" i="17" s="1"/>
  <c r="CP16" i="11"/>
  <c r="CP10" i="12" s="1"/>
  <c r="CN26" i="9"/>
  <c r="CN27" i="9" s="1"/>
  <c r="CS54" i="15"/>
  <c r="CX42" i="15"/>
  <c r="CX46" i="15" s="1"/>
  <c r="CX50" i="15" s="1"/>
  <c r="CX64" i="15"/>
  <c r="CL12" i="7"/>
  <c r="CT54" i="15"/>
  <c r="CR30" i="17"/>
  <c r="CN11" i="7"/>
  <c r="CM14" i="12"/>
  <c r="BW24" i="12"/>
  <c r="BV7" i="11"/>
  <c r="BW24" i="7"/>
  <c r="CP17" i="5"/>
  <c r="CM27" i="10"/>
  <c r="CN8" i="12"/>
  <c r="CL28" i="10"/>
  <c r="CL32" i="10"/>
  <c r="CL33" i="10" s="1"/>
  <c r="CO32" i="9"/>
  <c r="CO24" i="11"/>
  <c r="CP14" i="6"/>
  <c r="CA26" i="11"/>
  <c r="CA20" i="6"/>
  <c r="CA21" i="6" s="1"/>
  <c r="BZ29" i="11"/>
  <c r="BZ34" i="9" s="1"/>
  <c r="CO18" i="5"/>
  <c r="CO23" i="5"/>
  <c r="CO24" i="5" s="1"/>
  <c r="CL22" i="12"/>
  <c r="CM13" i="7"/>
  <c r="CM21" i="7" s="1"/>
  <c r="CP17" i="9"/>
  <c r="CR9" i="17" l="1"/>
  <c r="CO22" i="10" s="1"/>
  <c r="CS30" i="17"/>
  <c r="CN16" i="10"/>
  <c r="CQ17" i="5" s="1"/>
  <c r="CP20" i="11"/>
  <c r="CP24" i="11" s="1"/>
  <c r="CP26" i="9"/>
  <c r="CP27" i="9" s="1"/>
  <c r="CX51" i="15"/>
  <c r="CX52" i="15"/>
  <c r="CS9" i="17"/>
  <c r="CW27" i="5"/>
  <c r="CW30" i="5" s="1"/>
  <c r="CX67" i="15"/>
  <c r="CX11" i="15" s="1"/>
  <c r="CM12" i="7"/>
  <c r="CS60" i="15"/>
  <c r="CS59" i="15"/>
  <c r="CS61" i="15"/>
  <c r="CY42" i="15"/>
  <c r="CY46" i="15" s="1"/>
  <c r="CY52" i="15" s="1"/>
  <c r="CY64" i="15"/>
  <c r="BW25" i="12"/>
  <c r="BX23" i="7"/>
  <c r="CP18" i="5"/>
  <c r="CP23" i="5"/>
  <c r="CP24" i="5" s="1"/>
  <c r="CN13" i="7"/>
  <c r="CN21" i="7" s="1"/>
  <c r="CM22" i="12"/>
  <c r="CO11" i="7"/>
  <c r="CN14" i="12"/>
  <c r="CM32" i="10"/>
  <c r="CM33" i="10" s="1"/>
  <c r="CO8" i="12"/>
  <c r="CM28" i="10"/>
  <c r="CB26" i="11"/>
  <c r="CA29" i="11"/>
  <c r="CA34" i="9" s="1"/>
  <c r="CB34" i="9" s="1"/>
  <c r="CF26" i="11"/>
  <c r="CB20" i="6"/>
  <c r="CB21" i="6" s="1"/>
  <c r="BV10" i="11"/>
  <c r="BV14" i="11" s="1"/>
  <c r="BV31" i="11" s="1"/>
  <c r="BV30" i="9"/>
  <c r="BW13" i="6"/>
  <c r="BW15" i="6" s="1"/>
  <c r="CN27" i="10" l="1"/>
  <c r="CN28" i="10" s="1"/>
  <c r="CP32" i="9"/>
  <c r="CQ14" i="6"/>
  <c r="CY51" i="15"/>
  <c r="CX54" i="15"/>
  <c r="CX59" i="15" s="1"/>
  <c r="CX6" i="15" s="1"/>
  <c r="CT11" i="10" s="1"/>
  <c r="CY50" i="15"/>
  <c r="CN12" i="7"/>
  <c r="CS8" i="15"/>
  <c r="CT61" i="15"/>
  <c r="CV40" i="9"/>
  <c r="CW27" i="17"/>
  <c r="CW30" i="17" s="1"/>
  <c r="CZ64" i="15"/>
  <c r="CZ42" i="15"/>
  <c r="CZ46" i="15" s="1"/>
  <c r="CZ50" i="15" s="1"/>
  <c r="CT59" i="15"/>
  <c r="CS6" i="15"/>
  <c r="CY67" i="15"/>
  <c r="CY11" i="15" s="1"/>
  <c r="CX27" i="5"/>
  <c r="CX30" i="5" s="1"/>
  <c r="CT60" i="15"/>
  <c r="CS7" i="15"/>
  <c r="CQ21" i="9"/>
  <c r="CR21" i="9" s="1"/>
  <c r="CQ17" i="11"/>
  <c r="CP22" i="10"/>
  <c r="CQ23" i="5"/>
  <c r="CQ24" i="5" s="1"/>
  <c r="CQ18" i="5"/>
  <c r="CC20" i="6"/>
  <c r="CC21" i="6" s="1"/>
  <c r="CB29" i="11"/>
  <c r="CF29" i="11"/>
  <c r="CF34" i="9" s="1"/>
  <c r="CG20" i="6"/>
  <c r="CG21" i="6" s="1"/>
  <c r="CG26" i="11"/>
  <c r="BW7" i="11"/>
  <c r="BX24" i="12"/>
  <c r="BX24" i="7"/>
  <c r="CP8" i="12"/>
  <c r="CP11" i="7"/>
  <c r="CO14" i="12"/>
  <c r="CN22" i="12"/>
  <c r="V14" i="19" s="1"/>
  <c r="CO13" i="7"/>
  <c r="CO21" i="7" s="1"/>
  <c r="CN32" i="10" l="1"/>
  <c r="CN33" i="10" s="1"/>
  <c r="CW9" i="17"/>
  <c r="CT22" i="10" s="1"/>
  <c r="CV17" i="11" s="1"/>
  <c r="CV11" i="12" s="1"/>
  <c r="CY54" i="15"/>
  <c r="CY59" i="15" s="1"/>
  <c r="CY6" i="15" s="1"/>
  <c r="CX60" i="15"/>
  <c r="CX7" i="15" s="1"/>
  <c r="CT20" i="10" s="1"/>
  <c r="CV20" i="9" s="1"/>
  <c r="CX61" i="15"/>
  <c r="CX8" i="15" s="1"/>
  <c r="CT21" i="10" s="1"/>
  <c r="CZ52" i="15"/>
  <c r="CZ51" i="15"/>
  <c r="CR17" i="11"/>
  <c r="CQ11" i="12"/>
  <c r="CR11" i="12" s="1"/>
  <c r="CX27" i="17"/>
  <c r="CX30" i="17" s="1"/>
  <c r="CX9" i="17" s="1"/>
  <c r="CU22" i="10" s="1"/>
  <c r="CW40" i="9"/>
  <c r="DA42" i="15"/>
  <c r="DA46" i="15" s="1"/>
  <c r="DA51" i="15" s="1"/>
  <c r="DA64" i="15"/>
  <c r="CT7" i="15"/>
  <c r="CR34" i="3" s="1"/>
  <c r="CO20" i="10"/>
  <c r="CS9" i="15"/>
  <c r="CR7" i="17" s="1"/>
  <c r="CO11" i="10"/>
  <c r="CT6" i="15"/>
  <c r="CY27" i="5"/>
  <c r="CY30" i="5" s="1"/>
  <c r="CZ67" i="15"/>
  <c r="CZ11" i="15" s="1"/>
  <c r="CO21" i="10"/>
  <c r="CP21" i="10" s="1"/>
  <c r="CT8" i="15"/>
  <c r="CR35" i="3" s="1"/>
  <c r="CO12" i="7"/>
  <c r="CP14" i="12"/>
  <c r="CQ11" i="7"/>
  <c r="BX25" i="12"/>
  <c r="BY23" i="7"/>
  <c r="BW30" i="9"/>
  <c r="BW10" i="11"/>
  <c r="BW14" i="11" s="1"/>
  <c r="BW31" i="11" s="1"/>
  <c r="BX13" i="6"/>
  <c r="BX15" i="6" s="1"/>
  <c r="CH26" i="11"/>
  <c r="CG29" i="11"/>
  <c r="CG34" i="9" s="1"/>
  <c r="CH20" i="6"/>
  <c r="CH21" i="6" s="1"/>
  <c r="CP13" i="7"/>
  <c r="CP21" i="7" s="1"/>
  <c r="CO22" i="12"/>
  <c r="CV11" i="9"/>
  <c r="CT14" i="10"/>
  <c r="CV21" i="9" l="1"/>
  <c r="CY61" i="15"/>
  <c r="CY8" i="15" s="1"/>
  <c r="CU21" i="10" s="1"/>
  <c r="CY60" i="15"/>
  <c r="CY7" i="15" s="1"/>
  <c r="CU20" i="10" s="1"/>
  <c r="CX9" i="15"/>
  <c r="CW7" i="17" s="1"/>
  <c r="CW11" i="17" s="1"/>
  <c r="DA52" i="15"/>
  <c r="CZ54" i="15"/>
  <c r="CZ61" i="15" s="1"/>
  <c r="DA50" i="15"/>
  <c r="CR33" i="3"/>
  <c r="CR36" i="3" s="1"/>
  <c r="CT9" i="15"/>
  <c r="CO14" i="10"/>
  <c r="CQ11" i="9"/>
  <c r="CP11" i="10"/>
  <c r="CP14" i="10" s="1"/>
  <c r="CQ16" i="11"/>
  <c r="DB64" i="15"/>
  <c r="DB42" i="15"/>
  <c r="DB46" i="15" s="1"/>
  <c r="DB50" i="15" s="1"/>
  <c r="CW17" i="11"/>
  <c r="CW11" i="12" s="1"/>
  <c r="CW21" i="9"/>
  <c r="CY27" i="17"/>
  <c r="CY30" i="17" s="1"/>
  <c r="CX40" i="9"/>
  <c r="CS7" i="17"/>
  <c r="CR11" i="17"/>
  <c r="CS11" i="17" s="1"/>
  <c r="CZ27" i="5"/>
  <c r="CZ30" i="5" s="1"/>
  <c r="DA67" i="15"/>
  <c r="DA11" i="15" s="1"/>
  <c r="CQ20" i="9"/>
  <c r="CP20" i="10"/>
  <c r="CP24" i="10" s="1"/>
  <c r="CO24" i="10"/>
  <c r="CT24" i="10"/>
  <c r="CV16" i="11"/>
  <c r="CU11" i="10"/>
  <c r="CP12" i="7"/>
  <c r="BX7" i="11"/>
  <c r="BY24" i="7"/>
  <c r="BY24" i="12"/>
  <c r="CP22" i="12"/>
  <c r="CQ13" i="7"/>
  <c r="CQ21" i="7" s="1"/>
  <c r="CT17" i="10"/>
  <c r="CT16" i="10"/>
  <c r="CV14" i="9"/>
  <c r="CV16" i="9" s="1"/>
  <c r="CV23" i="9"/>
  <c r="CV24" i="9" s="1"/>
  <c r="CI20" i="6"/>
  <c r="CI21" i="6" s="1"/>
  <c r="CH29" i="11"/>
  <c r="CH34" i="9" s="1"/>
  <c r="CI26" i="11"/>
  <c r="CY9" i="17" l="1"/>
  <c r="CV22" i="10" s="1"/>
  <c r="CX21" i="9" s="1"/>
  <c r="CY9" i="15"/>
  <c r="CX7" i="17" s="1"/>
  <c r="CZ60" i="15"/>
  <c r="CZ7" i="15" s="1"/>
  <c r="CZ59" i="15"/>
  <c r="CZ6" i="15" s="1"/>
  <c r="DA54" i="15"/>
  <c r="DA60" i="15" s="1"/>
  <c r="DA7" i="15" s="1"/>
  <c r="CW20" i="10" s="1"/>
  <c r="CY20" i="9" s="1"/>
  <c r="DB52" i="15"/>
  <c r="DB51" i="15"/>
  <c r="CR20" i="5"/>
  <c r="CR21" i="5" s="1"/>
  <c r="CO25" i="10"/>
  <c r="DC64" i="15"/>
  <c r="DC42" i="15"/>
  <c r="DC46" i="15" s="1"/>
  <c r="DC50" i="15" s="1"/>
  <c r="CQ14" i="9"/>
  <c r="CQ16" i="9" s="1"/>
  <c r="CR11" i="9"/>
  <c r="CR14" i="9" s="1"/>
  <c r="CP25" i="10"/>
  <c r="CS20" i="5"/>
  <c r="CS21" i="5" s="1"/>
  <c r="DA27" i="5"/>
  <c r="DA30" i="5" s="1"/>
  <c r="DB67" i="15"/>
  <c r="DB11" i="15" s="1"/>
  <c r="CO16" i="10"/>
  <c r="CO17" i="10"/>
  <c r="CQ20" i="11"/>
  <c r="CQ10" i="12"/>
  <c r="CR10" i="12" s="1"/>
  <c r="CR16" i="11"/>
  <c r="CR20" i="11" s="1"/>
  <c r="CQ23" i="9"/>
  <c r="CQ24" i="9" s="1"/>
  <c r="CR20" i="9"/>
  <c r="CR23" i="9" s="1"/>
  <c r="CR24" i="9" s="1"/>
  <c r="CY40" i="9"/>
  <c r="CZ27" i="17"/>
  <c r="CZ30" i="17" s="1"/>
  <c r="CZ9" i="17" s="1"/>
  <c r="CW22" i="10" s="1"/>
  <c r="CP16" i="10"/>
  <c r="CP17" i="10"/>
  <c r="CZ8" i="15"/>
  <c r="CV20" i="11"/>
  <c r="CV10" i="12"/>
  <c r="CW20" i="5"/>
  <c r="CW21" i="5" s="1"/>
  <c r="CT25" i="10"/>
  <c r="CW20" i="9"/>
  <c r="CU24" i="10"/>
  <c r="BZ23" i="7"/>
  <c r="BY25" i="12"/>
  <c r="CU14" i="10"/>
  <c r="CW11" i="9"/>
  <c r="CW16" i="11"/>
  <c r="CQ12" i="7"/>
  <c r="CW17" i="5"/>
  <c r="CT27" i="10"/>
  <c r="BY13" i="6"/>
  <c r="BY15" i="6" s="1"/>
  <c r="BX30" i="9"/>
  <c r="BX10" i="11"/>
  <c r="BX14" i="11" s="1"/>
  <c r="BX31" i="11" s="1"/>
  <c r="CV17" i="9"/>
  <c r="CV26" i="9"/>
  <c r="CV27" i="9" s="1"/>
  <c r="CJ26" i="11"/>
  <c r="CI29" i="11"/>
  <c r="CI34" i="9" s="1"/>
  <c r="CJ20" i="6"/>
  <c r="CJ21" i="6" s="1"/>
  <c r="CX11" i="17"/>
  <c r="CX17" i="11" l="1"/>
  <c r="CX11" i="12" s="1"/>
  <c r="DB54" i="15"/>
  <c r="DB59" i="15" s="1"/>
  <c r="DB6" i="15" s="1"/>
  <c r="DC52" i="15"/>
  <c r="DA61" i="15"/>
  <c r="DA8" i="15" s="1"/>
  <c r="CW21" i="10" s="1"/>
  <c r="CW24" i="10" s="1"/>
  <c r="DA59" i="15"/>
  <c r="DA6" i="15" s="1"/>
  <c r="DC51" i="15"/>
  <c r="CY21" i="9"/>
  <c r="CY23" i="9" s="1"/>
  <c r="CY24" i="9" s="1"/>
  <c r="CY17" i="11"/>
  <c r="CR24" i="11"/>
  <c r="CS14" i="6"/>
  <c r="CR17" i="5"/>
  <c r="CO27" i="10"/>
  <c r="DD42" i="15"/>
  <c r="DD46" i="15" s="1"/>
  <c r="DD50" i="15" s="1"/>
  <c r="DD64" i="15"/>
  <c r="CQ24" i="11"/>
  <c r="CQ32" i="9"/>
  <c r="CR32" i="9" s="1"/>
  <c r="CR14" i="6"/>
  <c r="CQ17" i="9"/>
  <c r="CQ26" i="9"/>
  <c r="CQ27" i="9" s="1"/>
  <c r="CR16" i="9"/>
  <c r="CP27" i="10"/>
  <c r="P14" i="20" s="1"/>
  <c r="P15" i="20" s="1"/>
  <c r="CS17" i="5"/>
  <c r="DA27" i="17"/>
  <c r="DA30" i="17" s="1"/>
  <c r="CZ40" i="9"/>
  <c r="DC67" i="15"/>
  <c r="DC11" i="15" s="1"/>
  <c r="DB27" i="5"/>
  <c r="DB30" i="5" s="1"/>
  <c r="CW20" i="11"/>
  <c r="CW10" i="12"/>
  <c r="CW14" i="9"/>
  <c r="CW16" i="9" s="1"/>
  <c r="CX20" i="5"/>
  <c r="CX21" i="5" s="1"/>
  <c r="CU25" i="10"/>
  <c r="CV20" i="10"/>
  <c r="CV21" i="10"/>
  <c r="CW18" i="5"/>
  <c r="CW23" i="5"/>
  <c r="CW24" i="5" s="1"/>
  <c r="CZ9" i="15"/>
  <c r="CY7" i="17" s="1"/>
  <c r="CV11" i="10"/>
  <c r="CU17" i="10"/>
  <c r="CU16" i="10"/>
  <c r="BY7" i="11"/>
  <c r="BZ24" i="7"/>
  <c r="BZ24" i="12"/>
  <c r="CW23" i="9"/>
  <c r="CW24" i="9" s="1"/>
  <c r="CX11" i="10"/>
  <c r="CK20" i="6"/>
  <c r="CK21" i="6" s="1"/>
  <c r="CJ29" i="11"/>
  <c r="CJ34" i="9" s="1"/>
  <c r="CK26" i="11"/>
  <c r="CT28" i="10"/>
  <c r="CV8" i="12"/>
  <c r="CT32" i="10"/>
  <c r="CT33" i="10" s="1"/>
  <c r="CV24" i="11"/>
  <c r="CV32" i="9"/>
  <c r="CW14" i="6"/>
  <c r="CY11" i="12" l="1"/>
  <c r="DA9" i="17"/>
  <c r="CX22" i="10" s="1"/>
  <c r="CZ17" i="11" s="1"/>
  <c r="CZ11" i="12" s="1"/>
  <c r="DB60" i="15"/>
  <c r="DB7" i="15" s="1"/>
  <c r="CX20" i="10" s="1"/>
  <c r="CZ20" i="9" s="1"/>
  <c r="DB61" i="15"/>
  <c r="DB8" i="15" s="1"/>
  <c r="CX21" i="10" s="1"/>
  <c r="DC54" i="15"/>
  <c r="DC60" i="15" s="1"/>
  <c r="DC7" i="15" s="1"/>
  <c r="CW25" i="10"/>
  <c r="CZ20" i="5"/>
  <c r="CZ21" i="5" s="1"/>
  <c r="CW11" i="10"/>
  <c r="DA9" i="15"/>
  <c r="CZ7" i="17" s="1"/>
  <c r="CZ11" i="17" s="1"/>
  <c r="DD52" i="15"/>
  <c r="CO28" i="10"/>
  <c r="CO32" i="10"/>
  <c r="CO33" i="10" s="1"/>
  <c r="CQ8" i="12"/>
  <c r="CS23" i="5"/>
  <c r="CS24" i="5" s="1"/>
  <c r="CS18" i="5"/>
  <c r="DE42" i="15"/>
  <c r="DE46" i="15" s="1"/>
  <c r="DE51" i="15" s="1"/>
  <c r="DE64" i="15"/>
  <c r="CR23" i="5"/>
  <c r="CR24" i="5" s="1"/>
  <c r="CR18" i="5"/>
  <c r="CR17" i="9"/>
  <c r="CR26" i="9"/>
  <c r="CR27" i="9" s="1"/>
  <c r="DD51" i="15"/>
  <c r="DA40" i="9"/>
  <c r="DB27" i="17"/>
  <c r="DB30" i="17" s="1"/>
  <c r="DB9" i="17" s="1"/>
  <c r="CY22" i="10" s="1"/>
  <c r="DA21" i="9" s="1"/>
  <c r="CP28" i="10"/>
  <c r="CP32" i="10"/>
  <c r="CP33" i="10" s="1"/>
  <c r="DC27" i="5"/>
  <c r="DC30" i="5" s="1"/>
  <c r="DD67" i="15"/>
  <c r="DD11" i="15" s="1"/>
  <c r="CK29" i="11"/>
  <c r="CK34" i="9" s="1"/>
  <c r="CL20" i="6"/>
  <c r="CL21" i="6" s="1"/>
  <c r="CL26" i="11"/>
  <c r="CX14" i="10"/>
  <c r="CZ11" i="9"/>
  <c r="CZ14" i="9" s="1"/>
  <c r="CZ16" i="9" s="1"/>
  <c r="CA23" i="7"/>
  <c r="BZ25" i="12"/>
  <c r="BY10" i="11"/>
  <c r="BY14" i="11" s="1"/>
  <c r="BY31" i="11" s="1"/>
  <c r="BY30" i="9"/>
  <c r="BZ13" i="6"/>
  <c r="BZ15" i="6" s="1"/>
  <c r="CX11" i="9"/>
  <c r="CV14" i="10"/>
  <c r="CX16" i="11"/>
  <c r="CX17" i="5"/>
  <c r="CU27" i="10"/>
  <c r="CY11" i="17"/>
  <c r="CX14" i="6"/>
  <c r="CW24" i="11"/>
  <c r="CW32" i="9"/>
  <c r="CV14" i="12"/>
  <c r="CW11" i="7"/>
  <c r="CX20" i="9"/>
  <c r="CV24" i="10"/>
  <c r="CW17" i="9"/>
  <c r="CW26" i="9"/>
  <c r="CW27" i="9" s="1"/>
  <c r="CZ21" i="9" l="1"/>
  <c r="CZ23" i="9" s="1"/>
  <c r="CZ24" i="9" s="1"/>
  <c r="CZ16" i="11"/>
  <c r="CZ20" i="11" s="1"/>
  <c r="CX24" i="10"/>
  <c r="DA17" i="11"/>
  <c r="DA11" i="12" s="1"/>
  <c r="DD54" i="15"/>
  <c r="DD61" i="15" s="1"/>
  <c r="DD8" i="15" s="1"/>
  <c r="CZ21" i="10" s="1"/>
  <c r="DB9" i="15"/>
  <c r="DA7" i="17" s="1"/>
  <c r="DA11" i="17" s="1"/>
  <c r="DC61" i="15"/>
  <c r="DC8" i="15" s="1"/>
  <c r="CY21" i="10" s="1"/>
  <c r="DC59" i="15"/>
  <c r="DC6" i="15" s="1"/>
  <c r="CY11" i="10" s="1"/>
  <c r="CY11" i="9"/>
  <c r="CY14" i="9" s="1"/>
  <c r="CY16" i="9" s="1"/>
  <c r="CW14" i="10"/>
  <c r="CY16" i="11"/>
  <c r="CY20" i="11" s="1"/>
  <c r="CZ14" i="6" s="1"/>
  <c r="DE50" i="15"/>
  <c r="DE52" i="15"/>
  <c r="DB40" i="9"/>
  <c r="DC27" i="17"/>
  <c r="DC30" i="17" s="1"/>
  <c r="DC9" i="17" s="1"/>
  <c r="CZ22" i="10" s="1"/>
  <c r="DF42" i="15"/>
  <c r="DF46" i="15" s="1"/>
  <c r="DF50" i="15" s="1"/>
  <c r="DF64" i="15"/>
  <c r="CQ14" i="12"/>
  <c r="CR11" i="7"/>
  <c r="CR8" i="12"/>
  <c r="DD27" i="5"/>
  <c r="DD30" i="5" s="1"/>
  <c r="DE67" i="15"/>
  <c r="DE11" i="15" s="1"/>
  <c r="CV22" i="12"/>
  <c r="CW13" i="7"/>
  <c r="CW21" i="7" s="1"/>
  <c r="CX14" i="9"/>
  <c r="CX16" i="9" s="1"/>
  <c r="CZ17" i="9"/>
  <c r="CZ26" i="9"/>
  <c r="CZ27" i="9" s="1"/>
  <c r="CY20" i="5"/>
  <c r="CY21" i="5" s="1"/>
  <c r="CV25" i="10"/>
  <c r="CW8" i="12"/>
  <c r="CU28" i="10"/>
  <c r="CU32" i="10"/>
  <c r="CU33" i="10" s="1"/>
  <c r="CX23" i="9"/>
  <c r="CX24" i="9" s="1"/>
  <c r="CX18" i="5"/>
  <c r="CX23" i="5"/>
  <c r="CX24" i="5" s="1"/>
  <c r="CX20" i="11"/>
  <c r="CX10" i="12"/>
  <c r="CY20" i="10"/>
  <c r="CA24" i="12"/>
  <c r="BZ7" i="11"/>
  <c r="CA24" i="7"/>
  <c r="CX16" i="10"/>
  <c r="CX17" i="10"/>
  <c r="CV17" i="10"/>
  <c r="CV16" i="10"/>
  <c r="CM26" i="11"/>
  <c r="CL29" i="11"/>
  <c r="CL34" i="9" s="1"/>
  <c r="CM20" i="6"/>
  <c r="CM21" i="6" s="1"/>
  <c r="CX25" i="10" l="1"/>
  <c r="DA20" i="5"/>
  <c r="DA21" i="5" s="1"/>
  <c r="DD59" i="15"/>
  <c r="DD6" i="15" s="1"/>
  <c r="CZ11" i="10" s="1"/>
  <c r="DB11" i="9" s="1"/>
  <c r="DB14" i="9" s="1"/>
  <c r="DB16" i="9" s="1"/>
  <c r="DD60" i="15"/>
  <c r="DD7" i="15" s="1"/>
  <c r="CZ20" i="10" s="1"/>
  <c r="DB20" i="9" s="1"/>
  <c r="DC9" i="15"/>
  <c r="DB7" i="17" s="1"/>
  <c r="DB11" i="17" s="1"/>
  <c r="CY32" i="9"/>
  <c r="DE54" i="15"/>
  <c r="DE59" i="15" s="1"/>
  <c r="DE6" i="15" s="1"/>
  <c r="CW16" i="10"/>
  <c r="CW17" i="10"/>
  <c r="CY17" i="9"/>
  <c r="CY26" i="9"/>
  <c r="CY27" i="9" s="1"/>
  <c r="CZ10" i="12"/>
  <c r="CY24" i="11"/>
  <c r="CY10" i="12"/>
  <c r="DE60" i="15"/>
  <c r="DE7" i="15" s="1"/>
  <c r="DA20" i="10" s="1"/>
  <c r="DC20" i="9" s="1"/>
  <c r="DF52" i="15"/>
  <c r="DF51" i="15"/>
  <c r="DD27" i="17"/>
  <c r="DD30" i="17" s="1"/>
  <c r="DD9" i="17" s="1"/>
  <c r="DA22" i="10" s="1"/>
  <c r="DC40" i="9"/>
  <c r="CQ22" i="12"/>
  <c r="W14" i="19" s="1"/>
  <c r="CR13" i="7"/>
  <c r="CR21" i="7" s="1"/>
  <c r="DF67" i="15"/>
  <c r="DF11" i="15" s="1"/>
  <c r="DE27" i="5"/>
  <c r="DE30" i="5" s="1"/>
  <c r="DB17" i="11"/>
  <c r="DB11" i="12" s="1"/>
  <c r="DB21" i="9"/>
  <c r="CR14" i="12"/>
  <c r="CS11" i="7"/>
  <c r="DG64" i="15"/>
  <c r="DG42" i="15"/>
  <c r="DG46" i="15" s="1"/>
  <c r="DG52" i="15" s="1"/>
  <c r="CX26" i="9"/>
  <c r="CX27" i="9" s="1"/>
  <c r="CX17" i="9"/>
  <c r="DA17" i="5"/>
  <c r="CX27" i="10"/>
  <c r="CW12" i="7"/>
  <c r="CV27" i="10"/>
  <c r="CY17" i="5"/>
  <c r="DA20" i="9"/>
  <c r="CY24" i="10"/>
  <c r="CZ24" i="11"/>
  <c r="CZ32" i="9"/>
  <c r="DA14" i="6"/>
  <c r="CN26" i="11"/>
  <c r="CN20" i="6"/>
  <c r="CN21" i="6" s="1"/>
  <c r="CM29" i="11"/>
  <c r="CM34" i="9" s="1"/>
  <c r="BZ10" i="11"/>
  <c r="BZ14" i="11" s="1"/>
  <c r="BZ31" i="11" s="1"/>
  <c r="BZ30" i="9"/>
  <c r="CA13" i="6"/>
  <c r="CA15" i="6" s="1"/>
  <c r="CB23" i="7"/>
  <c r="CA25" i="12"/>
  <c r="CX24" i="11"/>
  <c r="CX32" i="9"/>
  <c r="CY14" i="6"/>
  <c r="DA11" i="9"/>
  <c r="CY14" i="10"/>
  <c r="DA16" i="11"/>
  <c r="CX11" i="7"/>
  <c r="CW14" i="12"/>
  <c r="CZ14" i="10" l="1"/>
  <c r="CZ16" i="10" s="1"/>
  <c r="CZ24" i="10"/>
  <c r="DC20" i="5" s="1"/>
  <c r="DC21" i="5" s="1"/>
  <c r="DB16" i="11"/>
  <c r="DB20" i="11" s="1"/>
  <c r="DB23" i="9"/>
  <c r="DB24" i="9" s="1"/>
  <c r="DD9" i="15"/>
  <c r="DC7" i="17" s="1"/>
  <c r="DC11" i="17" s="1"/>
  <c r="DE61" i="15"/>
  <c r="DE8" i="15" s="1"/>
  <c r="DA21" i="10" s="1"/>
  <c r="DA24" i="10" s="1"/>
  <c r="CZ17" i="5"/>
  <c r="CW27" i="10"/>
  <c r="DF54" i="15"/>
  <c r="DF61" i="15" s="1"/>
  <c r="DF8" i="15" s="1"/>
  <c r="DB21" i="10" s="1"/>
  <c r="DG51" i="15"/>
  <c r="DG50" i="15"/>
  <c r="DH64" i="15"/>
  <c r="DH42" i="15"/>
  <c r="DH46" i="15" s="1"/>
  <c r="DH50" i="15" s="1"/>
  <c r="CS13" i="7"/>
  <c r="CS21" i="7" s="1"/>
  <c r="CR22" i="12"/>
  <c r="DE27" i="17"/>
  <c r="DE30" i="17" s="1"/>
  <c r="DE9" i="17" s="1"/>
  <c r="DB22" i="10" s="1"/>
  <c r="DD40" i="9"/>
  <c r="CR12" i="7"/>
  <c r="DF27" i="5"/>
  <c r="DF30" i="5" s="1"/>
  <c r="DG67" i="15"/>
  <c r="DG11" i="15" s="1"/>
  <c r="DC21" i="9"/>
  <c r="DC23" i="9" s="1"/>
  <c r="DC24" i="9" s="1"/>
  <c r="DC17" i="11"/>
  <c r="DC11" i="12" s="1"/>
  <c r="CY17" i="10"/>
  <c r="CY16" i="10"/>
  <c r="CY25" i="10"/>
  <c r="DB20" i="5"/>
  <c r="DB21" i="5" s="1"/>
  <c r="DA23" i="9"/>
  <c r="DA24" i="9" s="1"/>
  <c r="DA11" i="10"/>
  <c r="CO26" i="11"/>
  <c r="CN29" i="11"/>
  <c r="CN34" i="9" s="1"/>
  <c r="CO20" i="6"/>
  <c r="CO21" i="6" s="1"/>
  <c r="CX8" i="12"/>
  <c r="CV28" i="10"/>
  <c r="CV32" i="10"/>
  <c r="CV33" i="10" s="1"/>
  <c r="CZ8" i="12"/>
  <c r="CX28" i="10"/>
  <c r="CX32" i="10"/>
  <c r="CX33" i="10" s="1"/>
  <c r="CX13" i="7"/>
  <c r="CX21" i="7" s="1"/>
  <c r="CW22" i="12"/>
  <c r="DB26" i="9"/>
  <c r="DB27" i="9" s="1"/>
  <c r="DB17" i="9"/>
  <c r="DA14" i="9"/>
  <c r="DA16" i="9" s="1"/>
  <c r="CY18" i="5"/>
  <c r="CY23" i="5"/>
  <c r="CY24" i="5" s="1"/>
  <c r="DA20" i="11"/>
  <c r="DA10" i="12"/>
  <c r="CB24" i="7"/>
  <c r="CF24" i="12"/>
  <c r="CA7" i="11"/>
  <c r="CB25" i="12"/>
  <c r="CZ17" i="10"/>
  <c r="DA23" i="5"/>
  <c r="DA24" i="5" s="1"/>
  <c r="DA18" i="5"/>
  <c r="CC24" i="7" l="1"/>
  <c r="CB59" i="3"/>
  <c r="CZ25" i="10"/>
  <c r="DB10" i="12"/>
  <c r="DE9" i="15"/>
  <c r="DD7" i="17" s="1"/>
  <c r="DD11" i="17" s="1"/>
  <c r="DH51" i="15"/>
  <c r="DF59" i="15"/>
  <c r="DF6" i="15" s="1"/>
  <c r="DB11" i="10" s="1"/>
  <c r="DB14" i="10" s="1"/>
  <c r="CY8" i="12"/>
  <c r="CW28" i="10"/>
  <c r="CW32" i="10"/>
  <c r="CW33" i="10" s="1"/>
  <c r="CZ18" i="5"/>
  <c r="CZ23" i="5"/>
  <c r="CZ24" i="5" s="1"/>
  <c r="DG54" i="15"/>
  <c r="DG61" i="15" s="1"/>
  <c r="DG8" i="15" s="1"/>
  <c r="DF60" i="15"/>
  <c r="DF7" i="15" s="1"/>
  <c r="DB20" i="10" s="1"/>
  <c r="DB24" i="10" s="1"/>
  <c r="DH52" i="15"/>
  <c r="DD17" i="11"/>
  <c r="DD11" i="12" s="1"/>
  <c r="DD21" i="9"/>
  <c r="DH67" i="15"/>
  <c r="DH11" i="15" s="1"/>
  <c r="DG27" i="5"/>
  <c r="DG30" i="5" s="1"/>
  <c r="DI64" i="15"/>
  <c r="DI42" i="15"/>
  <c r="DF27" i="17"/>
  <c r="DF30" i="17" s="1"/>
  <c r="DF9" i="17" s="1"/>
  <c r="DC22" i="10" s="1"/>
  <c r="DE40" i="9"/>
  <c r="CS12" i="7"/>
  <c r="DC17" i="5"/>
  <c r="CZ27" i="10"/>
  <c r="CX14" i="12"/>
  <c r="CY11" i="7"/>
  <c r="DA11" i="7"/>
  <c r="CZ14" i="12"/>
  <c r="CP26" i="11"/>
  <c r="CO29" i="11"/>
  <c r="CO34" i="9" s="1"/>
  <c r="CP20" i="6"/>
  <c r="CP21" i="6" s="1"/>
  <c r="DB17" i="5"/>
  <c r="CY27" i="10"/>
  <c r="DA25" i="10"/>
  <c r="DD20" i="5"/>
  <c r="DD21" i="5" s="1"/>
  <c r="CB13" i="6"/>
  <c r="CB15" i="6" s="1"/>
  <c r="CB7" i="11"/>
  <c r="CA10" i="11"/>
  <c r="CA14" i="11" s="1"/>
  <c r="CA30" i="9"/>
  <c r="CB30" i="9" s="1"/>
  <c r="DA32" i="9"/>
  <c r="DA24" i="11"/>
  <c r="DB14" i="6"/>
  <c r="DB24" i="11"/>
  <c r="DB32" i="9"/>
  <c r="DC14" i="6"/>
  <c r="DD11" i="9"/>
  <c r="DD14" i="9" s="1"/>
  <c r="DD16" i="9" s="1"/>
  <c r="DA14" i="10"/>
  <c r="DC11" i="9"/>
  <c r="DC16" i="11"/>
  <c r="DA17" i="9"/>
  <c r="DA26" i="9"/>
  <c r="DA27" i="9" s="1"/>
  <c r="CF25" i="12"/>
  <c r="CR24" i="12"/>
  <c r="CS23" i="7" s="1"/>
  <c r="CG23" i="7"/>
  <c r="CX12" i="7"/>
  <c r="DH54" i="15" l="1"/>
  <c r="DH59" i="15" s="1"/>
  <c r="DH6" i="15" s="1"/>
  <c r="DD11" i="10" s="1"/>
  <c r="DD20" i="9"/>
  <c r="DD23" i="9" s="1"/>
  <c r="DD24" i="9" s="1"/>
  <c r="DD16" i="11"/>
  <c r="DD10" i="12" s="1"/>
  <c r="DF9" i="15"/>
  <c r="DE7" i="17" s="1"/>
  <c r="DE11" i="17" s="1"/>
  <c r="DG60" i="15"/>
  <c r="DG7" i="15" s="1"/>
  <c r="DC20" i="10" s="1"/>
  <c r="DE20" i="9" s="1"/>
  <c r="CY14" i="12"/>
  <c r="CZ11" i="7"/>
  <c r="DG59" i="15"/>
  <c r="DG6" i="15" s="1"/>
  <c r="DC11" i="10" s="1"/>
  <c r="DC14" i="10" s="1"/>
  <c r="DH61" i="15"/>
  <c r="DH8" i="15" s="1"/>
  <c r="DD21" i="10" s="1"/>
  <c r="DI46" i="15"/>
  <c r="DJ42" i="15"/>
  <c r="DG27" i="17"/>
  <c r="DG30" i="17" s="1"/>
  <c r="DG9" i="17" s="1"/>
  <c r="DD22" i="10" s="1"/>
  <c r="DF40" i="9"/>
  <c r="DH27" i="5"/>
  <c r="DH30" i="5" s="1"/>
  <c r="DI67" i="15"/>
  <c r="DI11" i="15" s="1"/>
  <c r="DJ64" i="15"/>
  <c r="DE17" i="11"/>
  <c r="DE11" i="12" s="1"/>
  <c r="DE21" i="9"/>
  <c r="CF7" i="11"/>
  <c r="CG24" i="12"/>
  <c r="CG24" i="7"/>
  <c r="DD17" i="9"/>
  <c r="DC18" i="5"/>
  <c r="DC23" i="5"/>
  <c r="DC24" i="5" s="1"/>
  <c r="DA17" i="10"/>
  <c r="DA16" i="10"/>
  <c r="CA31" i="11"/>
  <c r="CB14" i="11"/>
  <c r="CB31" i="11" s="1"/>
  <c r="CP29" i="11"/>
  <c r="CP34" i="9" s="1"/>
  <c r="CQ20" i="6"/>
  <c r="CQ21" i="6" s="1"/>
  <c r="CQ26" i="11"/>
  <c r="DD20" i="11"/>
  <c r="DB25" i="10"/>
  <c r="DE20" i="5"/>
  <c r="DE21" i="5" s="1"/>
  <c r="CC13" i="6"/>
  <c r="CC15" i="6" s="1"/>
  <c r="CB10" i="11"/>
  <c r="CY28" i="10"/>
  <c r="CY32" i="10"/>
  <c r="CY33" i="10" s="1"/>
  <c r="DA8" i="12"/>
  <c r="CZ22" i="12"/>
  <c r="DA13" i="7"/>
  <c r="DA21" i="7" s="1"/>
  <c r="CX22" i="12"/>
  <c r="CY13" i="7"/>
  <c r="CY21" i="7" s="1"/>
  <c r="DC21" i="10"/>
  <c r="DC14" i="9"/>
  <c r="DC16" i="9" s="1"/>
  <c r="DC20" i="11"/>
  <c r="DC10" i="12"/>
  <c r="DB16" i="10"/>
  <c r="DB17" i="10"/>
  <c r="DB18" i="5"/>
  <c r="DB23" i="5"/>
  <c r="DB24" i="5" s="1"/>
  <c r="CZ28" i="10"/>
  <c r="CZ32" i="10"/>
  <c r="CZ33" i="10" s="1"/>
  <c r="DB8" i="12"/>
  <c r="DH60" i="15" l="1"/>
  <c r="DH7" i="15" s="1"/>
  <c r="DD20" i="10" s="1"/>
  <c r="DF20" i="9" s="1"/>
  <c r="DE11" i="9"/>
  <c r="DE14" i="9" s="1"/>
  <c r="DE16" i="9" s="1"/>
  <c r="DE17" i="9" s="1"/>
  <c r="DE23" i="9"/>
  <c r="DE24" i="9" s="1"/>
  <c r="DC24" i="10"/>
  <c r="DF20" i="5" s="1"/>
  <c r="DF21" i="5" s="1"/>
  <c r="DG9" i="15"/>
  <c r="DF7" i="17" s="1"/>
  <c r="DF11" i="17" s="1"/>
  <c r="CY22" i="12"/>
  <c r="CZ13" i="7"/>
  <c r="DJ67" i="15"/>
  <c r="DI27" i="5"/>
  <c r="DI30" i="5" s="1"/>
  <c r="DF17" i="11"/>
  <c r="DF11" i="12" s="1"/>
  <c r="DF21" i="9"/>
  <c r="DG40" i="9"/>
  <c r="DH40" i="9" s="1"/>
  <c r="DH27" i="17"/>
  <c r="DJ11" i="15"/>
  <c r="DI52" i="15"/>
  <c r="DJ52" i="15" s="1"/>
  <c r="DI51" i="15"/>
  <c r="DJ51" i="15" s="1"/>
  <c r="DI50" i="15"/>
  <c r="DJ46" i="15"/>
  <c r="CY12" i="7"/>
  <c r="DD14" i="6"/>
  <c r="DC24" i="11"/>
  <c r="DC32" i="9"/>
  <c r="CV26" i="11"/>
  <c r="CR20" i="6"/>
  <c r="CR21" i="6" s="1"/>
  <c r="CR26" i="11"/>
  <c r="CQ29" i="11"/>
  <c r="CQ34" i="9" s="1"/>
  <c r="CR34" i="9" s="1"/>
  <c r="DA27" i="10"/>
  <c r="DD17" i="5"/>
  <c r="CG13" i="6"/>
  <c r="CG15" i="6" s="1"/>
  <c r="CF10" i="11"/>
  <c r="CF14" i="11" s="1"/>
  <c r="CF31" i="11" s="1"/>
  <c r="CF30" i="9"/>
  <c r="DD14" i="10"/>
  <c r="DF11" i="9"/>
  <c r="DF14" i="9" s="1"/>
  <c r="DF16" i="9" s="1"/>
  <c r="DD26" i="9"/>
  <c r="DD27" i="9" s="1"/>
  <c r="DE16" i="11"/>
  <c r="DC26" i="9"/>
  <c r="DC27" i="9" s="1"/>
  <c r="DC17" i="9"/>
  <c r="DA12" i="7"/>
  <c r="DB27" i="10"/>
  <c r="DE17" i="5"/>
  <c r="DA14" i="12"/>
  <c r="DB11" i="7"/>
  <c r="DD24" i="11"/>
  <c r="DD32" i="9"/>
  <c r="DE14" i="6"/>
  <c r="DC17" i="10"/>
  <c r="DC16" i="10"/>
  <c r="DB14" i="12"/>
  <c r="DC11" i="7"/>
  <c r="CG25" i="12"/>
  <c r="CH23" i="7"/>
  <c r="DF16" i="11" l="1"/>
  <c r="DF20" i="11" s="1"/>
  <c r="DE26" i="9"/>
  <c r="DE27" i="9" s="1"/>
  <c r="DD24" i="10"/>
  <c r="DD25" i="10" s="1"/>
  <c r="DF23" i="9"/>
  <c r="DF24" i="9" s="1"/>
  <c r="DH9" i="15"/>
  <c r="DG7" i="17" s="1"/>
  <c r="DG11" i="17" s="1"/>
  <c r="DC25" i="10"/>
  <c r="CZ21" i="7"/>
  <c r="CZ12" i="7"/>
  <c r="DJ50" i="15"/>
  <c r="DJ54" i="15" s="1"/>
  <c r="DI54" i="15"/>
  <c r="DI27" i="17"/>
  <c r="DH30" i="17"/>
  <c r="DA22" i="12"/>
  <c r="DB13" i="7"/>
  <c r="DB21" i="7" s="1"/>
  <c r="DF17" i="9"/>
  <c r="DF26" i="9"/>
  <c r="DF27" i="9" s="1"/>
  <c r="CG7" i="11"/>
  <c r="CH24" i="7"/>
  <c r="CH24" i="12"/>
  <c r="DE23" i="5"/>
  <c r="DE24" i="5" s="1"/>
  <c r="DE18" i="5"/>
  <c r="DD18" i="5"/>
  <c r="DD23" i="5"/>
  <c r="DD24" i="5" s="1"/>
  <c r="DB22" i="12"/>
  <c r="DC13" i="7"/>
  <c r="DC21" i="7" s="1"/>
  <c r="DB32" i="10"/>
  <c r="DB33" i="10" s="1"/>
  <c r="DD8" i="12"/>
  <c r="DB28" i="10"/>
  <c r="DA28" i="10"/>
  <c r="DC8" i="12"/>
  <c r="DA32" i="10"/>
  <c r="DA33" i="10" s="1"/>
  <c r="CW26" i="11"/>
  <c r="CW20" i="6"/>
  <c r="CW21" i="6" s="1"/>
  <c r="CV29" i="11"/>
  <c r="CV34" i="9" s="1"/>
  <c r="CS20" i="6"/>
  <c r="CS21" i="6" s="1"/>
  <c r="CR29" i="11"/>
  <c r="DD16" i="10"/>
  <c r="DD17" i="10"/>
  <c r="DC27" i="10"/>
  <c r="DF17" i="5"/>
  <c r="DE20" i="11"/>
  <c r="DE10" i="12"/>
  <c r="DF10" i="12"/>
  <c r="DH9" i="17" l="1"/>
  <c r="DI30" i="17"/>
  <c r="DG20" i="5"/>
  <c r="DG21" i="5" s="1"/>
  <c r="DB12" i="7"/>
  <c r="DI61" i="15"/>
  <c r="DI59" i="15"/>
  <c r="DI60" i="15"/>
  <c r="DE22" i="10"/>
  <c r="DI9" i="17"/>
  <c r="DD27" i="10"/>
  <c r="DG17" i="5"/>
  <c r="CG30" i="9"/>
  <c r="CG10" i="11"/>
  <c r="CG14" i="11" s="1"/>
  <c r="CG31" i="11" s="1"/>
  <c r="CH13" i="6"/>
  <c r="CH15" i="6" s="1"/>
  <c r="DF32" i="9"/>
  <c r="DF24" i="11"/>
  <c r="DG14" i="6"/>
  <c r="DF23" i="5"/>
  <c r="DF24" i="5" s="1"/>
  <c r="DF18" i="5"/>
  <c r="CW29" i="11"/>
  <c r="CW34" i="9" s="1"/>
  <c r="CX26" i="11"/>
  <c r="CX20" i="6"/>
  <c r="CX21" i="6" s="1"/>
  <c r="DC12" i="7"/>
  <c r="DE8" i="12"/>
  <c r="DC28" i="10"/>
  <c r="DC32" i="10"/>
  <c r="DC33" i="10" s="1"/>
  <c r="DD14" i="12"/>
  <c r="DE11" i="7"/>
  <c r="CI23" i="7"/>
  <c r="CH25" i="12"/>
  <c r="DF14" i="6"/>
  <c r="DE32" i="9"/>
  <c r="DE24" i="11"/>
  <c r="DD11" i="7"/>
  <c r="DC14" i="12"/>
  <c r="DG17" i="11" l="1"/>
  <c r="DG21" i="9"/>
  <c r="DH21" i="9" s="1"/>
  <c r="DF22" i="10"/>
  <c r="DI7" i="15"/>
  <c r="DJ60" i="15"/>
  <c r="DI6" i="15"/>
  <c r="DJ59" i="15"/>
  <c r="DJ61" i="15"/>
  <c r="DI8" i="15"/>
  <c r="DC22" i="12"/>
  <c r="DD13" i="7"/>
  <c r="DD21" i="7" s="1"/>
  <c r="DD22" i="12"/>
  <c r="DE13" i="7"/>
  <c r="DE21" i="7" s="1"/>
  <c r="CI24" i="7"/>
  <c r="CH7" i="11"/>
  <c r="CI24" i="12"/>
  <c r="CX29" i="11"/>
  <c r="CX34" i="9" s="1"/>
  <c r="CY26" i="11"/>
  <c r="CY20" i="6"/>
  <c r="CY21" i="6" s="1"/>
  <c r="DF11" i="7"/>
  <c r="DE14" i="12"/>
  <c r="DG18" i="5"/>
  <c r="DG23" i="5"/>
  <c r="DG24" i="5" s="1"/>
  <c r="DF8" i="12"/>
  <c r="DD32" i="10"/>
  <c r="DD33" i="10" s="1"/>
  <c r="DD28" i="10"/>
  <c r="DE20" i="10" l="1"/>
  <c r="DJ7" i="15"/>
  <c r="DH34" i="3" s="1"/>
  <c r="DJ6" i="15"/>
  <c r="DI9" i="15"/>
  <c r="DH7" i="17" s="1"/>
  <c r="DE11" i="10"/>
  <c r="DE21" i="10"/>
  <c r="DF21" i="10" s="1"/>
  <c r="DJ8" i="15"/>
  <c r="DH35" i="3" s="1"/>
  <c r="DH17" i="11"/>
  <c r="DG11" i="12"/>
  <c r="DH11" i="12" s="1"/>
  <c r="DE12" i="7"/>
  <c r="DF14" i="12"/>
  <c r="DG11" i="7"/>
  <c r="CZ26" i="11"/>
  <c r="CY29" i="11"/>
  <c r="CY34" i="9" s="1"/>
  <c r="CZ20" i="6"/>
  <c r="CZ21" i="6" s="1"/>
  <c r="CJ23" i="7"/>
  <c r="CI25" i="12"/>
  <c r="CH30" i="9"/>
  <c r="CH10" i="11"/>
  <c r="CH14" i="11" s="1"/>
  <c r="CH31" i="11" s="1"/>
  <c r="CI13" i="6"/>
  <c r="CI15" i="6" s="1"/>
  <c r="DE22" i="12"/>
  <c r="DF13" i="7"/>
  <c r="DF21" i="7" s="1"/>
  <c r="DD12" i="7"/>
  <c r="DF12" i="7" l="1"/>
  <c r="DI7" i="17"/>
  <c r="DH11" i="17"/>
  <c r="DI11" i="17" s="1"/>
  <c r="DJ9" i="15"/>
  <c r="DH33" i="3"/>
  <c r="DH36" i="3" s="1"/>
  <c r="DE14" i="10"/>
  <c r="DG11" i="9"/>
  <c r="DG16" i="11"/>
  <c r="DF11" i="10"/>
  <c r="DF14" i="10" s="1"/>
  <c r="DE24" i="10"/>
  <c r="DG20" i="9"/>
  <c r="DF20" i="10"/>
  <c r="DF24" i="10" s="1"/>
  <c r="CI7" i="11"/>
  <c r="CJ24" i="12"/>
  <c r="CJ24" i="7"/>
  <c r="DA26" i="11"/>
  <c r="DA20" i="6"/>
  <c r="DA21" i="6" s="1"/>
  <c r="CZ29" i="11"/>
  <c r="CZ34" i="9" s="1"/>
  <c r="DG13" i="7"/>
  <c r="DG21" i="7" s="1"/>
  <c r="DF22" i="12"/>
  <c r="DF16" i="10" l="1"/>
  <c r="DF17" i="10"/>
  <c r="DF25" i="10"/>
  <c r="DI20" i="5"/>
  <c r="DI21" i="5" s="1"/>
  <c r="DG23" i="9"/>
  <c r="DG24" i="9" s="1"/>
  <c r="DH20" i="9"/>
  <c r="DH23" i="9" s="1"/>
  <c r="DH24" i="9" s="1"/>
  <c r="DH11" i="9"/>
  <c r="DH14" i="9" s="1"/>
  <c r="DG14" i="9"/>
  <c r="DG16" i="9" s="1"/>
  <c r="DH16" i="11"/>
  <c r="DH20" i="11" s="1"/>
  <c r="DG20" i="11"/>
  <c r="DG10" i="12"/>
  <c r="DH10" i="12" s="1"/>
  <c r="DH20" i="5"/>
  <c r="DH21" i="5" s="1"/>
  <c r="DE25" i="10"/>
  <c r="DE17" i="10"/>
  <c r="DE16" i="10"/>
  <c r="CJ25" i="12"/>
  <c r="CK23" i="7"/>
  <c r="DB20" i="6"/>
  <c r="DB21" i="6" s="1"/>
  <c r="DA29" i="11"/>
  <c r="DA34" i="9" s="1"/>
  <c r="DB26" i="11"/>
  <c r="CI10" i="11"/>
  <c r="CI14" i="11" s="1"/>
  <c r="CI31" i="11" s="1"/>
  <c r="CJ13" i="6"/>
  <c r="CJ15" i="6" s="1"/>
  <c r="CI30" i="9"/>
  <c r="DG12" i="7"/>
  <c r="DG26" i="9" l="1"/>
  <c r="DG27" i="9" s="1"/>
  <c r="DG17" i="9"/>
  <c r="DH16" i="9"/>
  <c r="DH17" i="5"/>
  <c r="DE27" i="10"/>
  <c r="DG24" i="11"/>
  <c r="DH14" i="6"/>
  <c r="DG32" i="9"/>
  <c r="DH32" i="9" s="1"/>
  <c r="DH24" i="11"/>
  <c r="DI14" i="6"/>
  <c r="DI17" i="5"/>
  <c r="DF27" i="10"/>
  <c r="DB29" i="11"/>
  <c r="DB34" i="9" s="1"/>
  <c r="DC26" i="11"/>
  <c r="DC20" i="6"/>
  <c r="DC21" i="6" s="1"/>
  <c r="CK24" i="12"/>
  <c r="CJ7" i="11"/>
  <c r="CK24" i="7"/>
  <c r="DF28" i="10" l="1"/>
  <c r="Q14" i="20"/>
  <c r="Q15" i="20" s="1"/>
  <c r="DH18" i="5"/>
  <c r="DH23" i="5"/>
  <c r="DH24" i="5" s="1"/>
  <c r="DF32" i="10"/>
  <c r="DF33" i="10" s="1"/>
  <c r="DI18" i="5"/>
  <c r="DI23" i="5"/>
  <c r="DI24" i="5" s="1"/>
  <c r="DH26" i="9"/>
  <c r="DH27" i="9" s="1"/>
  <c r="DH17" i="9"/>
  <c r="DE28" i="10"/>
  <c r="DG8" i="12"/>
  <c r="DE32" i="10"/>
  <c r="DE33" i="10" s="1"/>
  <c r="CK13" i="6"/>
  <c r="CK15" i="6" s="1"/>
  <c r="CJ10" i="11"/>
  <c r="CJ14" i="11" s="1"/>
  <c r="CJ31" i="11" s="1"/>
  <c r="CJ30" i="9"/>
  <c r="CK25" i="12"/>
  <c r="CL23" i="7"/>
  <c r="DD26" i="11"/>
  <c r="DC29" i="11"/>
  <c r="DC34" i="9" s="1"/>
  <c r="DD20" i="6"/>
  <c r="DD21" i="6" s="1"/>
  <c r="DG14" i="12" l="1"/>
  <c r="DH8" i="12"/>
  <c r="DH11" i="7"/>
  <c r="DE26" i="11"/>
  <c r="DE20" i="6"/>
  <c r="DE21" i="6" s="1"/>
  <c r="DD29" i="11"/>
  <c r="DD34" i="9" s="1"/>
  <c r="CK7" i="11"/>
  <c r="CL24" i="12"/>
  <c r="CL24" i="7"/>
  <c r="DI11" i="7" l="1"/>
  <c r="DH14" i="12"/>
  <c r="DG22" i="12"/>
  <c r="DH13" i="7"/>
  <c r="CL25" i="12"/>
  <c r="CM23" i="7"/>
  <c r="CL13" i="6"/>
  <c r="CL15" i="6" s="1"/>
  <c r="CK10" i="11"/>
  <c r="CK14" i="11" s="1"/>
  <c r="CK31" i="11" s="1"/>
  <c r="CK30" i="9"/>
  <c r="DF26" i="11"/>
  <c r="DE29" i="11"/>
  <c r="DE34" i="9" s="1"/>
  <c r="DF20" i="6"/>
  <c r="DF21" i="6" s="1"/>
  <c r="DH21" i="7" l="1"/>
  <c r="DH12" i="7"/>
  <c r="DI13" i="7"/>
  <c r="DI21" i="7" s="1"/>
  <c r="DH22" i="12"/>
  <c r="DG26" i="11"/>
  <c r="DG20" i="6"/>
  <c r="DG21" i="6" s="1"/>
  <c r="DF29" i="11"/>
  <c r="DF34" i="9" s="1"/>
  <c r="CM24" i="12"/>
  <c r="CM24" i="7"/>
  <c r="CL7" i="11"/>
  <c r="DI12" i="7" l="1"/>
  <c r="CN23" i="7"/>
  <c r="CM25" i="12"/>
  <c r="CL10" i="11"/>
  <c r="CL14" i="11" s="1"/>
  <c r="CL31" i="11" s="1"/>
  <c r="CM13" i="6"/>
  <c r="CM15" i="6" s="1"/>
  <c r="CL30" i="9"/>
  <c r="DG29" i="11"/>
  <c r="DG34" i="9" s="1"/>
  <c r="DH34" i="9" s="1"/>
  <c r="DH20" i="6"/>
  <c r="DH21" i="6" s="1"/>
  <c r="DH26" i="11"/>
  <c r="DI20" i="6" l="1"/>
  <c r="DI21" i="6" s="1"/>
  <c r="DH29" i="11"/>
  <c r="CN24" i="12"/>
  <c r="CN24" i="7"/>
  <c r="CM7" i="11"/>
  <c r="CO23" i="7" l="1"/>
  <c r="CN25" i="12"/>
  <c r="CN13" i="6"/>
  <c r="CN15" i="6" s="1"/>
  <c r="CM30" i="9"/>
  <c r="CM10" i="11"/>
  <c r="CM14" i="11" s="1"/>
  <c r="CM31" i="11" s="1"/>
  <c r="CO24" i="12" l="1"/>
  <c r="CN7" i="11"/>
  <c r="CO24" i="7"/>
  <c r="CN10" i="11" l="1"/>
  <c r="CN14" i="11" s="1"/>
  <c r="CN31" i="11" s="1"/>
  <c r="CO13" i="6"/>
  <c r="CO15" i="6" s="1"/>
  <c r="CN30" i="9"/>
  <c r="CP23" i="7"/>
  <c r="CO25" i="12"/>
  <c r="CP24" i="7" l="1"/>
  <c r="CO7" i="11"/>
  <c r="CP24" i="12"/>
  <c r="CP25" i="12" l="1"/>
  <c r="CQ23" i="7"/>
  <c r="CO10" i="11"/>
  <c r="CO14" i="11" s="1"/>
  <c r="CO31" i="11" s="1"/>
  <c r="CP13" i="6"/>
  <c r="CP15" i="6" s="1"/>
  <c r="CO30" i="9"/>
  <c r="CQ24" i="7" l="1"/>
  <c r="CP7" i="11"/>
  <c r="CQ24" i="12"/>
  <c r="CR23" i="7" l="1"/>
  <c r="CQ25" i="12"/>
  <c r="CP10" i="11"/>
  <c r="CP14" i="11" s="1"/>
  <c r="CP31" i="11" s="1"/>
  <c r="CQ13" i="6"/>
  <c r="CQ15" i="6" s="1"/>
  <c r="CP30" i="9"/>
  <c r="CR25" i="12" l="1"/>
  <c r="CQ7" i="11"/>
  <c r="CV24" i="12"/>
  <c r="CR24" i="7"/>
  <c r="CS24" i="7" l="1"/>
  <c r="CR59" i="3"/>
  <c r="DH24" i="12"/>
  <c r="DI23" i="7" s="1"/>
  <c r="CW23" i="7"/>
  <c r="CV25" i="12"/>
  <c r="CR7" i="11"/>
  <c r="CR13" i="6"/>
  <c r="CR15" i="6" s="1"/>
  <c r="CQ10" i="11"/>
  <c r="CQ14" i="11" s="1"/>
  <c r="CQ30" i="9"/>
  <c r="CR30" i="9" s="1"/>
  <c r="CS13" i="6" l="1"/>
  <c r="CS15" i="6" s="1"/>
  <c r="CR10" i="11"/>
  <c r="CW24" i="7"/>
  <c r="CV7" i="11"/>
  <c r="CW24" i="12"/>
  <c r="CQ31" i="11"/>
  <c r="CR14" i="11"/>
  <c r="CR31" i="11" s="1"/>
  <c r="CV30" i="9" l="1"/>
  <c r="CV10" i="11"/>
  <c r="CV14" i="11" s="1"/>
  <c r="CV31" i="11" s="1"/>
  <c r="CW13" i="6"/>
  <c r="CW15" i="6" s="1"/>
  <c r="CW25" i="12"/>
  <c r="CX23" i="7"/>
  <c r="CX24" i="7" l="1"/>
  <c r="CW7" i="11"/>
  <c r="CX24" i="12"/>
  <c r="CW10" i="11" l="1"/>
  <c r="CW14" i="11" s="1"/>
  <c r="CW31" i="11" s="1"/>
  <c r="CX13" i="6"/>
  <c r="CX15" i="6" s="1"/>
  <c r="CW30" i="9"/>
  <c r="CY23" i="7"/>
  <c r="CX25" i="12"/>
  <c r="CX7" i="11" l="1"/>
  <c r="CY24" i="7"/>
  <c r="CY24" i="12"/>
  <c r="CZ23" i="7" l="1"/>
  <c r="CY25" i="12"/>
  <c r="CY13" i="6"/>
  <c r="CY15" i="6" s="1"/>
  <c r="CX10" i="11"/>
  <c r="CX14" i="11" s="1"/>
  <c r="CX31" i="11" s="1"/>
  <c r="CX30" i="9"/>
  <c r="CZ24" i="12" l="1"/>
  <c r="CY7" i="11"/>
  <c r="CZ24" i="7"/>
  <c r="CY30" i="9" l="1"/>
  <c r="CY10" i="11"/>
  <c r="CY14" i="11" s="1"/>
  <c r="CY31" i="11" s="1"/>
  <c r="CZ13" i="6"/>
  <c r="CZ15" i="6" s="1"/>
  <c r="DA23" i="7"/>
  <c r="CZ25" i="12"/>
  <c r="DA24" i="7" l="1"/>
  <c r="CZ7" i="11"/>
  <c r="DA24" i="12"/>
  <c r="DA25" i="12" l="1"/>
  <c r="DB23" i="7"/>
  <c r="CZ30" i="9"/>
  <c r="CZ10" i="11"/>
  <c r="CZ14" i="11" s="1"/>
  <c r="CZ31" i="11" s="1"/>
  <c r="DA13" i="6"/>
  <c r="DA15" i="6" s="1"/>
  <c r="DA7" i="11" l="1"/>
  <c r="DB24" i="7"/>
  <c r="DB24" i="12"/>
  <c r="DB25" i="12" l="1"/>
  <c r="DC23" i="7"/>
  <c r="DB13" i="6"/>
  <c r="DB15" i="6" s="1"/>
  <c r="DA30" i="9"/>
  <c r="DA10" i="11"/>
  <c r="DA14" i="11" s="1"/>
  <c r="DA31" i="11" s="1"/>
  <c r="DB7" i="11" l="1"/>
  <c r="DC24" i="7"/>
  <c r="DC24" i="12"/>
  <c r="DD23" i="7" l="1"/>
  <c r="DC25" i="12"/>
  <c r="DB10" i="11"/>
  <c r="DB14" i="11" s="1"/>
  <c r="DB31" i="11" s="1"/>
  <c r="DC13" i="6"/>
  <c r="DC15" i="6" s="1"/>
  <c r="DB30" i="9"/>
  <c r="DD24" i="12" l="1"/>
  <c r="DC7" i="11"/>
  <c r="DD24" i="7"/>
  <c r="DD13" i="6" l="1"/>
  <c r="DD15" i="6" s="1"/>
  <c r="DC30" i="9"/>
  <c r="DC10" i="11"/>
  <c r="DC14" i="11" s="1"/>
  <c r="DC31" i="11" s="1"/>
  <c r="DE23" i="7"/>
  <c r="DD25" i="12"/>
  <c r="DE24" i="7" l="1"/>
  <c r="DD7" i="11"/>
  <c r="DE24" i="12"/>
  <c r="DE25" i="12" l="1"/>
  <c r="DF23" i="7"/>
  <c r="DD10" i="11"/>
  <c r="DD14" i="11" s="1"/>
  <c r="DD31" i="11" s="1"/>
  <c r="DE13" i="6"/>
  <c r="DE15" i="6" s="1"/>
  <c r="DD30" i="9"/>
  <c r="DE7" i="11" l="1"/>
  <c r="DF24" i="7"/>
  <c r="DF24" i="12"/>
  <c r="DF25" i="12" l="1"/>
  <c r="DG23" i="7"/>
  <c r="DF13" i="6"/>
  <c r="DF15" i="6" s="1"/>
  <c r="DE30" i="9"/>
  <c r="DE10" i="11"/>
  <c r="DE14" i="11" s="1"/>
  <c r="DE31" i="11" s="1"/>
  <c r="DG24" i="12" l="1"/>
  <c r="DG24" i="7"/>
  <c r="DF7" i="11"/>
  <c r="DF30" i="9" l="1"/>
  <c r="DF10" i="11"/>
  <c r="DF14" i="11" s="1"/>
  <c r="DF31" i="11" s="1"/>
  <c r="DG13" i="6"/>
  <c r="DG15" i="6" s="1"/>
  <c r="DH23" i="7"/>
  <c r="DG25" i="12"/>
  <c r="DH24" i="7" l="1"/>
  <c r="DG7" i="11"/>
  <c r="DH25" i="12"/>
  <c r="DI24" i="7" l="1"/>
  <c r="DH59" i="3"/>
  <c r="DG10" i="11"/>
  <c r="DG14" i="11" s="1"/>
  <c r="DH13" i="6"/>
  <c r="DH15" i="6" s="1"/>
  <c r="DH7" i="11"/>
  <c r="DG30" i="9"/>
  <c r="DH30" i="9" s="1"/>
  <c r="DG31" i="11" l="1"/>
  <c r="DH14" i="11"/>
  <c r="DH31" i="11" s="1"/>
  <c r="DI13" i="6"/>
  <c r="DI15" i="6" s="1"/>
  <c r="DH10" i="11"/>
  <c r="AV54" i="3"/>
  <c r="AW33" i="17"/>
  <c r="AV5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KYLE BRENNAN</author>
  </authors>
  <commentList>
    <comment ref="A52" authorId="0" shapeId="0" xr:uid="{8C86AC1C-8895-6D49-80A9-95D9E91AE92D}">
      <text>
        <r>
          <rPr>
            <sz val="10"/>
            <color rgb="FF000000"/>
            <rFont val="Tahoma"/>
            <family val="2"/>
          </rPr>
          <t>Excluding Client Delivery Staff Costs</t>
        </r>
      </text>
    </comment>
    <comment ref="BL61" authorId="0" shapeId="0" xr:uid="{EC2A886D-124D-084B-B559-9EB050B647F5}">
      <text>
        <r>
          <rPr>
            <sz val="10"/>
            <color rgb="FF000000"/>
            <rFont val="Tahoma"/>
            <family val="2"/>
          </rPr>
          <t>£350k in 1Q20 for 15% stake. £1,500k in 3Q20 for 20% stake</t>
        </r>
      </text>
    </comment>
  </commentList>
</comments>
</file>

<file path=xl/sharedStrings.xml><?xml version="1.0" encoding="utf-8"?>
<sst xmlns="http://schemas.openxmlformats.org/spreadsheetml/2006/main" count="454" uniqueCount="258">
  <si>
    <t>Key Assumptions</t>
  </si>
  <si>
    <t>Introduction</t>
  </si>
  <si>
    <t>Financial Model Summary</t>
  </si>
  <si>
    <t xml:space="preserve">This financial model is intented to serve two purposes. The first is high level planning for future growth and the second being short term planning for funding needs. </t>
  </si>
  <si>
    <t>Financial Model Sections</t>
  </si>
  <si>
    <t>Assumptions: The first tab in this model contains the high level assumptions for future years. This tab is intended for use by investors and senior management to adjust in order to assess different business scenarios. The inputs in this tab which can be changed to view different business scenarios are highlighted in yellow and outlined.</t>
  </si>
  <si>
    <r>
      <rPr>
        <b/>
        <sz val="12"/>
        <rFont val="Arial"/>
        <family val="2"/>
      </rPr>
      <t>Consolidated Reports:</t>
    </r>
    <r>
      <rPr>
        <sz val="12"/>
        <color theme="1"/>
        <rFont val="Arial"/>
        <family val="2"/>
      </rPr>
      <t xml:space="preserve"> The Consolidated Reports section are a summarized version of the company's Profit &amp; Loss, Balance Sheet and Statement of Cashflows. These reports are to be used to quickly understand the financial impact of different business scenarios. These reports are also designed to be included in investor presentations.</t>
    </r>
  </si>
  <si>
    <t>ACTUAL</t>
  </si>
  <si>
    <r>
      <rPr>
        <b/>
        <sz val="12"/>
        <rFont val="Arial"/>
        <family val="2"/>
      </rPr>
      <t>Detailed Reports:</t>
    </r>
    <r>
      <rPr>
        <sz val="12"/>
        <color theme="1"/>
        <rFont val="Arial"/>
        <family val="2"/>
      </rPr>
      <t xml:space="preserve"> The Detailed Reports section is to be used by senior management in reviewing the company financial performance and outlook. This section includes an Executive Summary which has the key figures from the financial statements and statstics. This section also includes detailed versions of the company's Profit &amp; Loss, Balance Sheet and Statement of Cashflows.</t>
    </r>
  </si>
  <si>
    <r>
      <rPr>
        <b/>
        <sz val="12"/>
        <rFont val="Arial"/>
        <family val="2"/>
      </rPr>
      <t>KPI Schedules:</t>
    </r>
    <r>
      <rPr>
        <sz val="12"/>
        <color theme="1"/>
        <rFont val="Arial"/>
        <family val="2"/>
      </rPr>
      <t xml:space="preserve"> This section includes the short term assumptions for company KPIs as well as the actual KPIs and statistics. This section is the primary driver of the report sections and contains all relevant inputs. This section includes 5 different assumptions tabs: Revenue, Hiring, Marketing, Expenses, Funding. </t>
    </r>
  </si>
  <si>
    <t>FORECAST</t>
  </si>
  <si>
    <t>(confidential)</t>
  </si>
  <si>
    <t>FY 2017</t>
  </si>
  <si>
    <t>FY 2018</t>
  </si>
  <si>
    <t>FY 2019</t>
  </si>
  <si>
    <t>FY 2020</t>
  </si>
  <si>
    <t>FY 2021</t>
  </si>
  <si>
    <t>FY 2022</t>
  </si>
  <si>
    <t>FY 2023</t>
  </si>
  <si>
    <t>Inputs</t>
  </si>
  <si>
    <t>(I) Sales Assumptions</t>
  </si>
  <si>
    <t>Total Revenue</t>
  </si>
  <si>
    <t>YoY Rev Growth%</t>
  </si>
  <si>
    <t>(II) Sales &amp; Marketing Assumptions</t>
  </si>
  <si>
    <t>Client Sales &amp; Marketing Expense</t>
  </si>
  <si>
    <t>Mo. Cost per Open Lead</t>
  </si>
  <si>
    <t>Section break</t>
  </si>
  <si>
    <t>This tab intentionally left blank</t>
  </si>
  <si>
    <t>Consolidated Profit &amp; Loss</t>
  </si>
  <si>
    <t>Actual</t>
  </si>
  <si>
    <t xml:space="preserve">(III) Hiring Assumptions </t>
  </si>
  <si>
    <t>Forecast</t>
  </si>
  <si>
    <t>Client Delivery Staff Costs (GBP)</t>
  </si>
  <si>
    <t>Sales &amp; Marketing Staff Costs</t>
  </si>
  <si>
    <t>Sales Split</t>
  </si>
  <si>
    <t>General &amp; Admin Staff Costs</t>
  </si>
  <si>
    <t>Total Staff Costs</t>
  </si>
  <si>
    <t>Client Delivery Staff Headcount</t>
  </si>
  <si>
    <t>Sales &amp; Marketing Staff Headcount</t>
  </si>
  <si>
    <t>General &amp; Admin Staff Headcount</t>
  </si>
  <si>
    <t>Total Headcount</t>
  </si>
  <si>
    <t>Total Revenues</t>
  </si>
  <si>
    <t>Client Delivery Staff Avg Salary</t>
  </si>
  <si>
    <t>Sales &amp; Marketing Staff Avg Salary</t>
  </si>
  <si>
    <t>YoY Growth %</t>
  </si>
  <si>
    <t>n/a</t>
  </si>
  <si>
    <t>General &amp; Admin Staff Avg Salary</t>
  </si>
  <si>
    <t>Gross Profit</t>
  </si>
  <si>
    <t>(IV) Expense Assumptions</t>
  </si>
  <si>
    <t>Gross Margin %</t>
  </si>
  <si>
    <t>Office Costs per Headcount</t>
  </si>
  <si>
    <t>Selling, General &amp; Administrative</t>
  </si>
  <si>
    <t>(V) Funding Assumptions</t>
  </si>
  <si>
    <t>Cash In from Sale of Equity</t>
  </si>
  <si>
    <t>SG&amp;A as a % of Sales</t>
  </si>
  <si>
    <t>% Sold</t>
  </si>
  <si>
    <t>Pre-money Valuation</t>
  </si>
  <si>
    <t>Post-money Valuation</t>
  </si>
  <si>
    <t>EBITDA</t>
  </si>
  <si>
    <t>EBITDA margin</t>
  </si>
  <si>
    <t>Headcount</t>
  </si>
  <si>
    <t>Client Delivery Staff</t>
  </si>
  <si>
    <t>Sales &amp; Marketing Staff</t>
  </si>
  <si>
    <t>General &amp; Admin Staff</t>
  </si>
  <si>
    <t>Total</t>
  </si>
  <si>
    <t>Consolidated Balance Sheet</t>
  </si>
  <si>
    <t>£m</t>
  </si>
  <si>
    <t>Non-current Assets</t>
  </si>
  <si>
    <t>Cash</t>
  </si>
  <si>
    <t>Other current Assets/(Liabilities)</t>
  </si>
  <si>
    <t>Net current Assets/(Liabilities)</t>
  </si>
  <si>
    <t>Non-current Liabilities</t>
  </si>
  <si>
    <t>Equity</t>
  </si>
  <si>
    <t>P&amp;L Account</t>
  </si>
  <si>
    <t>Total Equity</t>
  </si>
  <si>
    <t>Consolidated Cash Flow</t>
  </si>
  <si>
    <t>Net Income</t>
  </si>
  <si>
    <t>Cash from Operations</t>
  </si>
  <si>
    <t>Changes in Non-current Liabilities</t>
  </si>
  <si>
    <t>Cash from Financing</t>
  </si>
  <si>
    <t>Changes in Equity</t>
  </si>
  <si>
    <t>Cash from Investment</t>
  </si>
  <si>
    <t>Net cash flow</t>
  </si>
  <si>
    <t>Opening Cash</t>
  </si>
  <si>
    <t>Closing Cash</t>
  </si>
  <si>
    <t>Executive Summary</t>
  </si>
  <si>
    <t>Total COS</t>
  </si>
  <si>
    <t>Sales &amp; Marketing</t>
  </si>
  <si>
    <t>Profit &amp; Loss</t>
  </si>
  <si>
    <t>Marketing Staff</t>
  </si>
  <si>
    <t xml:space="preserve">Office cost </t>
  </si>
  <si>
    <t>Other G&amp;A</t>
  </si>
  <si>
    <t>Total Selling, General &amp; Admin Expense</t>
  </si>
  <si>
    <t>Operating Income (EBIT)</t>
  </si>
  <si>
    <t>Client Delivery Staff Costs</t>
  </si>
  <si>
    <t>Balance Sheet</t>
  </si>
  <si>
    <t>Accounts Receivable</t>
  </si>
  <si>
    <t>Current Liabilities</t>
  </si>
  <si>
    <t>Long-term Liabilities</t>
  </si>
  <si>
    <t>Total Capital &amp; Reserves</t>
  </si>
  <si>
    <t>Stats</t>
  </si>
  <si>
    <t>G&amp;A Staff Costs</t>
  </si>
  <si>
    <t>Total Operating Expense</t>
  </si>
  <si>
    <t>Interest Expense</t>
  </si>
  <si>
    <t>Earnings Before Tax</t>
  </si>
  <si>
    <t>Prepayments</t>
  </si>
  <si>
    <t>Current Assets</t>
  </si>
  <si>
    <t>Statement of Cashflows</t>
  </si>
  <si>
    <t>Total Assets</t>
  </si>
  <si>
    <t>Payroll Payable</t>
  </si>
  <si>
    <t>Sales Schedules</t>
  </si>
  <si>
    <t>]</t>
  </si>
  <si>
    <t>Accounts Payable</t>
  </si>
  <si>
    <t>Accruals</t>
  </si>
  <si>
    <t>Deferred Income</t>
  </si>
  <si>
    <t>Total Liabilities</t>
  </si>
  <si>
    <t>Retained Earnings</t>
  </si>
  <si>
    <t>Ordinary Share capital</t>
  </si>
  <si>
    <t>Share Premium</t>
  </si>
  <si>
    <t>Avg. Monthly Sales per Client</t>
  </si>
  <si>
    <t>Total Capital and Reserves</t>
  </si>
  <si>
    <t>A=L+E</t>
  </si>
  <si>
    <t>Changes in Long-term Liabilities</t>
  </si>
  <si>
    <t>Hiring Schedule</t>
  </si>
  <si>
    <t>Net Change in Cash</t>
  </si>
  <si>
    <t>Beginning Balance</t>
  </si>
  <si>
    <t>Ending Balance</t>
  </si>
  <si>
    <t>(I) Salaries</t>
  </si>
  <si>
    <t>Start Date</t>
  </si>
  <si>
    <t>Salary</t>
  </si>
  <si>
    <t>Ann. Increase</t>
  </si>
  <si>
    <t>CEO</t>
  </si>
  <si>
    <t>Account Director</t>
  </si>
  <si>
    <t>Marketing Manager</t>
  </si>
  <si>
    <t>Office Manager</t>
  </si>
  <si>
    <t>Sales &amp; Marketing Expense</t>
  </si>
  <si>
    <t>Variable Staffing</t>
  </si>
  <si>
    <t>Marketing Staff Var. Headcount</t>
  </si>
  <si>
    <t>G&amp;A Staff Var. Headcount</t>
  </si>
  <si>
    <t>Merchandise</t>
  </si>
  <si>
    <t>Performance Marketing</t>
  </si>
  <si>
    <t>Events</t>
  </si>
  <si>
    <t>Variable Marketing Staff Salaries</t>
  </si>
  <si>
    <t>Content</t>
  </si>
  <si>
    <t>Variable G&amp;A Staff Salaries</t>
  </si>
  <si>
    <t>PR</t>
  </si>
  <si>
    <t>Total Salaries</t>
  </si>
  <si>
    <t>(II) Taxes &amp; Benefits</t>
  </si>
  <si>
    <t>Cost per Open Lead</t>
  </si>
  <si>
    <t>Employer NI</t>
  </si>
  <si>
    <t>Open Client Leads</t>
  </si>
  <si>
    <t>Pension</t>
  </si>
  <si>
    <t>Lead Time (months)</t>
  </si>
  <si>
    <t>Other Benefits</t>
  </si>
  <si>
    <t>New clients - lead time formula</t>
  </si>
  <si>
    <t>Total Salaries &amp; Benefits</t>
  </si>
  <si>
    <t xml:space="preserve">New Clients   </t>
  </si>
  <si>
    <t>Ongoing Clients</t>
  </si>
  <si>
    <t>(III) Staff Costs by Dept</t>
  </si>
  <si>
    <t>Staff Costs</t>
  </si>
  <si>
    <t>Client Delivery</t>
  </si>
  <si>
    <t>General &amp; Admin</t>
  </si>
  <si>
    <t>Capital Schedules</t>
  </si>
  <si>
    <t>Expense Schedule</t>
  </si>
  <si>
    <t>Cash in from Sale of Equity</t>
  </si>
  <si>
    <t>Cost of Sales</t>
  </si>
  <si>
    <t>Cash In from Fundraising Activities</t>
  </si>
  <si>
    <t>Office Costs</t>
  </si>
  <si>
    <t>Total Operating Expenses</t>
  </si>
  <si>
    <t>Total Cost of Sales</t>
  </si>
  <si>
    <t>Total Office Cost</t>
  </si>
  <si>
    <t># of Ongoing Clients</t>
  </si>
  <si>
    <t>Other General &amp; Admin Expense % of Sales</t>
  </si>
  <si>
    <t xml:space="preserve">Number of ongoing clients </t>
  </si>
  <si>
    <t>Staff Costs (12 months)</t>
  </si>
  <si>
    <t>Sales &amp; Marketing (12 months)</t>
  </si>
  <si>
    <t>Sales Director</t>
  </si>
  <si>
    <t>COO</t>
  </si>
  <si>
    <t>Dilution</t>
  </si>
  <si>
    <t>Ending Owners Equity</t>
  </si>
  <si>
    <t>Beginning Owners Equity</t>
  </si>
  <si>
    <t>(I) Equity</t>
  </si>
  <si>
    <t>Var. Sales &amp; Marketing Staff Avg Salary</t>
  </si>
  <si>
    <t>Var. General &amp; Admin Staff Avg Salary</t>
  </si>
  <si>
    <t>Future Hires Avg Salary</t>
  </si>
  <si>
    <t>Cash Balance (GBP)</t>
  </si>
  <si>
    <t>Staff Costs (6 months)</t>
  </si>
  <si>
    <t>Sales &amp; Marketing (6 months)</t>
  </si>
  <si>
    <t>Working Capital (1 month OpEx)</t>
  </si>
  <si>
    <t>Funding Estimates</t>
  </si>
  <si>
    <t>2020 Funding Needs (£350k - Jan20) - 6 months of Runway</t>
  </si>
  <si>
    <t>2020 Funding Needs (£1,500k - Sep20) - 18 months til cash positive</t>
  </si>
  <si>
    <t>1Q20</t>
  </si>
  <si>
    <t>2Q20</t>
  </si>
  <si>
    <t>3Q20</t>
  </si>
  <si>
    <t>4Q20</t>
  </si>
  <si>
    <t>1Q21</t>
  </si>
  <si>
    <t>2Q21</t>
  </si>
  <si>
    <t>3Q21</t>
  </si>
  <si>
    <t>4Q21</t>
  </si>
  <si>
    <t>1Q22</t>
  </si>
  <si>
    <t>2Q22</t>
  </si>
  <si>
    <t>3Q22</t>
  </si>
  <si>
    <t>4Q22</t>
  </si>
  <si>
    <t>Revenue</t>
  </si>
  <si>
    <t>EBITDA margin%</t>
  </si>
  <si>
    <t>Cash Movements</t>
  </si>
  <si>
    <t>FY18</t>
  </si>
  <si>
    <t>FY19</t>
  </si>
  <si>
    <t>FY20</t>
  </si>
  <si>
    <t>FY21</t>
  </si>
  <si>
    <t>FY22</t>
  </si>
  <si>
    <t>FY23</t>
  </si>
  <si>
    <t>4 Year Forecast</t>
  </si>
  <si>
    <t>Cash Waterfall</t>
  </si>
  <si>
    <t>[Insert Company Name]</t>
  </si>
  <si>
    <t>[Insert Company Logo]</t>
  </si>
  <si>
    <r>
      <rPr>
        <b/>
        <sz val="12"/>
        <color rgb="FF000000"/>
        <rFont val="Calibri"/>
        <family val="2"/>
      </rPr>
      <t>Assumptions:</t>
    </r>
    <r>
      <rPr>
        <sz val="12"/>
        <color rgb="FF000000"/>
        <rFont val="Calibri"/>
        <family val="2"/>
      </rPr>
      <t xml:space="preserve">
</t>
    </r>
  </si>
  <si>
    <t>Product Sales</t>
  </si>
  <si>
    <t>Clients</t>
  </si>
  <si>
    <t># of Users per Product</t>
  </si>
  <si>
    <t>Avg Rev per User</t>
  </si>
  <si>
    <t>(II) Product Sales</t>
  </si>
  <si>
    <t>(I) Services Sales</t>
  </si>
  <si>
    <t>Services Sales</t>
  </si>
  <si>
    <t>Var. Client Devliery Staff Avg Salary</t>
  </si>
  <si>
    <t>Variable Client Devliery Staff Salaries</t>
  </si>
  <si>
    <t>Associate</t>
  </si>
  <si>
    <t>(I) Client Acquisition</t>
  </si>
  <si>
    <t>Product 1 Sales &amp; Marketing Expense</t>
  </si>
  <si>
    <t>(II) Product Marketing</t>
  </si>
  <si>
    <t>Cost per New User</t>
  </si>
  <si>
    <t>New Users</t>
  </si>
  <si>
    <t>Total Users</t>
  </si>
  <si>
    <t>Total Clients</t>
  </si>
  <si>
    <t>Total Products</t>
  </si>
  <si>
    <t># of Users</t>
  </si>
  <si>
    <t>Other Client COS</t>
  </si>
  <si>
    <t>Other Product COS</t>
  </si>
  <si>
    <t xml:space="preserve">Office Cost </t>
  </si>
  <si>
    <t>Product Sales &amp; Marketing Expense</t>
  </si>
  <si>
    <t>Services Revenue</t>
  </si>
  <si>
    <t>Services non-staff related Cost of Sales</t>
  </si>
  <si>
    <t>Product Revenue</t>
  </si>
  <si>
    <t>Product Cost of Sales</t>
  </si>
  <si>
    <t>Total Other G&amp;A Cost</t>
  </si>
  <si>
    <t>Other General &amp; Admin Expense as a % of Revenue</t>
  </si>
  <si>
    <t>Lead Generation</t>
  </si>
  <si>
    <t># of Users (000s)</t>
  </si>
  <si>
    <t>Services Revenue (GBP)</t>
  </si>
  <si>
    <t>Avg. Revenue per User</t>
  </si>
  <si>
    <t>Product Sales &amp; Marketing Exp</t>
  </si>
  <si>
    <t>Client Delivery Staff Var. Headcount</t>
  </si>
  <si>
    <t>Product COS%</t>
  </si>
  <si>
    <t>Services non-staff related COS%</t>
  </si>
  <si>
    <t>Cost per Acquired Customer</t>
  </si>
  <si>
    <t>Services COS % of Sales</t>
  </si>
  <si>
    <t>Product COS % of Sales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</si>
</sst>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d/m/yy"/>
    <numFmt numFmtId="165" formatCode="_([$€-2]\ * #,##0.00_);_([$€-2]\ * \(#,##0.00\);_([$€-2]\ * &quot;-&quot;??_);_(@_)"/>
    <numFmt numFmtId="166" formatCode="_(* #,##0_);_(* \(#,##0\);_(* &quot;-&quot;??_);_(@_)"/>
    <numFmt numFmtId="167" formatCode="[$£-809]#,##0;\-[$£-809]#,##0"/>
    <numFmt numFmtId="168" formatCode="[$£-809]#,##0"/>
    <numFmt numFmtId="169" formatCode="_-[$£-809]* #,##0.00_-;\-[$£-809]* #,##0.00_-;_-[$£-809]* &quot;-&quot;??_-;_-@"/>
    <numFmt numFmtId="170" formatCode="[$£-809]#,##0.00"/>
    <numFmt numFmtId="171" formatCode="mmmyy"/>
    <numFmt numFmtId="172" formatCode="#,##0.0,,_);\(#,##0.0,,\)"/>
    <numFmt numFmtId="173" formatCode="_(* #,##0.0,,_);_(* \(#,##0.0,,\);_(* &quot;-&quot;?_);_(@_)"/>
    <numFmt numFmtId="174" formatCode="0.0"/>
    <numFmt numFmtId="175" formatCode="_-[$£-809]* #,##0_-;\-[$£-809]* #,##0_-;_-[$£-809]* &quot;-&quot;??_-;_-@"/>
    <numFmt numFmtId="176" formatCode="mmm\ yyyy"/>
    <numFmt numFmtId="177" formatCode="_(* #,##0.0_);_(* \(#,##0.0\);_(* &quot;-&quot;??_);_(@_)"/>
    <numFmt numFmtId="178" formatCode="#,##0,"/>
  </numFmts>
  <fonts count="47">
    <font>
      <sz val="12"/>
      <color theme="1"/>
      <name val="Arial"/>
    </font>
    <font>
      <sz val="12"/>
      <name val="Calibri"/>
      <family val="2"/>
    </font>
    <font>
      <sz val="16"/>
      <color theme="1"/>
      <name val="Calibri"/>
      <family val="2"/>
    </font>
    <font>
      <sz val="12"/>
      <color theme="1"/>
      <name val="Avenir"/>
      <family val="2"/>
    </font>
    <font>
      <sz val="12"/>
      <color theme="1"/>
      <name val="Calibri"/>
      <family val="2"/>
    </font>
    <font>
      <sz val="18"/>
      <color rgb="FF000000"/>
      <name val="Avenir"/>
      <family val="2"/>
    </font>
    <font>
      <b/>
      <sz val="12"/>
      <color theme="1"/>
      <name val="Calibri"/>
      <family val="2"/>
    </font>
    <font>
      <sz val="24"/>
      <color theme="1"/>
      <name val="Avenir"/>
      <family val="2"/>
    </font>
    <font>
      <i/>
      <sz val="12"/>
      <color theme="1"/>
      <name val="Calibri"/>
      <family val="2"/>
    </font>
    <font>
      <sz val="16"/>
      <color theme="1"/>
      <name val="Avenir"/>
      <family val="2"/>
    </font>
    <font>
      <b/>
      <sz val="12"/>
      <name val="Calibri"/>
      <family val="2"/>
    </font>
    <font>
      <sz val="12"/>
      <color rgb="FF000000"/>
      <name val="Calibri"/>
      <family val="2"/>
    </font>
    <font>
      <sz val="12"/>
      <name val="Arial"/>
      <family val="2"/>
    </font>
    <font>
      <b/>
      <sz val="12"/>
      <color rgb="FF000000"/>
      <name val="Calibri"/>
      <family val="2"/>
    </font>
    <font>
      <u/>
      <sz val="12"/>
      <color theme="1"/>
      <name val="Calibri"/>
      <family val="2"/>
    </font>
    <font>
      <u/>
      <sz val="12"/>
      <color theme="1"/>
      <name val="Calibri"/>
      <family val="2"/>
    </font>
    <font>
      <u/>
      <sz val="12"/>
      <color theme="1"/>
      <name val="Calibri"/>
      <family val="2"/>
    </font>
    <font>
      <u/>
      <sz val="12"/>
      <color theme="1"/>
      <name val="Calibri"/>
      <family val="2"/>
    </font>
    <font>
      <sz val="12"/>
      <color rgb="FF0070C0"/>
      <name val="Calibri"/>
      <family val="2"/>
    </font>
    <font>
      <sz val="12"/>
      <color theme="0"/>
      <name val="Calibri"/>
      <family val="2"/>
    </font>
    <font>
      <u/>
      <sz val="12"/>
      <color theme="1"/>
      <name val="Calibri"/>
      <family val="2"/>
    </font>
    <font>
      <u/>
      <sz val="12"/>
      <color theme="1"/>
      <name val="Calibri"/>
      <family val="2"/>
    </font>
    <font>
      <b/>
      <i/>
      <sz val="12"/>
      <color theme="1"/>
      <name val="Calibri"/>
      <family val="2"/>
    </font>
    <font>
      <b/>
      <sz val="12"/>
      <color theme="0"/>
      <name val="Calibri"/>
      <family val="2"/>
    </font>
    <font>
      <u/>
      <sz val="12"/>
      <color theme="1"/>
      <name val="Calibri"/>
      <family val="2"/>
    </font>
    <font>
      <sz val="18"/>
      <color theme="1"/>
      <name val="Avenir"/>
      <family val="2"/>
    </font>
    <font>
      <u/>
      <sz val="12"/>
      <color theme="1"/>
      <name val="Arial"/>
      <family val="2"/>
    </font>
    <font>
      <u/>
      <sz val="12"/>
      <color theme="1"/>
      <name val="Calibri"/>
      <family val="2"/>
    </font>
    <font>
      <b/>
      <u/>
      <sz val="12"/>
      <color theme="1"/>
      <name val="Calibri"/>
      <family val="2"/>
    </font>
    <font>
      <b/>
      <u/>
      <sz val="12"/>
      <color theme="1"/>
      <name val="Calibri"/>
      <family val="2"/>
    </font>
    <font>
      <b/>
      <u/>
      <sz val="12"/>
      <color theme="1"/>
      <name val="Calibri"/>
      <family val="2"/>
    </font>
    <font>
      <b/>
      <u/>
      <sz val="12"/>
      <color theme="1"/>
      <name val="Calibri"/>
      <family val="2"/>
    </font>
    <font>
      <sz val="12"/>
      <color theme="4"/>
      <name val="Calibri"/>
      <family val="2"/>
    </font>
    <font>
      <b/>
      <u/>
      <sz val="12"/>
      <color theme="1"/>
      <name val="Calibri"/>
      <family val="2"/>
    </font>
    <font>
      <b/>
      <sz val="12"/>
      <color theme="1"/>
      <name val="Arial"/>
      <family val="2"/>
    </font>
    <font>
      <u/>
      <sz val="12"/>
      <color rgb="FF0070C0"/>
      <name val="Calibri"/>
      <family val="2"/>
    </font>
    <font>
      <u/>
      <sz val="12"/>
      <color theme="1"/>
      <name val="Calibri"/>
      <family val="2"/>
    </font>
    <font>
      <sz val="12"/>
      <color rgb="FF0070C0"/>
      <name val="Arial"/>
      <family val="2"/>
    </font>
    <font>
      <u/>
      <sz val="12"/>
      <color rgb="FF0070C0"/>
      <name val="Calibri"/>
      <family val="2"/>
    </font>
    <font>
      <b/>
      <sz val="12"/>
      <name val="Arial"/>
      <family val="2"/>
    </font>
    <font>
      <sz val="12"/>
      <color theme="1"/>
      <name val="Arial"/>
      <family val="2"/>
    </font>
    <font>
      <sz val="12"/>
      <color rgb="FF00B050"/>
      <name val="Calibri"/>
      <family val="2"/>
    </font>
    <font>
      <sz val="10"/>
      <color rgb="FF000000"/>
      <name val="Tahoma"/>
      <family val="2"/>
    </font>
    <font>
      <sz val="12"/>
      <color theme="1"/>
      <name val="Arial"/>
      <family val="2"/>
    </font>
    <font>
      <sz val="18"/>
      <color theme="1"/>
      <name val="Avenir Book"/>
      <family val="2"/>
    </font>
    <font>
      <sz val="28"/>
      <color theme="1"/>
      <name val="Arial"/>
      <family val="2"/>
    </font>
    <font>
      <sz val="12"/>
      <color rgb="FF000000"/>
      <name val="Arial"/>
      <family val="2"/>
    </font>
  </fonts>
  <fills count="19">
    <fill>
      <patternFill patternType="none"/>
    </fill>
    <fill>
      <patternFill patternType="gray125"/>
    </fill>
    <fill>
      <patternFill patternType="solid">
        <fgColor rgb="FFFFFFFF"/>
        <bgColor rgb="FFFFFFFF"/>
      </patternFill>
    </fill>
    <fill>
      <patternFill patternType="solid">
        <fgColor rgb="FFD9E2F3"/>
        <bgColor rgb="FFD9E2F3"/>
      </patternFill>
    </fill>
    <fill>
      <patternFill patternType="solid">
        <fgColor rgb="FFE2EFD9"/>
        <bgColor rgb="FFE2EFD9"/>
      </patternFill>
    </fill>
    <fill>
      <patternFill patternType="solid">
        <fgColor rgb="FF595959"/>
        <bgColor rgb="FF595959"/>
      </patternFill>
    </fill>
    <fill>
      <patternFill patternType="solid">
        <fgColor rgb="FFE2EFDA"/>
        <bgColor rgb="FFE2EFDA"/>
      </patternFill>
    </fill>
    <fill>
      <patternFill patternType="solid">
        <fgColor rgb="FFFEF2CB"/>
        <bgColor rgb="FFFEF2CB"/>
      </patternFill>
    </fill>
    <fill>
      <patternFill patternType="solid">
        <fgColor rgb="FFF2F2F2"/>
        <bgColor rgb="FFF2F2F2"/>
      </patternFill>
    </fill>
    <fill>
      <patternFill patternType="solid">
        <fgColor theme="0"/>
        <bgColor theme="0"/>
      </patternFill>
    </fill>
    <fill>
      <patternFill patternType="solid">
        <fgColor rgb="FFB4C6E7"/>
        <bgColor rgb="FFB4C6E7"/>
      </patternFill>
    </fill>
    <fill>
      <patternFill patternType="solid">
        <fgColor rgb="FF2F5496"/>
        <bgColor rgb="FF2F5496"/>
      </patternFill>
    </fill>
    <fill>
      <patternFill patternType="solid">
        <fgColor rgb="FF1F3864"/>
        <bgColor rgb="FF1F3864"/>
      </patternFill>
    </fill>
    <fill>
      <patternFill patternType="solid">
        <fgColor theme="0" tint="-4.9989318521683403E-2"/>
        <bgColor rgb="FFF2F2F2"/>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rgb="FFD9E2F3"/>
      </patternFill>
    </fill>
    <fill>
      <patternFill patternType="solid">
        <fgColor theme="4" tint="0.79998168889431442"/>
        <bgColor indexed="64"/>
      </patternFill>
    </fill>
    <fill>
      <patternFill patternType="solid">
        <fgColor theme="0" tint="-4.9989318521683403E-2"/>
        <bgColor rgb="FFD9E2F3"/>
      </patternFill>
    </fill>
  </fills>
  <borders count="23">
    <border>
      <left/>
      <right/>
      <top/>
      <bottom/>
      <diagonal/>
    </border>
    <border>
      <left/>
      <right/>
      <top/>
      <bottom/>
      <diagonal/>
    </border>
    <border>
      <left style="medium">
        <color rgb="FF000000"/>
      </left>
      <right style="medium">
        <color rgb="FF000000"/>
      </right>
      <top style="medium">
        <color rgb="FF000000"/>
      </top>
      <bottom/>
      <diagonal/>
    </border>
    <border>
      <left/>
      <right/>
      <top/>
      <bottom/>
      <diagonal/>
    </border>
    <border>
      <left/>
      <right/>
      <top/>
      <bottom/>
      <diagonal/>
    </border>
    <border>
      <left style="medium">
        <color rgb="FF000000"/>
      </left>
      <right style="medium">
        <color rgb="FF000000"/>
      </right>
      <top/>
      <bottom/>
      <diagonal/>
    </border>
    <border>
      <left/>
      <right/>
      <top/>
      <bottom/>
      <diagonal/>
    </border>
    <border>
      <left style="medium">
        <color rgb="FF000000"/>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thin">
        <color rgb="FF000000"/>
      </top>
      <bottom style="thin">
        <color rgb="FF000000"/>
      </bottom>
      <diagonal/>
    </border>
    <border>
      <left/>
      <right/>
      <top/>
      <bottom style="medium">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dotted">
        <color rgb="FF000000"/>
      </left>
      <right style="dotted">
        <color rgb="FF000000"/>
      </right>
      <top style="dotted">
        <color rgb="FF000000"/>
      </top>
      <bottom style="dotted">
        <color rgb="FF000000"/>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43" fontId="43" fillId="0" borderId="0" applyFont="0" applyFill="0" applyBorder="0" applyAlignment="0" applyProtection="0"/>
    <xf numFmtId="9" fontId="43" fillId="0" borderId="0" applyFont="0" applyFill="0" applyBorder="0" applyAlignment="0" applyProtection="0"/>
  </cellStyleXfs>
  <cellXfs count="255">
    <xf numFmtId="0" fontId="0" fillId="0" borderId="0" xfId="0" applyFont="1" applyAlignment="1"/>
    <xf numFmtId="0" fontId="1" fillId="2" borderId="1" xfId="0" applyFont="1" applyFill="1" applyBorder="1" applyAlignment="1"/>
    <xf numFmtId="0" fontId="2" fillId="0" borderId="0" xfId="0" applyFont="1"/>
    <xf numFmtId="0" fontId="3" fillId="0" borderId="0" xfId="0" applyFont="1"/>
    <xf numFmtId="0" fontId="4" fillId="0" borderId="0" xfId="0" applyFont="1"/>
    <xf numFmtId="0" fontId="1" fillId="2" borderId="3" xfId="0" applyFont="1" applyFill="1" applyBorder="1" applyAlignment="1"/>
    <xf numFmtId="0" fontId="4" fillId="3" borderId="1" xfId="0" applyFont="1" applyFill="1" applyBorder="1"/>
    <xf numFmtId="0" fontId="5" fillId="2" borderId="4" xfId="0" applyFont="1" applyFill="1" applyBorder="1" applyAlignment="1"/>
    <xf numFmtId="0" fontId="6" fillId="3" borderId="1" xfId="0" applyFont="1" applyFill="1" applyBorder="1"/>
    <xf numFmtId="0" fontId="7" fillId="0" borderId="5" xfId="0" applyFont="1" applyBorder="1" applyAlignment="1">
      <alignment horizontal="center"/>
    </xf>
    <xf numFmtId="0" fontId="8" fillId="0" borderId="0" xfId="0" applyFont="1"/>
    <xf numFmtId="0" fontId="1" fillId="2" borderId="6" xfId="0" applyFont="1" applyFill="1" applyBorder="1" applyAlignment="1"/>
    <xf numFmtId="0" fontId="5" fillId="2" borderId="6" xfId="0" applyFont="1" applyFill="1" applyBorder="1" applyAlignment="1"/>
    <xf numFmtId="0" fontId="4" fillId="4" borderId="1" xfId="0" applyFont="1" applyFill="1" applyBorder="1"/>
    <xf numFmtId="0" fontId="6" fillId="4" borderId="1" xfId="0" applyFont="1" applyFill="1" applyBorder="1"/>
    <xf numFmtId="0" fontId="1" fillId="2" borderId="4" xfId="0" applyFont="1" applyFill="1" applyBorder="1" applyAlignment="1"/>
    <xf numFmtId="164" fontId="9" fillId="0" borderId="5" xfId="0" applyNumberFormat="1" applyFont="1" applyBorder="1" applyAlignment="1">
      <alignment horizontal="center"/>
    </xf>
    <xf numFmtId="14" fontId="1" fillId="5" borderId="4" xfId="0" applyNumberFormat="1" applyFont="1" applyFill="1" applyBorder="1"/>
    <xf numFmtId="0" fontId="3" fillId="0" borderId="7" xfId="0" applyFont="1" applyBorder="1" applyAlignment="1">
      <alignment horizontal="center"/>
    </xf>
    <xf numFmtId="14" fontId="1" fillId="5" borderId="6" xfId="0" applyNumberFormat="1" applyFont="1" applyFill="1" applyBorder="1"/>
    <xf numFmtId="0" fontId="10" fillId="2" borderId="4" xfId="0" applyFont="1" applyFill="1" applyBorder="1" applyAlignment="1"/>
    <xf numFmtId="0" fontId="3" fillId="0" borderId="0" xfId="0" applyFont="1" applyAlignment="1">
      <alignment horizontal="center"/>
    </xf>
    <xf numFmtId="0" fontId="11" fillId="6" borderId="1" xfId="0" applyFont="1" applyFill="1" applyBorder="1"/>
    <xf numFmtId="0" fontId="13" fillId="6" borderId="1" xfId="0" applyFont="1" applyFill="1" applyBorder="1"/>
    <xf numFmtId="165" fontId="3" fillId="0" borderId="0" xfId="0" applyNumberFormat="1" applyFont="1"/>
    <xf numFmtId="0" fontId="4" fillId="3" borderId="1" xfId="0" applyFont="1" applyFill="1" applyBorder="1" applyAlignment="1">
      <alignment horizontal="center"/>
    </xf>
    <xf numFmtId="0" fontId="4" fillId="4" borderId="1" xfId="0" applyFont="1" applyFill="1" applyBorder="1" applyAlignment="1">
      <alignment horizontal="center"/>
    </xf>
    <xf numFmtId="17" fontId="4" fillId="3" borderId="1" xfId="0" applyNumberFormat="1" applyFont="1" applyFill="1" applyBorder="1"/>
    <xf numFmtId="17" fontId="6" fillId="3" borderId="1" xfId="0" applyNumberFormat="1" applyFont="1" applyFill="1" applyBorder="1" applyAlignment="1">
      <alignment horizontal="center"/>
    </xf>
    <xf numFmtId="17" fontId="4" fillId="4" borderId="1" xfId="0" applyNumberFormat="1" applyFont="1" applyFill="1" applyBorder="1"/>
    <xf numFmtId="17" fontId="6" fillId="4" borderId="1" xfId="0" applyNumberFormat="1" applyFont="1" applyFill="1" applyBorder="1" applyAlignment="1">
      <alignment horizontal="center"/>
    </xf>
    <xf numFmtId="17" fontId="11" fillId="6" borderId="1" xfId="0" applyNumberFormat="1" applyFont="1" applyFill="1" applyBorder="1"/>
    <xf numFmtId="17" fontId="13" fillId="6" borderId="1" xfId="0" applyNumberFormat="1" applyFont="1" applyFill="1" applyBorder="1" applyAlignment="1">
      <alignment horizontal="center"/>
    </xf>
    <xf numFmtId="1" fontId="6" fillId="3" borderId="1" xfId="0" applyNumberFormat="1" applyFont="1" applyFill="1" applyBorder="1" applyAlignment="1">
      <alignment horizontal="center"/>
    </xf>
    <xf numFmtId="1" fontId="6" fillId="4" borderId="1" xfId="0" applyNumberFormat="1" applyFont="1" applyFill="1" applyBorder="1" applyAlignment="1">
      <alignment horizontal="center"/>
    </xf>
    <xf numFmtId="0" fontId="14" fillId="0" borderId="0" xfId="0" applyFont="1"/>
    <xf numFmtId="166" fontId="4" fillId="0" borderId="0" xfId="0" applyNumberFormat="1" applyFont="1" applyAlignment="1">
      <alignment horizontal="right"/>
    </xf>
    <xf numFmtId="166" fontId="8" fillId="0" borderId="0" xfId="0" applyNumberFormat="1" applyFont="1" applyAlignment="1">
      <alignment horizontal="right"/>
    </xf>
    <xf numFmtId="166" fontId="4" fillId="0" borderId="0" xfId="0" applyNumberFormat="1" applyFont="1"/>
    <xf numFmtId="0" fontId="15" fillId="0" borderId="0" xfId="0" applyFont="1" applyAlignment="1">
      <alignment horizontal="center" wrapText="1"/>
    </xf>
    <xf numFmtId="37" fontId="4" fillId="7" borderId="12" xfId="0" applyNumberFormat="1" applyFont="1" applyFill="1" applyBorder="1" applyAlignment="1">
      <alignment horizontal="center"/>
    </xf>
    <xf numFmtId="0" fontId="6" fillId="8" borderId="1" xfId="0" applyFont="1" applyFill="1" applyBorder="1"/>
    <xf numFmtId="167" fontId="4" fillId="0" borderId="0" xfId="0" applyNumberFormat="1" applyFont="1" applyAlignment="1">
      <alignment horizontal="center"/>
    </xf>
    <xf numFmtId="37" fontId="4" fillId="0" borderId="0" xfId="0" applyNumberFormat="1" applyFont="1" applyAlignment="1">
      <alignment horizontal="center"/>
    </xf>
    <xf numFmtId="37" fontId="4" fillId="0" borderId="0" xfId="0" applyNumberFormat="1" applyFont="1"/>
    <xf numFmtId="37" fontId="16" fillId="0" borderId="0" xfId="0" applyNumberFormat="1" applyFont="1" applyAlignment="1">
      <alignment horizontal="center"/>
    </xf>
    <xf numFmtId="37" fontId="17" fillId="0" borderId="0" xfId="0" applyNumberFormat="1" applyFont="1"/>
    <xf numFmtId="9" fontId="4" fillId="0" borderId="0" xfId="0" applyNumberFormat="1" applyFont="1" applyAlignment="1">
      <alignment horizontal="center"/>
    </xf>
    <xf numFmtId="168" fontId="4" fillId="0" borderId="12" xfId="0" applyNumberFormat="1" applyFont="1" applyBorder="1" applyAlignment="1">
      <alignment horizontal="center"/>
    </xf>
    <xf numFmtId="168" fontId="4" fillId="7" borderId="12" xfId="0" applyNumberFormat="1" applyFont="1" applyFill="1" applyBorder="1" applyAlignment="1">
      <alignment horizontal="center"/>
    </xf>
    <xf numFmtId="37" fontId="4" fillId="0" borderId="12" xfId="0" applyNumberFormat="1" applyFont="1" applyBorder="1" applyAlignment="1">
      <alignment horizontal="center"/>
    </xf>
    <xf numFmtId="169" fontId="4" fillId="0" borderId="0" xfId="0" applyNumberFormat="1" applyFont="1"/>
    <xf numFmtId="170" fontId="4" fillId="0" borderId="12" xfId="0" applyNumberFormat="1" applyFont="1" applyBorder="1" applyAlignment="1">
      <alignment horizontal="center"/>
    </xf>
    <xf numFmtId="170" fontId="4" fillId="7" borderId="12" xfId="0" applyNumberFormat="1" applyFont="1" applyFill="1" applyBorder="1" applyAlignment="1">
      <alignment horizontal="center"/>
    </xf>
    <xf numFmtId="169" fontId="18" fillId="0" borderId="0" xfId="0" applyNumberFormat="1" applyFont="1"/>
    <xf numFmtId="0" fontId="18" fillId="0" borderId="0" xfId="0" applyFont="1"/>
    <xf numFmtId="0" fontId="6" fillId="0" borderId="0" xfId="0" applyFont="1"/>
    <xf numFmtId="166" fontId="18" fillId="0" borderId="0" xfId="0" applyNumberFormat="1" applyFont="1"/>
    <xf numFmtId="1" fontId="4" fillId="9" borderId="12" xfId="0" applyNumberFormat="1" applyFont="1" applyFill="1" applyBorder="1" applyAlignment="1">
      <alignment horizontal="center"/>
    </xf>
    <xf numFmtId="1" fontId="4" fillId="9" borderId="1" xfId="0" applyNumberFormat="1" applyFont="1" applyFill="1" applyBorder="1"/>
    <xf numFmtId="1" fontId="18" fillId="9" borderId="1" xfId="0" applyNumberFormat="1" applyFont="1" applyFill="1" applyBorder="1"/>
    <xf numFmtId="0" fontId="4" fillId="9" borderId="1" xfId="0" applyFont="1" applyFill="1" applyBorder="1"/>
    <xf numFmtId="0" fontId="2" fillId="9" borderId="1" xfId="0" applyFont="1" applyFill="1" applyBorder="1"/>
    <xf numFmtId="0" fontId="6" fillId="9" borderId="1" xfId="0" applyFont="1" applyFill="1" applyBorder="1"/>
    <xf numFmtId="0" fontId="8" fillId="9" borderId="1" xfId="0" applyFont="1" applyFill="1" applyBorder="1"/>
    <xf numFmtId="14" fontId="19" fillId="5" borderId="13" xfId="0" applyNumberFormat="1" applyFont="1" applyFill="1" applyBorder="1" applyAlignment="1">
      <alignment horizontal="center" vertical="center"/>
    </xf>
    <xf numFmtId="14" fontId="19" fillId="5" borderId="14" xfId="0" applyNumberFormat="1" applyFont="1" applyFill="1" applyBorder="1" applyAlignment="1">
      <alignment horizontal="center" vertical="center"/>
    </xf>
    <xf numFmtId="171" fontId="19" fillId="5" borderId="13" xfId="0" applyNumberFormat="1" applyFont="1" applyFill="1" applyBorder="1" applyAlignment="1">
      <alignment horizontal="center"/>
    </xf>
    <xf numFmtId="171" fontId="19" fillId="5" borderId="14" xfId="0" applyNumberFormat="1" applyFont="1" applyFill="1" applyBorder="1" applyAlignment="1">
      <alignment horizontal="center"/>
    </xf>
    <xf numFmtId="1" fontId="4" fillId="9" borderId="1" xfId="0" applyNumberFormat="1" applyFont="1" applyFill="1" applyBorder="1" applyAlignment="1">
      <alignment horizontal="center"/>
    </xf>
    <xf numFmtId="3" fontId="4" fillId="9" borderId="1" xfId="0" applyNumberFormat="1" applyFont="1" applyFill="1" applyBorder="1" applyAlignment="1">
      <alignment horizontal="center"/>
    </xf>
    <xf numFmtId="17" fontId="19" fillId="5" borderId="13" xfId="0" applyNumberFormat="1" applyFont="1" applyFill="1" applyBorder="1" applyAlignment="1">
      <alignment horizontal="left"/>
    </xf>
    <xf numFmtId="17" fontId="19" fillId="5" borderId="14" xfId="0" applyNumberFormat="1" applyFont="1" applyFill="1" applyBorder="1" applyAlignment="1">
      <alignment horizontal="center"/>
    </xf>
    <xf numFmtId="0" fontId="6" fillId="10" borderId="1" xfId="0" applyFont="1" applyFill="1" applyBorder="1"/>
    <xf numFmtId="166" fontId="4" fillId="9" borderId="1" xfId="0" applyNumberFormat="1" applyFont="1" applyFill="1" applyBorder="1" applyAlignment="1">
      <alignment horizontal="right"/>
    </xf>
    <xf numFmtId="0" fontId="20" fillId="9" borderId="1" xfId="0" applyFont="1" applyFill="1" applyBorder="1"/>
    <xf numFmtId="166" fontId="4" fillId="9" borderId="1" xfId="0" applyNumberFormat="1" applyFont="1" applyFill="1" applyBorder="1"/>
    <xf numFmtId="166" fontId="8" fillId="9" borderId="1" xfId="0" applyNumberFormat="1" applyFont="1" applyFill="1" applyBorder="1" applyAlignment="1">
      <alignment horizontal="right"/>
    </xf>
    <xf numFmtId="0" fontId="21" fillId="9" borderId="1" xfId="0" applyFont="1" applyFill="1" applyBorder="1" applyAlignment="1">
      <alignment horizontal="center" wrapText="1"/>
    </xf>
    <xf numFmtId="172" fontId="4" fillId="9" borderId="1" xfId="0" applyNumberFormat="1" applyFont="1" applyFill="1" applyBorder="1" applyAlignment="1">
      <alignment horizontal="center"/>
    </xf>
    <xf numFmtId="173" fontId="8" fillId="9" borderId="1" xfId="0" applyNumberFormat="1" applyFont="1" applyFill="1" applyBorder="1"/>
    <xf numFmtId="173" fontId="4" fillId="9" borderId="1" xfId="0" applyNumberFormat="1" applyFont="1" applyFill="1" applyBorder="1"/>
    <xf numFmtId="1" fontId="4" fillId="0" borderId="12" xfId="0" applyNumberFormat="1" applyFont="1" applyBorder="1" applyAlignment="1">
      <alignment horizontal="center"/>
    </xf>
    <xf numFmtId="43" fontId="4" fillId="0" borderId="0" xfId="0" applyNumberFormat="1" applyFont="1"/>
    <xf numFmtId="1" fontId="4" fillId="7" borderId="12" xfId="0" applyNumberFormat="1" applyFont="1" applyFill="1" applyBorder="1" applyAlignment="1">
      <alignment horizontal="center"/>
    </xf>
    <xf numFmtId="1" fontId="4" fillId="0" borderId="0" xfId="0" applyNumberFormat="1" applyFont="1" applyAlignment="1">
      <alignment horizontal="center"/>
    </xf>
    <xf numFmtId="0" fontId="6" fillId="9" borderId="15" xfId="0" applyFont="1" applyFill="1" applyBorder="1"/>
    <xf numFmtId="0" fontId="4" fillId="9" borderId="15" xfId="0" applyFont="1" applyFill="1" applyBorder="1"/>
    <xf numFmtId="172" fontId="4" fillId="9" borderId="15" xfId="0" applyNumberFormat="1" applyFont="1" applyFill="1" applyBorder="1" applyAlignment="1">
      <alignment horizontal="center"/>
    </xf>
    <xf numFmtId="172" fontId="6" fillId="9" borderId="15" xfId="0" applyNumberFormat="1" applyFont="1" applyFill="1" applyBorder="1" applyAlignment="1">
      <alignment horizontal="center"/>
    </xf>
    <xf numFmtId="173" fontId="22" fillId="9" borderId="15" xfId="0" applyNumberFormat="1" applyFont="1" applyFill="1" applyBorder="1"/>
    <xf numFmtId="173" fontId="6" fillId="9" borderId="15" xfId="0" applyNumberFormat="1" applyFont="1" applyFill="1" applyBorder="1"/>
    <xf numFmtId="166" fontId="6" fillId="0" borderId="0" xfId="0" applyNumberFormat="1" applyFont="1"/>
    <xf numFmtId="9" fontId="4" fillId="9" borderId="1" xfId="0" applyNumberFormat="1" applyFont="1" applyFill="1" applyBorder="1" applyAlignment="1">
      <alignment horizontal="center"/>
    </xf>
    <xf numFmtId="9" fontId="8" fillId="9" borderId="1" xfId="0" applyNumberFormat="1" applyFont="1" applyFill="1" applyBorder="1"/>
    <xf numFmtId="9" fontId="4" fillId="9" borderId="1" xfId="0" applyNumberFormat="1" applyFont="1" applyFill="1" applyBorder="1"/>
    <xf numFmtId="9" fontId="8" fillId="0" borderId="0" xfId="0" applyNumberFormat="1" applyFont="1" applyAlignment="1">
      <alignment horizontal="right"/>
    </xf>
    <xf numFmtId="0" fontId="23" fillId="11" borderId="1" xfId="0" applyFont="1" applyFill="1" applyBorder="1"/>
    <xf numFmtId="9" fontId="18" fillId="0" borderId="0" xfId="0" applyNumberFormat="1" applyFont="1"/>
    <xf numFmtId="9" fontId="4" fillId="0" borderId="12" xfId="0" applyNumberFormat="1" applyFont="1" applyBorder="1" applyAlignment="1">
      <alignment horizontal="center"/>
    </xf>
    <xf numFmtId="9" fontId="4" fillId="7" borderId="12" xfId="0" applyNumberFormat="1" applyFont="1" applyFill="1" applyBorder="1" applyAlignment="1">
      <alignment horizontal="center"/>
    </xf>
    <xf numFmtId="0" fontId="23" fillId="12" borderId="1" xfId="0" applyFont="1" applyFill="1" applyBorder="1"/>
    <xf numFmtId="9" fontId="4" fillId="0" borderId="0" xfId="0" applyNumberFormat="1" applyFont="1"/>
    <xf numFmtId="9" fontId="8" fillId="0" borderId="0" xfId="0" applyNumberFormat="1" applyFont="1"/>
    <xf numFmtId="0" fontId="6" fillId="9" borderId="15" xfId="0" applyFont="1" applyFill="1" applyBorder="1" applyAlignment="1">
      <alignment horizontal="left"/>
    </xf>
    <xf numFmtId="0" fontId="8" fillId="9" borderId="1" xfId="0" applyFont="1" applyFill="1" applyBorder="1" applyAlignment="1">
      <alignment horizontal="left"/>
    </xf>
    <xf numFmtId="0" fontId="6" fillId="9" borderId="1" xfId="0" applyFont="1" applyFill="1" applyBorder="1" applyAlignment="1">
      <alignment horizontal="left"/>
    </xf>
    <xf numFmtId="1" fontId="8" fillId="9" borderId="1" xfId="0" applyNumberFormat="1" applyFont="1" applyFill="1" applyBorder="1"/>
    <xf numFmtId="1" fontId="4" fillId="0" borderId="0" xfId="0" applyNumberFormat="1" applyFont="1"/>
    <xf numFmtId="1" fontId="24" fillId="0" borderId="0" xfId="0" applyNumberFormat="1" applyFont="1"/>
    <xf numFmtId="3" fontId="4" fillId="9" borderId="1" xfId="0" applyNumberFormat="1" applyFont="1" applyFill="1" applyBorder="1"/>
    <xf numFmtId="3" fontId="8" fillId="9" borderId="1" xfId="0" applyNumberFormat="1" applyFont="1" applyFill="1" applyBorder="1"/>
    <xf numFmtId="0" fontId="25" fillId="9" borderId="1" xfId="0" applyFont="1" applyFill="1" applyBorder="1"/>
    <xf numFmtId="0" fontId="4" fillId="9" borderId="16" xfId="0" applyFont="1" applyFill="1" applyBorder="1"/>
    <xf numFmtId="172" fontId="6" fillId="9" borderId="1" xfId="0" applyNumberFormat="1" applyFont="1" applyFill="1" applyBorder="1" applyAlignment="1">
      <alignment horizontal="center"/>
    </xf>
    <xf numFmtId="173" fontId="22" fillId="9" borderId="1" xfId="0" applyNumberFormat="1" applyFont="1" applyFill="1" applyBorder="1"/>
    <xf numFmtId="173" fontId="6" fillId="9" borderId="1" xfId="0" applyNumberFormat="1" applyFont="1" applyFill="1" applyBorder="1"/>
    <xf numFmtId="0" fontId="4" fillId="9" borderId="1" xfId="0" applyFont="1" applyFill="1" applyBorder="1" applyAlignment="1">
      <alignment horizontal="left"/>
    </xf>
    <xf numFmtId="174" fontId="8" fillId="9" borderId="1" xfId="0" applyNumberFormat="1" applyFont="1" applyFill="1" applyBorder="1" applyAlignment="1">
      <alignment horizontal="center"/>
    </xf>
    <xf numFmtId="173" fontId="11" fillId="9" borderId="1" xfId="0" applyNumberFormat="1" applyFont="1" applyFill="1" applyBorder="1"/>
    <xf numFmtId="9" fontId="6" fillId="9" borderId="1" xfId="0" applyNumberFormat="1" applyFont="1" applyFill="1" applyBorder="1"/>
    <xf numFmtId="166" fontId="8" fillId="9" borderId="1" xfId="0" applyNumberFormat="1" applyFont="1" applyFill="1" applyBorder="1"/>
    <xf numFmtId="173" fontId="4" fillId="9" borderId="15" xfId="0" applyNumberFormat="1" applyFont="1" applyFill="1" applyBorder="1"/>
    <xf numFmtId="0" fontId="4" fillId="9" borderId="17" xfId="0" applyFont="1" applyFill="1" applyBorder="1"/>
    <xf numFmtId="173" fontId="4" fillId="9" borderId="17" xfId="0" applyNumberFormat="1" applyFont="1" applyFill="1" applyBorder="1"/>
    <xf numFmtId="0" fontId="4" fillId="0" borderId="0" xfId="0" applyFont="1" applyAlignment="1">
      <alignment horizontal="left"/>
    </xf>
    <xf numFmtId="0" fontId="0" fillId="0" borderId="0" xfId="0" applyFont="1"/>
    <xf numFmtId="0" fontId="26" fillId="0" borderId="0" xfId="0" applyFont="1"/>
    <xf numFmtId="166" fontId="27" fillId="0" borderId="0" xfId="0" applyNumberFormat="1" applyFont="1"/>
    <xf numFmtId="3" fontId="4" fillId="0" borderId="0" xfId="0" applyNumberFormat="1" applyFont="1"/>
    <xf numFmtId="0" fontId="4" fillId="0" borderId="0" xfId="0" applyFont="1" applyAlignment="1">
      <alignment horizontal="center"/>
    </xf>
    <xf numFmtId="17" fontId="4" fillId="3" borderId="1" xfId="0" applyNumberFormat="1" applyFont="1" applyFill="1" applyBorder="1" applyAlignment="1">
      <alignment horizontal="center"/>
    </xf>
    <xf numFmtId="0" fontId="8" fillId="0" borderId="0" xfId="0" applyFont="1" applyAlignment="1">
      <alignment horizontal="center"/>
    </xf>
    <xf numFmtId="17" fontId="4" fillId="4" borderId="1" xfId="0" applyNumberFormat="1" applyFont="1" applyFill="1" applyBorder="1" applyAlignment="1">
      <alignment horizontal="center"/>
    </xf>
    <xf numFmtId="0" fontId="2" fillId="0" borderId="18" xfId="0" applyFont="1" applyBorder="1"/>
    <xf numFmtId="0" fontId="6" fillId="0" borderId="19" xfId="0" applyFont="1" applyBorder="1"/>
    <xf numFmtId="175" fontId="6" fillId="0" borderId="19" xfId="0" applyNumberFormat="1" applyFont="1" applyBorder="1"/>
    <xf numFmtId="0" fontId="30" fillId="9" borderId="1" xfId="0" applyFont="1" applyFill="1" applyBorder="1"/>
    <xf numFmtId="166" fontId="6" fillId="9" borderId="1" xfId="0" applyNumberFormat="1" applyFont="1" applyFill="1" applyBorder="1" applyAlignment="1">
      <alignment horizontal="right"/>
    </xf>
    <xf numFmtId="166" fontId="6" fillId="9" borderId="1" xfId="0" applyNumberFormat="1" applyFont="1" applyFill="1" applyBorder="1"/>
    <xf numFmtId="166" fontId="22" fillId="9" borderId="1" xfId="0" applyNumberFormat="1" applyFont="1" applyFill="1" applyBorder="1" applyAlignment="1">
      <alignment horizontal="right"/>
    </xf>
    <xf numFmtId="0" fontId="31" fillId="9" borderId="1" xfId="0" applyFont="1" applyFill="1" applyBorder="1" applyAlignment="1">
      <alignment horizontal="center" wrapText="1"/>
    </xf>
    <xf numFmtId="166" fontId="32" fillId="0" borderId="0" xfId="0" applyNumberFormat="1" applyFont="1"/>
    <xf numFmtId="175" fontId="18" fillId="0" borderId="0" xfId="0" applyNumberFormat="1" applyFont="1"/>
    <xf numFmtId="175" fontId="4" fillId="0" borderId="0" xfId="0" applyNumberFormat="1" applyFont="1"/>
    <xf numFmtId="43" fontId="8" fillId="0" borderId="0" xfId="0" applyNumberFormat="1" applyFont="1"/>
    <xf numFmtId="3" fontId="18" fillId="0" borderId="0" xfId="0" applyNumberFormat="1" applyFont="1"/>
    <xf numFmtId="0" fontId="6" fillId="0" borderId="0" xfId="0" applyFont="1" applyAlignment="1">
      <alignment horizontal="left"/>
    </xf>
    <xf numFmtId="166" fontId="6" fillId="0" borderId="19" xfId="0" applyNumberFormat="1" applyFont="1" applyBorder="1" applyAlignment="1">
      <alignment horizontal="right"/>
    </xf>
    <xf numFmtId="166" fontId="6" fillId="0" borderId="0" xfId="0" applyNumberFormat="1" applyFont="1" applyAlignment="1">
      <alignment horizontal="right"/>
    </xf>
    <xf numFmtId="166" fontId="6" fillId="0" borderId="19" xfId="0" applyNumberFormat="1" applyFont="1" applyBorder="1"/>
    <xf numFmtId="166" fontId="22" fillId="0" borderId="19" xfId="0" applyNumberFormat="1" applyFont="1" applyBorder="1" applyAlignment="1">
      <alignment horizontal="right"/>
    </xf>
    <xf numFmtId="0" fontId="0" fillId="0" borderId="19" xfId="0" applyFont="1" applyBorder="1"/>
    <xf numFmtId="0" fontId="22" fillId="8" borderId="1" xfId="0" applyFont="1" applyFill="1" applyBorder="1"/>
    <xf numFmtId="0" fontId="34" fillId="8" borderId="1" xfId="0" applyFont="1" applyFill="1" applyBorder="1"/>
    <xf numFmtId="0" fontId="22" fillId="9" borderId="1" xfId="0" applyFont="1" applyFill="1" applyBorder="1"/>
    <xf numFmtId="0" fontId="34" fillId="9" borderId="1" xfId="0" applyFont="1" applyFill="1" applyBorder="1"/>
    <xf numFmtId="0" fontId="6" fillId="0" borderId="0" xfId="0" applyFont="1" applyAlignment="1">
      <alignment horizontal="center"/>
    </xf>
    <xf numFmtId="176" fontId="4" fillId="7" borderId="20" xfId="0" applyNumberFormat="1" applyFont="1" applyFill="1" applyBorder="1" applyAlignment="1">
      <alignment horizontal="center"/>
    </xf>
    <xf numFmtId="175" fontId="4" fillId="7" borderId="20" xfId="0" applyNumberFormat="1" applyFont="1" applyFill="1" applyBorder="1" applyAlignment="1">
      <alignment horizontal="center"/>
    </xf>
    <xf numFmtId="9" fontId="4" fillId="7" borderId="20" xfId="0" applyNumberFormat="1" applyFont="1" applyFill="1" applyBorder="1" applyAlignment="1">
      <alignment horizontal="center"/>
    </xf>
    <xf numFmtId="166" fontId="35" fillId="0" borderId="0" xfId="0" applyNumberFormat="1" applyFont="1"/>
    <xf numFmtId="176" fontId="4" fillId="0" borderId="0" xfId="0" applyNumberFormat="1" applyFont="1" applyAlignment="1">
      <alignment horizontal="center"/>
    </xf>
    <xf numFmtId="175" fontId="4" fillId="0" borderId="0" xfId="0" applyNumberFormat="1" applyFont="1" applyAlignment="1">
      <alignment horizontal="center"/>
    </xf>
    <xf numFmtId="175" fontId="36" fillId="0" borderId="0" xfId="0" applyNumberFormat="1" applyFont="1"/>
    <xf numFmtId="0" fontId="37" fillId="0" borderId="0" xfId="0" applyFont="1"/>
    <xf numFmtId="175" fontId="18" fillId="9" borderId="1" xfId="0" applyNumberFormat="1" applyFont="1" applyFill="1" applyBorder="1"/>
    <xf numFmtId="175" fontId="4" fillId="9" borderId="1" xfId="0" applyNumberFormat="1" applyFont="1" applyFill="1" applyBorder="1"/>
    <xf numFmtId="166" fontId="18" fillId="9" borderId="1" xfId="0" applyNumberFormat="1" applyFont="1" applyFill="1" applyBorder="1"/>
    <xf numFmtId="166" fontId="0" fillId="0" borderId="0" xfId="0" applyNumberFormat="1" applyFont="1"/>
    <xf numFmtId="177" fontId="4" fillId="0" borderId="0" xfId="0" applyNumberFormat="1" applyFont="1"/>
    <xf numFmtId="0" fontId="4" fillId="0" borderId="0" xfId="0" applyFont="1" applyAlignment="1">
      <alignment horizontal="right"/>
    </xf>
    <xf numFmtId="1" fontId="4" fillId="0" borderId="0" xfId="0" applyNumberFormat="1" applyFont="1" applyAlignment="1">
      <alignment horizontal="right"/>
    </xf>
    <xf numFmtId="1" fontId="6" fillId="0" borderId="0" xfId="0" applyNumberFormat="1" applyFont="1" applyAlignment="1">
      <alignment horizontal="right"/>
    </xf>
    <xf numFmtId="175" fontId="4" fillId="0" borderId="0" xfId="0" applyNumberFormat="1" applyFont="1" applyAlignment="1">
      <alignment horizontal="right"/>
    </xf>
    <xf numFmtId="175" fontId="0" fillId="0" borderId="0" xfId="0" applyNumberFormat="1" applyFont="1"/>
    <xf numFmtId="9" fontId="38" fillId="0" borderId="0" xfId="0" applyNumberFormat="1" applyFont="1"/>
    <xf numFmtId="175" fontId="41" fillId="0" borderId="0" xfId="0" applyNumberFormat="1" applyFont="1"/>
    <xf numFmtId="0" fontId="40" fillId="0" borderId="0" xfId="0" applyFont="1" applyAlignment="1"/>
    <xf numFmtId="0" fontId="4" fillId="0" borderId="0" xfId="0" applyFont="1" applyAlignment="1"/>
    <xf numFmtId="0" fontId="6" fillId="13" borderId="1" xfId="0" applyFont="1" applyFill="1" applyBorder="1"/>
    <xf numFmtId="166" fontId="6" fillId="13" borderId="1" xfId="0" applyNumberFormat="1" applyFont="1" applyFill="1" applyBorder="1"/>
    <xf numFmtId="0" fontId="0" fillId="14" borderId="0" xfId="0" applyFont="1" applyFill="1" applyAlignment="1"/>
    <xf numFmtId="9" fontId="1" fillId="0" borderId="0" xfId="0" applyNumberFormat="1" applyFont="1"/>
    <xf numFmtId="175" fontId="1" fillId="0" borderId="0" xfId="0" applyNumberFormat="1" applyFont="1"/>
    <xf numFmtId="0" fontId="0" fillId="0" borderId="0" xfId="0" applyFont="1" applyAlignment="1"/>
    <xf numFmtId="0" fontId="4" fillId="15" borderId="0" xfId="0" applyFont="1" applyFill="1"/>
    <xf numFmtId="0" fontId="0" fillId="15" borderId="0" xfId="0" applyFont="1" applyFill="1" applyAlignment="1"/>
    <xf numFmtId="0" fontId="4" fillId="0" borderId="21" xfId="0" applyFont="1" applyBorder="1"/>
    <xf numFmtId="166" fontId="4" fillId="0" borderId="21" xfId="0" applyNumberFormat="1" applyFont="1" applyBorder="1"/>
    <xf numFmtId="0" fontId="0" fillId="0" borderId="21" xfId="0" applyFont="1" applyBorder="1" applyAlignment="1"/>
    <xf numFmtId="178" fontId="4" fillId="9" borderId="1" xfId="0" applyNumberFormat="1" applyFont="1" applyFill="1" applyBorder="1"/>
    <xf numFmtId="178" fontId="4" fillId="9" borderId="1" xfId="0" applyNumberFormat="1" applyFont="1" applyFill="1" applyBorder="1" applyAlignment="1">
      <alignment horizontal="center"/>
    </xf>
    <xf numFmtId="178" fontId="8" fillId="9" borderId="1" xfId="0" applyNumberFormat="1" applyFont="1" applyFill="1" applyBorder="1"/>
    <xf numFmtId="0" fontId="4" fillId="0" borderId="22" xfId="0" applyFont="1" applyBorder="1"/>
    <xf numFmtId="175" fontId="4" fillId="0" borderId="22" xfId="0" applyNumberFormat="1" applyFont="1" applyBorder="1"/>
    <xf numFmtId="0" fontId="0" fillId="0" borderId="22" xfId="0" applyFont="1" applyBorder="1" applyAlignment="1"/>
    <xf numFmtId="175" fontId="18" fillId="0" borderId="22" xfId="0" applyNumberFormat="1" applyFont="1" applyBorder="1"/>
    <xf numFmtId="0" fontId="6" fillId="0" borderId="22" xfId="0" applyFont="1" applyBorder="1"/>
    <xf numFmtId="175" fontId="6" fillId="0" borderId="22" xfId="0" applyNumberFormat="1" applyFont="1" applyBorder="1"/>
    <xf numFmtId="0" fontId="28" fillId="13" borderId="1" xfId="0" applyFont="1" applyFill="1" applyBorder="1"/>
    <xf numFmtId="166" fontId="6" fillId="13" borderId="1" xfId="0" applyNumberFormat="1" applyFont="1" applyFill="1" applyBorder="1" applyAlignment="1">
      <alignment horizontal="right"/>
    </xf>
    <xf numFmtId="166" fontId="22" fillId="13" borderId="1" xfId="0" applyNumberFormat="1" applyFont="1" applyFill="1" applyBorder="1" applyAlignment="1">
      <alignment horizontal="right"/>
    </xf>
    <xf numFmtId="0" fontId="29" fillId="13" borderId="1" xfId="0" applyFont="1" applyFill="1" applyBorder="1" applyAlignment="1">
      <alignment horizontal="center" wrapText="1"/>
    </xf>
    <xf numFmtId="166" fontId="6" fillId="16" borderId="1" xfId="0" applyNumberFormat="1" applyFont="1" applyFill="1" applyBorder="1" applyAlignment="1">
      <alignment horizontal="right"/>
    </xf>
    <xf numFmtId="166" fontId="6" fillId="16" borderId="1" xfId="0" applyNumberFormat="1" applyFont="1" applyFill="1" applyBorder="1"/>
    <xf numFmtId="166" fontId="22" fillId="16" borderId="1" xfId="0" applyNumberFormat="1" applyFont="1" applyFill="1" applyBorder="1" applyAlignment="1">
      <alignment horizontal="right"/>
    </xf>
    <xf numFmtId="0" fontId="33" fillId="16" borderId="1" xfId="0" applyFont="1" applyFill="1" applyBorder="1" applyAlignment="1">
      <alignment horizontal="center" wrapText="1"/>
    </xf>
    <xf numFmtId="0" fontId="6" fillId="16" borderId="1" xfId="0" applyFont="1" applyFill="1" applyBorder="1"/>
    <xf numFmtId="0" fontId="0" fillId="17" borderId="0" xfId="0" applyFont="1" applyFill="1" applyAlignment="1"/>
    <xf numFmtId="37" fontId="14" fillId="0" borderId="0" xfId="0" applyNumberFormat="1" applyFont="1" applyAlignment="1">
      <alignment horizontal="center"/>
    </xf>
    <xf numFmtId="0" fontId="6" fillId="18" borderId="1" xfId="0" applyFont="1" applyFill="1" applyBorder="1"/>
    <xf numFmtId="0" fontId="4" fillId="18" borderId="1" xfId="0" applyFont="1" applyFill="1" applyBorder="1"/>
    <xf numFmtId="0" fontId="0" fillId="18" borderId="1" xfId="0" applyFont="1" applyFill="1" applyBorder="1"/>
    <xf numFmtId="166" fontId="6" fillId="0" borderId="22" xfId="0" applyNumberFormat="1" applyFont="1" applyBorder="1" applyAlignment="1">
      <alignment horizontal="right"/>
    </xf>
    <xf numFmtId="166" fontId="6" fillId="0" borderId="22" xfId="0" applyNumberFormat="1" applyFont="1" applyBorder="1"/>
    <xf numFmtId="166" fontId="4" fillId="0" borderId="22" xfId="0" applyNumberFormat="1" applyFont="1" applyBorder="1"/>
    <xf numFmtId="0" fontId="4" fillId="9" borderId="22" xfId="0" applyFont="1" applyFill="1" applyBorder="1"/>
    <xf numFmtId="175" fontId="18" fillId="9" borderId="22" xfId="0" applyNumberFormat="1" applyFont="1" applyFill="1" applyBorder="1"/>
    <xf numFmtId="175" fontId="4" fillId="9" borderId="22" xfId="0" applyNumberFormat="1" applyFont="1" applyFill="1" applyBorder="1"/>
    <xf numFmtId="0" fontId="4" fillId="13" borderId="1" xfId="0" applyFont="1" applyFill="1" applyBorder="1"/>
    <xf numFmtId="0" fontId="13" fillId="16" borderId="1" xfId="0" applyFont="1" applyFill="1" applyBorder="1"/>
    <xf numFmtId="0" fontId="4" fillId="16" borderId="1" xfId="0" applyFont="1" applyFill="1" applyBorder="1"/>
    <xf numFmtId="166" fontId="18" fillId="0" borderId="21" xfId="0" applyNumberFormat="1" applyFont="1" applyBorder="1"/>
    <xf numFmtId="175" fontId="41" fillId="9" borderId="1" xfId="0" applyNumberFormat="1" applyFont="1" applyFill="1" applyBorder="1"/>
    <xf numFmtId="166" fontId="41" fillId="9" borderId="1" xfId="0" applyNumberFormat="1" applyFont="1" applyFill="1" applyBorder="1"/>
    <xf numFmtId="175" fontId="41" fillId="9" borderId="22" xfId="0" applyNumberFormat="1" applyFont="1" applyFill="1" applyBorder="1"/>
    <xf numFmtId="37" fontId="18" fillId="0" borderId="0" xfId="0" applyNumberFormat="1" applyFont="1"/>
    <xf numFmtId="17" fontId="4" fillId="0" borderId="0" xfId="0" applyNumberFormat="1" applyFont="1"/>
    <xf numFmtId="0" fontId="4" fillId="9" borderId="1" xfId="0" applyFont="1" applyFill="1" applyBorder="1" applyAlignment="1">
      <alignment horizontal="center"/>
    </xf>
    <xf numFmtId="3" fontId="4" fillId="9" borderId="1" xfId="1" applyNumberFormat="1" applyFont="1" applyFill="1" applyBorder="1" applyAlignment="1">
      <alignment horizontal="center"/>
    </xf>
    <xf numFmtId="178" fontId="4" fillId="9" borderId="1" xfId="1" applyNumberFormat="1" applyFont="1" applyFill="1" applyBorder="1" applyAlignment="1">
      <alignment horizontal="center"/>
    </xf>
    <xf numFmtId="1" fontId="4" fillId="9" borderId="1" xfId="1" applyNumberFormat="1" applyFont="1" applyFill="1" applyBorder="1" applyAlignment="1">
      <alignment horizontal="center"/>
    </xf>
    <xf numFmtId="9" fontId="4" fillId="9" borderId="1" xfId="2" applyFont="1" applyFill="1" applyBorder="1" applyAlignment="1">
      <alignment horizontal="center"/>
    </xf>
    <xf numFmtId="0" fontId="4" fillId="9" borderId="11" xfId="0" applyFont="1" applyFill="1" applyBorder="1"/>
    <xf numFmtId="0" fontId="6" fillId="9" borderId="11" xfId="0" applyFont="1" applyFill="1" applyBorder="1"/>
    <xf numFmtId="0" fontId="8" fillId="9" borderId="11" xfId="0" applyFont="1" applyFill="1" applyBorder="1"/>
    <xf numFmtId="0" fontId="44" fillId="9" borderId="1" xfId="0" applyFont="1" applyFill="1" applyBorder="1"/>
    <xf numFmtId="0" fontId="45" fillId="0" borderId="2" xfId="0" applyFont="1" applyBorder="1" applyAlignment="1">
      <alignment horizontal="center" vertical="center"/>
    </xf>
    <xf numFmtId="0" fontId="9" fillId="0" borderId="5" xfId="0" applyFont="1" applyBorder="1" applyAlignment="1">
      <alignment horizontal="center"/>
    </xf>
    <xf numFmtId="0" fontId="4" fillId="0" borderId="0" xfId="0" applyFont="1" applyAlignment="1">
      <alignment horizontal="left" indent="1"/>
    </xf>
    <xf numFmtId="0" fontId="28" fillId="16" borderId="1" xfId="0" applyFont="1" applyFill="1" applyBorder="1"/>
    <xf numFmtId="0" fontId="4" fillId="9" borderId="1" xfId="0" applyFont="1" applyFill="1" applyBorder="1" applyAlignment="1">
      <alignment horizontal="left" indent="1"/>
    </xf>
    <xf numFmtId="0" fontId="0" fillId="0" borderId="22" xfId="0" applyFont="1" applyBorder="1"/>
    <xf numFmtId="0" fontId="11" fillId="2" borderId="8" xfId="0" applyFont="1" applyFill="1" applyBorder="1" applyAlignment="1">
      <alignment vertical="top" wrapText="1"/>
    </xf>
    <xf numFmtId="0" fontId="12" fillId="0" borderId="9" xfId="0" applyFont="1" applyBorder="1"/>
    <xf numFmtId="0" fontId="12" fillId="0" borderId="6" xfId="0" applyFont="1" applyBorder="1"/>
    <xf numFmtId="0" fontId="11" fillId="2" borderId="8" xfId="0" applyFont="1" applyFill="1" applyBorder="1" applyAlignment="1">
      <alignment wrapText="1"/>
    </xf>
    <xf numFmtId="0" fontId="46" fillId="2" borderId="8" xfId="0" applyFont="1" applyFill="1" applyBorder="1" applyAlignment="1">
      <alignment vertical="top" wrapText="1"/>
    </xf>
    <xf numFmtId="0" fontId="11" fillId="6" borderId="10" xfId="0" applyFont="1" applyFill="1" applyBorder="1" applyAlignment="1">
      <alignment horizontal="center"/>
    </xf>
    <xf numFmtId="0" fontId="12" fillId="0" borderId="11" xfId="0" applyFont="1" applyBorder="1"/>
    <xf numFmtId="0" fontId="12" fillId="0" borderId="3" xfId="0" applyFont="1" applyBorder="1"/>
    <xf numFmtId="0" fontId="4" fillId="3" borderId="10" xfId="0" applyFont="1" applyFill="1" applyBorder="1" applyAlignment="1">
      <alignment horizontal="center"/>
    </xf>
    <xf numFmtId="0" fontId="4" fillId="4" borderId="10" xfId="0" applyFont="1" applyFill="1" applyBorder="1" applyAlignment="1">
      <alignment horizontal="center"/>
    </xf>
    <xf numFmtId="0" fontId="4" fillId="3" borderId="10" xfId="0" applyFont="1" applyFill="1" applyBorder="1" applyAlignment="1">
      <alignment horizontal="center" wrapText="1"/>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baseline="0"/>
              <a:t>Profit &amp; Loss (£000s)</a:t>
            </a:r>
            <a:endParaRPr lang="en-US"/>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Chart1!$K$13</c:f>
              <c:strCache>
                <c:ptCount val="1"/>
                <c:pt idx="0">
                  <c:v>Revenue</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Chart1!$L$12:$Q$12</c:f>
              <c:strCache>
                <c:ptCount val="6"/>
                <c:pt idx="0">
                  <c:v>FY18</c:v>
                </c:pt>
                <c:pt idx="1">
                  <c:v>FY19</c:v>
                </c:pt>
                <c:pt idx="2">
                  <c:v>FY20</c:v>
                </c:pt>
                <c:pt idx="3">
                  <c:v>FY21</c:v>
                </c:pt>
                <c:pt idx="4">
                  <c:v>FY22</c:v>
                </c:pt>
                <c:pt idx="5">
                  <c:v>FY23</c:v>
                </c:pt>
              </c:strCache>
            </c:strRef>
          </c:cat>
          <c:val>
            <c:numRef>
              <c:f>Chart1!$L$13:$Q$13</c:f>
              <c:numCache>
                <c:formatCode>#,##0,</c:formatCode>
                <c:ptCount val="6"/>
                <c:pt idx="0">
                  <c:v>30000</c:v>
                </c:pt>
                <c:pt idx="1">
                  <c:v>492419</c:v>
                </c:pt>
                <c:pt idx="2">
                  <c:v>2119333.333333333</c:v>
                </c:pt>
                <c:pt idx="3">
                  <c:v>7075999.9999999991</c:v>
                </c:pt>
                <c:pt idx="4">
                  <c:v>20376000</c:v>
                </c:pt>
                <c:pt idx="5">
                  <c:v>54446000</c:v>
                </c:pt>
              </c:numCache>
            </c:numRef>
          </c:val>
          <c:extLst>
            <c:ext xmlns:c16="http://schemas.microsoft.com/office/drawing/2014/chart" uri="{C3380CC4-5D6E-409C-BE32-E72D297353CC}">
              <c16:uniqueId val="{00000000-FCF3-584E-8541-B34C39EA1764}"/>
            </c:ext>
          </c:extLst>
        </c:ser>
        <c:ser>
          <c:idx val="1"/>
          <c:order val="1"/>
          <c:tx>
            <c:strRef>
              <c:f>Chart1!$K$14</c:f>
              <c:strCache>
                <c:ptCount val="1"/>
                <c:pt idx="0">
                  <c:v>EBITDA</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Chart1!$L$12:$Q$12</c:f>
              <c:strCache>
                <c:ptCount val="6"/>
                <c:pt idx="0">
                  <c:v>FY18</c:v>
                </c:pt>
                <c:pt idx="1">
                  <c:v>FY19</c:v>
                </c:pt>
                <c:pt idx="2">
                  <c:v>FY20</c:v>
                </c:pt>
                <c:pt idx="3">
                  <c:v>FY21</c:v>
                </c:pt>
                <c:pt idx="4">
                  <c:v>FY22</c:v>
                </c:pt>
                <c:pt idx="5">
                  <c:v>FY23</c:v>
                </c:pt>
              </c:strCache>
            </c:strRef>
          </c:cat>
          <c:val>
            <c:numRef>
              <c:f>Chart1!$L$14:$Q$14</c:f>
              <c:numCache>
                <c:formatCode>#,##0,</c:formatCode>
                <c:ptCount val="6"/>
                <c:pt idx="0">
                  <c:v>-1900</c:v>
                </c:pt>
                <c:pt idx="1">
                  <c:v>-98779.13</c:v>
                </c:pt>
                <c:pt idx="2">
                  <c:v>-512911.66666666698</c:v>
                </c:pt>
                <c:pt idx="3">
                  <c:v>-123654.16666666744</c:v>
                </c:pt>
                <c:pt idx="4">
                  <c:v>1430379.583333333</c:v>
                </c:pt>
                <c:pt idx="5">
                  <c:v>7162150.1125000026</c:v>
                </c:pt>
              </c:numCache>
            </c:numRef>
          </c:val>
          <c:extLst>
            <c:ext xmlns:c16="http://schemas.microsoft.com/office/drawing/2014/chart" uri="{C3380CC4-5D6E-409C-BE32-E72D297353CC}">
              <c16:uniqueId val="{00000001-FCF3-584E-8541-B34C39EA1764}"/>
            </c:ext>
          </c:extLst>
        </c:ser>
        <c:dLbls>
          <c:showLegendKey val="0"/>
          <c:showVal val="0"/>
          <c:showCatName val="0"/>
          <c:showSerName val="0"/>
          <c:showPercent val="0"/>
          <c:showBubbleSize val="0"/>
        </c:dLbls>
        <c:gapWidth val="0"/>
        <c:axId val="1686302127"/>
        <c:axId val="1683780991"/>
      </c:barChart>
      <c:lineChart>
        <c:grouping val="standard"/>
        <c:varyColors val="0"/>
        <c:ser>
          <c:idx val="2"/>
          <c:order val="2"/>
          <c:tx>
            <c:strRef>
              <c:f>Chart1!$K$15</c:f>
              <c:strCache>
                <c:ptCount val="1"/>
                <c:pt idx="0">
                  <c:v>EBITDA margin%</c:v>
                </c:pt>
              </c:strCache>
            </c:strRef>
          </c:tx>
          <c:spPr>
            <a:ln w="15875" cap="rnd">
              <a:solidFill>
                <a:schemeClr val="accent3"/>
              </a:solidFill>
              <a:round/>
            </a:ln>
            <a:effectLst/>
          </c:spPr>
          <c:marker>
            <c:symbol val="diamond"/>
            <c:size val="5"/>
            <c:spPr>
              <a:solidFill>
                <a:schemeClr val="accent1"/>
              </a:solidFill>
              <a:ln w="9525" cap="flat" cmpd="sng" algn="ctr">
                <a:solidFill>
                  <a:schemeClr val="accent3">
                    <a:shade val="95000"/>
                  </a:schemeClr>
                </a:solidFill>
                <a:round/>
              </a:ln>
              <a:effectLst/>
            </c:spPr>
          </c:marker>
          <c:cat>
            <c:strRef>
              <c:f>Chart1!$L$12:$Q$12</c:f>
              <c:strCache>
                <c:ptCount val="6"/>
                <c:pt idx="0">
                  <c:v>FY18</c:v>
                </c:pt>
                <c:pt idx="1">
                  <c:v>FY19</c:v>
                </c:pt>
                <c:pt idx="2">
                  <c:v>FY20</c:v>
                </c:pt>
                <c:pt idx="3">
                  <c:v>FY21</c:v>
                </c:pt>
                <c:pt idx="4">
                  <c:v>FY22</c:v>
                </c:pt>
                <c:pt idx="5">
                  <c:v>FY23</c:v>
                </c:pt>
              </c:strCache>
            </c:strRef>
          </c:cat>
          <c:val>
            <c:numRef>
              <c:f>Chart1!$L$15:$Q$15</c:f>
              <c:numCache>
                <c:formatCode>0%</c:formatCode>
                <c:ptCount val="6"/>
                <c:pt idx="0">
                  <c:v>-6.3333333333333339E-2</c:v>
                </c:pt>
                <c:pt idx="1">
                  <c:v>-0.20059975346199072</c:v>
                </c:pt>
                <c:pt idx="2">
                  <c:v>-0.24201557093425624</c:v>
                </c:pt>
                <c:pt idx="3">
                  <c:v>-1.7475150744300092E-2</c:v>
                </c:pt>
                <c:pt idx="4">
                  <c:v>7.0199233575448231E-2</c:v>
                </c:pt>
                <c:pt idx="5">
                  <c:v>0.13154593748852078</c:v>
                </c:pt>
              </c:numCache>
            </c:numRef>
          </c:val>
          <c:smooth val="0"/>
          <c:extLst>
            <c:ext xmlns:c16="http://schemas.microsoft.com/office/drawing/2014/chart" uri="{C3380CC4-5D6E-409C-BE32-E72D297353CC}">
              <c16:uniqueId val="{00000002-FCF3-584E-8541-B34C39EA1764}"/>
            </c:ext>
          </c:extLst>
        </c:ser>
        <c:dLbls>
          <c:showLegendKey val="0"/>
          <c:showVal val="0"/>
          <c:showCatName val="0"/>
          <c:showSerName val="0"/>
          <c:showPercent val="0"/>
          <c:showBubbleSize val="0"/>
        </c:dLbls>
        <c:marker val="1"/>
        <c:smooth val="0"/>
        <c:axId val="1690424927"/>
        <c:axId val="1686908703"/>
      </c:lineChart>
      <c:catAx>
        <c:axId val="168630212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83780991"/>
        <c:crosses val="autoZero"/>
        <c:auto val="1"/>
        <c:lblAlgn val="ctr"/>
        <c:lblOffset val="100"/>
        <c:noMultiLvlLbl val="0"/>
      </c:catAx>
      <c:valAx>
        <c:axId val="16837809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686302127"/>
        <c:crosses val="autoZero"/>
        <c:crossBetween val="between"/>
      </c:valAx>
      <c:valAx>
        <c:axId val="168690870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690424927"/>
        <c:crosses val="max"/>
        <c:crossBetween val="between"/>
      </c:valAx>
      <c:catAx>
        <c:axId val="1690424927"/>
        <c:scaling>
          <c:orientation val="minMax"/>
        </c:scaling>
        <c:delete val="1"/>
        <c:axPos val="b"/>
        <c:numFmt formatCode="General" sourceLinked="1"/>
        <c:majorTickMark val="out"/>
        <c:minorTickMark val="none"/>
        <c:tickLblPos val="nextTo"/>
        <c:crossAx val="16869087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val">
        <cx:f dir="row">_xlchart.v1.1</cx:f>
      </cx:numDim>
    </cx:data>
  </cx:chartData>
  <cx:chart>
    <cx:title pos="t" align="ctr" overlay="0">
      <cx:tx>
        <cx:txData>
          <cx:v>Cash Movements by Quarter (£000s)</cx:v>
        </cx:txData>
      </cx:tx>
      <cx:txPr>
        <a:bodyPr spcFirstLastPara="1" vertOverflow="ellipsis" horzOverflow="overflow" wrap="square" lIns="0" tIns="0" rIns="0" bIns="0" anchor="ctr" anchorCtr="1"/>
        <a:lstStyle/>
        <a:p>
          <a:pPr algn="ctr" rtl="0">
            <a:defRPr/>
          </a:pPr>
          <a:r>
            <a:rPr lang="en-US" sz="1400" b="0" i="0" u="none" strike="noStrike" cap="none" spc="20" baseline="0">
              <a:solidFill>
                <a:srgbClr val="000000">
                  <a:lumMod val="50000"/>
                  <a:lumOff val="50000"/>
                </a:srgbClr>
              </a:solidFill>
              <a:latin typeface="Calibri"/>
              <a:cs typeface="Calibri"/>
            </a:rPr>
            <a:t>Cash Movements by Quarter (£000s)</a:t>
          </a:r>
        </a:p>
      </cx:txPr>
    </cx:title>
    <cx:plotArea>
      <cx:plotAreaRegion>
        <cx:series layoutId="waterfall" uniqueId="{6E8857E4-E8C6-D24D-8EF5-5CAFD304962F}" formatIdx="0">
          <cx:spPr>
            <a:ln w="0">
              <a:solidFill>
                <a:schemeClr val="accent1"/>
              </a:solidFill>
            </a:ln>
          </cx:spPr>
          <cx:dataId val="0"/>
          <cx:layoutPr>
            <cx:visibility connectorLines="0"/>
            <cx:subtotals/>
          </cx:layoutPr>
        </cx:series>
      </cx:plotAreaRegion>
      <cx:axis id="0">
        <cx:catScaling gapWidth="0.5"/>
        <cx:tickLabels/>
        <cx:txPr>
          <a:bodyPr spcFirstLastPara="1" vertOverflow="ellipsis" horzOverflow="overflow" wrap="square" lIns="0" tIns="0" rIns="0" bIns="0" anchor="ctr" anchorCtr="1"/>
          <a:lstStyle/>
          <a:p>
            <a:pPr algn="ctr" rtl="0">
              <a:defRPr b="1"/>
            </a:pPr>
            <a:endParaRPr lang="en-US" sz="900" b="1" i="0" u="none" strike="noStrike" baseline="0">
              <a:solidFill>
                <a:srgbClr val="000000">
                  <a:lumMod val="50000"/>
                  <a:lumOff val="50000"/>
                </a:srgbClr>
              </a:solidFill>
              <a:latin typeface="Calibri"/>
              <a:cs typeface="Calibri"/>
            </a:endParaRPr>
          </a:p>
        </cx:txPr>
      </cx:axis>
      <cx:axis id="1">
        <cx:valScaling/>
        <cx:majorGridlines/>
        <cx:tickLabels/>
      </cx:axis>
    </cx:plotArea>
    <cx:legend pos="b" align="ctr" overlay="0">
      <cx:txPr>
        <a:bodyPr spcFirstLastPara="1" vertOverflow="ellipsis" horzOverflow="overflow" wrap="square" lIns="0" tIns="0" rIns="0" bIns="0" anchor="ctr" anchorCtr="1"/>
        <a:lstStyle/>
        <a:p>
          <a:pPr algn="ctr" rtl="0">
            <a:defRPr/>
          </a:pPr>
          <a:endParaRPr lang="en-US" sz="900" b="0" i="0" u="none" strike="noStrike" baseline="0">
            <a:solidFill>
              <a:srgbClr val="000000">
                <a:lumMod val="50000"/>
                <a:lumOff val="50000"/>
              </a:srgbClr>
            </a:solidFill>
            <a:latin typeface="Calibri"/>
            <a:cs typeface="Calibri"/>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98">
  <cs:axisTitle>
    <cs:lnRef idx="0"/>
    <cs:fillRef idx="0"/>
    <cs:effectRef idx="0"/>
    <cs:fontRef idx="minor">
      <a:schemeClr val="tx1">
        <a:lumMod val="50000"/>
        <a:lumOff val="50000"/>
      </a:schemeClr>
    </cs:fontRef>
    <cs:defRPr sz="900"/>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50000"/>
        <a:lumOff val="50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ln w="9525" cap="flat" cmpd="sng" algn="ctr">
        <a:solidFill>
          <a:schemeClr val="phClr">
            <a:alpha val="50000"/>
          </a:schemeClr>
        </a:solidFill>
        <a:round/>
      </a:ln>
    </cs:spPr>
  </cs:dataPoint>
  <cs:dataPoint3D>
    <cs:lnRef idx="0">
      <cs:styleClr val="auto"/>
    </cs:lnRef>
    <cs:fillRef idx="0">
      <cs:styleClr val="auto"/>
    </cs:fillRef>
    <cs:effectRef idx="0"/>
    <cs:fontRef idx="minor">
      <a:schemeClr val="dk1"/>
    </cs:fontRef>
    <cs:spPr>
      <a:solidFill>
        <a:schemeClr val="phClr"/>
      </a:solidFill>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4"/>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dk1"/>
    </cs:fontRef>
    <cs:spPr>
      <a:ln w="9525" cap="flat">
        <a:solidFill>
          <a:srgbClr val="D9D9D9"/>
        </a:solidFill>
        <a:round/>
      </a:ln>
    </cs:spPr>
  </cs:seriesLine>
  <cs:title>
    <cs:lnRef idx="0"/>
    <cs:fillRef idx="0"/>
    <cs:effectRef idx="0"/>
    <cs:fontRef idx="minor">
      <a:schemeClr val="tx1">
        <a:lumMod val="50000"/>
        <a:lumOff val="50000"/>
      </a:schemeClr>
    </cs:fontRef>
    <cs:defRPr sz="1400" cap="none" spc="2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2</xdr:col>
      <xdr:colOff>260350</xdr:colOff>
      <xdr:row>10</xdr:row>
      <xdr:rowOff>127000</xdr:rowOff>
    </xdr:from>
    <xdr:to>
      <xdr:col>9</xdr:col>
      <xdr:colOff>88900</xdr:colOff>
      <xdr:row>27</xdr:row>
      <xdr:rowOff>88900</xdr:rowOff>
    </xdr:to>
    <xdr:graphicFrame macro="">
      <xdr:nvGraphicFramePr>
        <xdr:cNvPr id="3" name="Chart 2">
          <a:extLst>
            <a:ext uri="{FF2B5EF4-FFF2-40B4-BE49-F238E27FC236}">
              <a16:creationId xmlns:a16="http://schemas.microsoft.com/office/drawing/2014/main" id="{77A484CA-6F0B-A746-8D69-B96C3B080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247650</xdr:colOff>
      <xdr:row>10</xdr:row>
      <xdr:rowOff>133350</xdr:rowOff>
    </xdr:from>
    <xdr:to>
      <xdr:col>9</xdr:col>
      <xdr:colOff>63500</xdr:colOff>
      <xdr:row>27</xdr:row>
      <xdr:rowOff>101600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6A46E7F3-EA1F-3F41-88E1-A85028C1EE1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958850" y="1898650"/>
              <a:ext cx="8235950" cy="320675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oneCellAnchor>
    <xdr:from>
      <xdr:col>2</xdr:col>
      <xdr:colOff>723900</xdr:colOff>
      <xdr:row>19</xdr:row>
      <xdr:rowOff>76200</xdr:rowOff>
    </xdr:from>
    <xdr:ext cx="534762" cy="436530"/>
    <xdr:sp macro="" textlink="">
      <xdr:nvSpPr>
        <xdr:cNvPr id="5" name="TextBox 4">
          <a:extLst>
            <a:ext uri="{FF2B5EF4-FFF2-40B4-BE49-F238E27FC236}">
              <a16:creationId xmlns:a16="http://schemas.microsoft.com/office/drawing/2014/main" id="{26F99A8C-3A37-D448-A2DD-8F1F3DAFCBE8}"/>
            </a:ext>
          </a:extLst>
        </xdr:cNvPr>
        <xdr:cNvSpPr txBox="1"/>
      </xdr:nvSpPr>
      <xdr:spPr>
        <a:xfrm>
          <a:off x="1435100" y="3556000"/>
          <a:ext cx="534762" cy="436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a:t>£350k</a:t>
          </a:r>
          <a:endParaRPr lang="en-US" sz="1100" b="1" baseline="0"/>
        </a:p>
        <a:p>
          <a:pPr algn="ctr"/>
          <a:r>
            <a:rPr lang="en-US" sz="1100" b="1" baseline="0"/>
            <a:t>Raise</a:t>
          </a:r>
          <a:endParaRPr lang="en-US" sz="1100" b="1"/>
        </a:p>
      </xdr:txBody>
    </xdr:sp>
    <xdr:clientData/>
  </xdr:oneCellAnchor>
  <xdr:oneCellAnchor>
    <xdr:from>
      <xdr:col>4</xdr:col>
      <xdr:colOff>508000</xdr:colOff>
      <xdr:row>12</xdr:row>
      <xdr:rowOff>38100</xdr:rowOff>
    </xdr:from>
    <xdr:ext cx="673326" cy="436530"/>
    <xdr:sp macro="" textlink="">
      <xdr:nvSpPr>
        <xdr:cNvPr id="6" name="TextBox 5">
          <a:extLst>
            <a:ext uri="{FF2B5EF4-FFF2-40B4-BE49-F238E27FC236}">
              <a16:creationId xmlns:a16="http://schemas.microsoft.com/office/drawing/2014/main" id="{2AE49B2F-B99D-1B41-9091-4AA0BC0679E5}"/>
            </a:ext>
          </a:extLst>
        </xdr:cNvPr>
        <xdr:cNvSpPr txBox="1"/>
      </xdr:nvSpPr>
      <xdr:spPr>
        <a:xfrm>
          <a:off x="2654300" y="2184400"/>
          <a:ext cx="673326" cy="436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a:t>£1,500k</a:t>
          </a:r>
          <a:r>
            <a:rPr lang="en-US" sz="1100" b="1" baseline="0"/>
            <a:t> </a:t>
          </a:r>
        </a:p>
        <a:p>
          <a:pPr algn="ctr"/>
          <a:r>
            <a:rPr lang="en-US" sz="1100" b="1" baseline="0"/>
            <a:t>Raise</a:t>
          </a:r>
          <a:endParaRPr lang="en-US" sz="1100" b="1"/>
        </a:p>
      </xdr:txBody>
    </xdr:sp>
    <xdr:clientData/>
  </xdr:oneCellAnchor>
  <xdr:oneCellAnchor>
    <xdr:from>
      <xdr:col>8</xdr:col>
      <xdr:colOff>729194</xdr:colOff>
      <xdr:row>18</xdr:row>
      <xdr:rowOff>63500</xdr:rowOff>
    </xdr:from>
    <xdr:ext cx="647871" cy="436786"/>
    <xdr:sp macro="" textlink="">
      <xdr:nvSpPr>
        <xdr:cNvPr id="7" name="TextBox 6">
          <a:extLst>
            <a:ext uri="{FF2B5EF4-FFF2-40B4-BE49-F238E27FC236}">
              <a16:creationId xmlns:a16="http://schemas.microsoft.com/office/drawing/2014/main" id="{324A3175-DB49-9843-A9D2-01449889251E}"/>
            </a:ext>
          </a:extLst>
        </xdr:cNvPr>
        <xdr:cNvSpPr txBox="1"/>
      </xdr:nvSpPr>
      <xdr:spPr>
        <a:xfrm>
          <a:off x="8463494" y="3352800"/>
          <a:ext cx="647871"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a:t>Cash</a:t>
          </a:r>
        </a:p>
        <a:p>
          <a:pPr algn="ctr"/>
          <a:r>
            <a:rPr lang="en-US" sz="1100" b="1"/>
            <a:t>Positive</a:t>
          </a:r>
        </a:p>
      </xdr:txBody>
    </xdr:sp>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Z1000"/>
  <sheetViews>
    <sheetView showGridLines="0" tabSelected="1" workbookViewId="0"/>
  </sheetViews>
  <sheetFormatPr baseColWidth="10" defaultColWidth="11.28515625" defaultRowHeight="15" customHeight="1"/>
  <cols>
    <col min="1" max="1" width="2.140625" customWidth="1"/>
    <col min="2" max="2" width="56.7109375" customWidth="1"/>
    <col min="3" max="22" width="10.7109375" customWidth="1"/>
    <col min="23" max="26" width="10.5703125" customWidth="1"/>
  </cols>
  <sheetData>
    <row r="2" spans="2:26" ht="192" customHeight="1">
      <c r="B2" s="238" t="s">
        <v>216</v>
      </c>
      <c r="C2" s="3"/>
      <c r="D2" s="3"/>
      <c r="E2" s="3"/>
      <c r="F2" s="3"/>
      <c r="G2" s="3"/>
      <c r="H2" s="3"/>
      <c r="I2" s="3"/>
      <c r="J2" s="3"/>
      <c r="K2" s="3"/>
      <c r="L2" s="3"/>
      <c r="M2" s="3"/>
      <c r="N2" s="3"/>
      <c r="O2" s="3"/>
      <c r="P2" s="3"/>
      <c r="Q2" s="3"/>
      <c r="R2" s="3"/>
      <c r="S2" s="3"/>
      <c r="T2" s="3"/>
      <c r="U2" s="3"/>
      <c r="V2" s="3"/>
      <c r="W2" s="3"/>
      <c r="X2" s="3"/>
      <c r="Y2" s="3"/>
      <c r="Z2" s="3"/>
    </row>
    <row r="3" spans="2:26" ht="34">
      <c r="B3" s="9" t="str">
        <f ca="1">"Strategic Plan - "&amp;TEXT(B5,"mmm yyyy")</f>
        <v>Strategic Plan - Oct 2020</v>
      </c>
      <c r="C3" s="3"/>
      <c r="D3" s="3"/>
      <c r="E3" s="3"/>
      <c r="F3" s="3"/>
      <c r="G3" s="3"/>
      <c r="H3" s="3"/>
      <c r="I3" s="3"/>
      <c r="J3" s="3"/>
      <c r="K3" s="3"/>
      <c r="L3" s="3"/>
      <c r="M3" s="3"/>
      <c r="N3" s="3"/>
      <c r="O3" s="3"/>
      <c r="P3" s="3"/>
      <c r="Q3" s="3"/>
      <c r="R3" s="3"/>
      <c r="S3" s="3"/>
      <c r="T3" s="3"/>
      <c r="U3" s="3"/>
      <c r="V3" s="3"/>
      <c r="W3" s="3"/>
      <c r="X3" s="3"/>
      <c r="Y3" s="3"/>
      <c r="Z3" s="3"/>
    </row>
    <row r="4" spans="2:26" ht="32" customHeight="1">
      <c r="B4" s="239" t="s">
        <v>215</v>
      </c>
      <c r="C4" s="3"/>
      <c r="D4" s="3"/>
      <c r="E4" s="3"/>
      <c r="F4" s="3"/>
      <c r="G4" s="3"/>
      <c r="H4" s="3"/>
      <c r="I4" s="3"/>
      <c r="J4" s="3"/>
      <c r="K4" s="3"/>
      <c r="L4" s="3"/>
      <c r="M4" s="3"/>
      <c r="N4" s="3"/>
      <c r="O4" s="3"/>
      <c r="P4" s="3"/>
      <c r="Q4" s="3"/>
      <c r="R4" s="3"/>
      <c r="S4" s="3"/>
      <c r="T4" s="3"/>
      <c r="U4" s="3"/>
      <c r="V4" s="3"/>
      <c r="W4" s="3"/>
      <c r="X4" s="3"/>
      <c r="Y4" s="3"/>
      <c r="Z4" s="3"/>
    </row>
    <row r="5" spans="2:26" ht="23">
      <c r="B5" s="16">
        <f ca="1">TODAY()</f>
        <v>44110</v>
      </c>
      <c r="C5" s="3"/>
      <c r="D5" s="3"/>
      <c r="E5" s="3"/>
      <c r="F5" s="3"/>
      <c r="G5" s="3"/>
      <c r="H5" s="3"/>
      <c r="I5" s="3"/>
      <c r="J5" s="3"/>
      <c r="K5" s="3"/>
      <c r="L5" s="3"/>
      <c r="M5" s="3"/>
      <c r="N5" s="3"/>
      <c r="O5" s="3"/>
      <c r="P5" s="3"/>
      <c r="Q5" s="3"/>
      <c r="R5" s="3"/>
      <c r="S5" s="3"/>
      <c r="T5" s="3"/>
      <c r="U5" s="3"/>
      <c r="V5" s="3"/>
      <c r="W5" s="3"/>
      <c r="X5" s="3"/>
      <c r="Y5" s="3"/>
      <c r="Z5" s="3"/>
    </row>
    <row r="6" spans="2:26" ht="16.5" customHeight="1">
      <c r="B6" s="18"/>
      <c r="C6" s="3"/>
      <c r="D6" s="3"/>
      <c r="E6" s="3"/>
      <c r="F6" s="3"/>
      <c r="G6" s="3"/>
      <c r="H6" s="3"/>
      <c r="I6" s="3"/>
      <c r="J6" s="3"/>
      <c r="K6" s="3"/>
      <c r="L6" s="3"/>
      <c r="M6" s="3"/>
      <c r="N6" s="3"/>
      <c r="O6" s="3"/>
      <c r="P6" s="3"/>
      <c r="Q6" s="3"/>
      <c r="R6" s="3"/>
      <c r="S6" s="3"/>
      <c r="T6" s="3"/>
      <c r="U6" s="3"/>
      <c r="V6" s="3"/>
      <c r="W6" s="3"/>
      <c r="X6" s="3"/>
      <c r="Y6" s="3"/>
      <c r="Z6" s="3"/>
    </row>
    <row r="7" spans="2:26" ht="16.5" customHeight="1">
      <c r="B7" s="21"/>
      <c r="C7" s="3"/>
      <c r="D7" s="3"/>
      <c r="E7" s="3"/>
      <c r="F7" s="3"/>
      <c r="G7" s="3"/>
      <c r="H7" s="3"/>
      <c r="I7" s="3"/>
      <c r="J7" s="3"/>
      <c r="K7" s="3"/>
      <c r="L7" s="3"/>
      <c r="M7" s="3"/>
      <c r="N7" s="3"/>
      <c r="O7" s="3"/>
      <c r="P7" s="3"/>
      <c r="Q7" s="3"/>
      <c r="R7" s="3"/>
      <c r="S7" s="3"/>
      <c r="T7" s="3"/>
      <c r="U7" s="3"/>
      <c r="V7" s="3"/>
      <c r="W7" s="3"/>
      <c r="X7" s="3"/>
      <c r="Y7" s="3"/>
      <c r="Z7" s="3"/>
    </row>
    <row r="8" spans="2:26" ht="16.5" customHeight="1">
      <c r="B8" s="21"/>
      <c r="C8" s="3"/>
      <c r="D8" s="3"/>
      <c r="E8" s="3"/>
      <c r="F8" s="3"/>
      <c r="G8" s="3"/>
      <c r="H8" s="3"/>
      <c r="I8" s="3"/>
      <c r="J8" s="3"/>
      <c r="K8" s="3"/>
      <c r="L8" s="3"/>
      <c r="M8" s="3"/>
      <c r="N8" s="3"/>
      <c r="O8" s="3"/>
      <c r="P8" s="3"/>
      <c r="Q8" s="3"/>
      <c r="R8" s="3"/>
      <c r="S8" s="3"/>
      <c r="T8" s="3"/>
      <c r="U8" s="3"/>
      <c r="V8" s="3"/>
      <c r="W8" s="3"/>
      <c r="X8" s="3"/>
      <c r="Y8" s="3"/>
      <c r="Z8" s="3"/>
    </row>
    <row r="9" spans="2:26" ht="16.5" customHeight="1">
      <c r="B9" s="21"/>
      <c r="C9" s="3"/>
      <c r="D9" s="3"/>
      <c r="E9" s="3"/>
      <c r="F9" s="3"/>
      <c r="G9" s="3"/>
      <c r="H9" s="3"/>
      <c r="I9" s="3"/>
      <c r="J9" s="3"/>
      <c r="K9" s="3"/>
      <c r="L9" s="3"/>
      <c r="M9" s="3"/>
      <c r="N9" s="3"/>
      <c r="O9" s="3"/>
      <c r="P9" s="3"/>
      <c r="Q9" s="3"/>
      <c r="R9" s="3"/>
      <c r="S9" s="3"/>
      <c r="T9" s="3"/>
      <c r="U9" s="3"/>
      <c r="V9" s="3"/>
      <c r="W9" s="3"/>
      <c r="X9" s="3"/>
      <c r="Y9" s="3"/>
      <c r="Z9" s="3"/>
    </row>
    <row r="10" spans="2:26" ht="16.5" customHeight="1">
      <c r="B10" s="21"/>
      <c r="C10" s="3"/>
      <c r="D10" s="3"/>
      <c r="E10" s="3"/>
      <c r="F10" s="3"/>
      <c r="G10" s="3"/>
      <c r="H10" s="3"/>
      <c r="I10" s="3"/>
      <c r="J10" s="3"/>
      <c r="K10" s="3"/>
      <c r="L10" s="3"/>
      <c r="M10" s="3"/>
      <c r="N10" s="3"/>
      <c r="O10" s="3"/>
      <c r="P10" s="3"/>
      <c r="Q10" s="3"/>
      <c r="R10" s="3"/>
      <c r="S10" s="3"/>
      <c r="T10" s="3"/>
      <c r="U10" s="3"/>
      <c r="V10" s="3"/>
      <c r="W10" s="3"/>
      <c r="X10" s="3"/>
      <c r="Y10" s="3"/>
      <c r="Z10" s="3"/>
    </row>
    <row r="11" spans="2:26" ht="16.5" customHeight="1">
      <c r="B11" s="21"/>
      <c r="C11" s="3"/>
      <c r="D11" s="24"/>
      <c r="E11" s="24"/>
      <c r="F11" s="24"/>
      <c r="G11" s="24"/>
      <c r="H11" s="24"/>
      <c r="I11" s="24"/>
      <c r="J11" s="3"/>
      <c r="K11" s="3"/>
      <c r="L11" s="3"/>
      <c r="M11" s="3"/>
      <c r="N11" s="3"/>
      <c r="O11" s="3"/>
      <c r="P11" s="3"/>
      <c r="Q11" s="3"/>
      <c r="R11" s="3"/>
      <c r="S11" s="3"/>
      <c r="T11" s="3"/>
      <c r="U11" s="3"/>
      <c r="V11" s="3"/>
      <c r="W11" s="3"/>
      <c r="X11" s="3"/>
      <c r="Y11" s="3"/>
      <c r="Z11" s="3"/>
    </row>
    <row r="12" spans="2:26" ht="16.5" customHeight="1">
      <c r="B12" s="21"/>
      <c r="C12" s="3"/>
      <c r="D12" s="3"/>
      <c r="E12" s="3"/>
      <c r="F12" s="3"/>
      <c r="G12" s="3"/>
      <c r="H12" s="3"/>
      <c r="I12" s="3"/>
      <c r="J12" s="3"/>
      <c r="K12" s="3"/>
      <c r="L12" s="3"/>
      <c r="M12" s="3"/>
      <c r="N12" s="3"/>
      <c r="O12" s="3"/>
      <c r="P12" s="3"/>
      <c r="Q12" s="3"/>
      <c r="R12" s="3"/>
      <c r="S12" s="3"/>
      <c r="T12" s="3"/>
      <c r="U12" s="3"/>
      <c r="V12" s="3"/>
      <c r="W12" s="3"/>
      <c r="X12" s="3"/>
      <c r="Y12" s="3"/>
      <c r="Z12" s="3"/>
    </row>
    <row r="13" spans="2:26" ht="16.5" customHeight="1">
      <c r="B13" s="21"/>
      <c r="C13" s="3"/>
      <c r="D13" s="3"/>
      <c r="E13" s="3"/>
      <c r="F13" s="3"/>
      <c r="G13" s="3"/>
      <c r="H13" s="3"/>
      <c r="I13" s="3"/>
      <c r="J13" s="3"/>
      <c r="K13" s="3"/>
      <c r="L13" s="3"/>
      <c r="M13" s="3"/>
      <c r="N13" s="3"/>
      <c r="O13" s="3"/>
      <c r="P13" s="3"/>
      <c r="Q13" s="3"/>
      <c r="R13" s="3"/>
      <c r="S13" s="3"/>
      <c r="T13" s="3"/>
      <c r="U13" s="3"/>
      <c r="V13" s="3"/>
      <c r="W13" s="3"/>
      <c r="X13" s="3"/>
      <c r="Y13" s="3"/>
      <c r="Z13" s="3"/>
    </row>
    <row r="14" spans="2:26" ht="16.5" customHeight="1">
      <c r="B14" s="21"/>
      <c r="C14" s="3"/>
      <c r="D14" s="3"/>
      <c r="E14" s="3"/>
      <c r="F14" s="3"/>
      <c r="G14" s="3"/>
      <c r="H14" s="3"/>
      <c r="I14" s="3"/>
      <c r="J14" s="3"/>
      <c r="K14" s="3"/>
      <c r="L14" s="3"/>
      <c r="M14" s="3"/>
      <c r="N14" s="3"/>
      <c r="O14" s="3"/>
      <c r="P14" s="3"/>
      <c r="Q14" s="3"/>
      <c r="R14" s="3"/>
      <c r="S14" s="3"/>
      <c r="T14" s="3"/>
      <c r="U14" s="3"/>
      <c r="V14" s="3"/>
      <c r="W14" s="3"/>
      <c r="X14" s="3"/>
      <c r="Y14" s="3"/>
      <c r="Z14" s="3"/>
    </row>
    <row r="15" spans="2:26" ht="16.5" customHeight="1">
      <c r="B15" s="21"/>
      <c r="C15" s="3"/>
      <c r="D15" s="3"/>
      <c r="E15" s="3"/>
      <c r="F15" s="3"/>
      <c r="G15" s="3"/>
      <c r="H15" s="3"/>
      <c r="I15" s="3"/>
      <c r="J15" s="3"/>
      <c r="K15" s="3"/>
      <c r="L15" s="3"/>
      <c r="M15" s="3"/>
      <c r="N15" s="3"/>
      <c r="O15" s="3"/>
      <c r="P15" s="3"/>
      <c r="Q15" s="3"/>
      <c r="R15" s="3"/>
      <c r="S15" s="3"/>
      <c r="T15" s="3"/>
      <c r="U15" s="3"/>
      <c r="V15" s="3"/>
      <c r="W15" s="3"/>
      <c r="X15" s="3"/>
      <c r="Y15" s="3"/>
      <c r="Z15" s="3"/>
    </row>
    <row r="16" spans="2:26" ht="16.5" customHeight="1">
      <c r="B16" s="21"/>
      <c r="C16" s="3"/>
      <c r="D16" s="3"/>
      <c r="E16" s="3"/>
      <c r="F16" s="3"/>
      <c r="G16" s="3"/>
      <c r="H16" s="3"/>
      <c r="I16" s="3"/>
      <c r="J16" s="3"/>
      <c r="K16" s="3"/>
      <c r="L16" s="3"/>
      <c r="M16" s="3"/>
      <c r="N16" s="3"/>
      <c r="O16" s="3"/>
      <c r="P16" s="3"/>
      <c r="Q16" s="3"/>
      <c r="R16" s="3"/>
      <c r="S16" s="3"/>
      <c r="T16" s="3"/>
      <c r="U16" s="3"/>
      <c r="V16" s="3"/>
      <c r="W16" s="3"/>
      <c r="X16" s="3"/>
      <c r="Y16" s="3"/>
      <c r="Z16" s="3"/>
    </row>
    <row r="17" spans="2:26" ht="16.5" customHeight="1">
      <c r="B17" s="21"/>
      <c r="C17" s="3"/>
      <c r="D17" s="3"/>
      <c r="E17" s="3"/>
      <c r="F17" s="3"/>
      <c r="G17" s="3"/>
      <c r="H17" s="3"/>
      <c r="I17" s="3"/>
      <c r="J17" s="3"/>
      <c r="K17" s="3"/>
      <c r="L17" s="3"/>
      <c r="M17" s="3"/>
      <c r="N17" s="3"/>
      <c r="O17" s="3"/>
      <c r="P17" s="3"/>
      <c r="Q17" s="3"/>
      <c r="R17" s="3"/>
      <c r="S17" s="3"/>
      <c r="T17" s="3"/>
      <c r="U17" s="3"/>
      <c r="V17" s="3"/>
      <c r="W17" s="3"/>
      <c r="X17" s="3"/>
      <c r="Y17" s="3"/>
      <c r="Z17" s="3"/>
    </row>
    <row r="18" spans="2:26" ht="16.5" customHeight="1">
      <c r="B18" s="21"/>
      <c r="C18" s="3"/>
      <c r="D18" s="3"/>
      <c r="E18" s="3"/>
      <c r="F18" s="3"/>
      <c r="G18" s="3"/>
      <c r="H18" s="3"/>
      <c r="I18" s="3"/>
      <c r="J18" s="3"/>
      <c r="K18" s="3"/>
      <c r="L18" s="3"/>
      <c r="M18" s="3"/>
      <c r="N18" s="3"/>
      <c r="O18" s="3"/>
      <c r="P18" s="3"/>
      <c r="Q18" s="3"/>
      <c r="R18" s="3"/>
      <c r="S18" s="3"/>
      <c r="T18" s="3"/>
      <c r="U18" s="3"/>
      <c r="V18" s="3"/>
      <c r="W18" s="3"/>
      <c r="X18" s="3"/>
      <c r="Y18" s="3"/>
      <c r="Z18" s="3"/>
    </row>
    <row r="19" spans="2:26" ht="16.5" customHeight="1">
      <c r="B19" s="21"/>
      <c r="C19" s="3"/>
      <c r="D19" s="3"/>
      <c r="E19" s="3"/>
      <c r="F19" s="3"/>
      <c r="G19" s="3"/>
      <c r="H19" s="3"/>
      <c r="I19" s="3"/>
      <c r="J19" s="3"/>
      <c r="K19" s="3"/>
      <c r="L19" s="3"/>
      <c r="M19" s="3"/>
      <c r="N19" s="3"/>
      <c r="O19" s="3"/>
      <c r="P19" s="3"/>
      <c r="Q19" s="3"/>
      <c r="R19" s="3"/>
      <c r="S19" s="3"/>
      <c r="T19" s="3"/>
      <c r="U19" s="3"/>
      <c r="V19" s="3"/>
      <c r="W19" s="3"/>
      <c r="X19" s="3"/>
      <c r="Y19" s="3"/>
      <c r="Z19" s="3"/>
    </row>
    <row r="20" spans="2:26" ht="16.5" customHeight="1">
      <c r="B20" s="21"/>
      <c r="C20" s="3"/>
      <c r="D20" s="3"/>
      <c r="E20" s="3"/>
      <c r="F20" s="3"/>
      <c r="G20" s="3"/>
      <c r="H20" s="3"/>
      <c r="I20" s="3"/>
      <c r="J20" s="3"/>
      <c r="K20" s="3"/>
      <c r="L20" s="3"/>
      <c r="M20" s="3"/>
      <c r="N20" s="3"/>
      <c r="O20" s="3"/>
      <c r="P20" s="3"/>
      <c r="Q20" s="3"/>
      <c r="R20" s="3"/>
      <c r="S20" s="3"/>
      <c r="T20" s="3"/>
      <c r="U20" s="3"/>
      <c r="V20" s="3"/>
      <c r="W20" s="3"/>
      <c r="X20" s="3"/>
      <c r="Y20" s="3"/>
      <c r="Z20" s="3"/>
    </row>
    <row r="21" spans="2:26" ht="16.5" customHeight="1">
      <c r="B21" s="21"/>
      <c r="C21" s="3"/>
      <c r="D21" s="3"/>
      <c r="E21" s="3"/>
      <c r="F21" s="3"/>
      <c r="G21" s="3"/>
      <c r="H21" s="3"/>
      <c r="I21" s="3"/>
      <c r="J21" s="3"/>
      <c r="K21" s="3"/>
      <c r="L21" s="3"/>
      <c r="M21" s="3"/>
      <c r="N21" s="3"/>
      <c r="O21" s="3"/>
      <c r="P21" s="3"/>
      <c r="Q21" s="3"/>
      <c r="R21" s="3"/>
      <c r="S21" s="3"/>
      <c r="T21" s="3"/>
      <c r="U21" s="3"/>
      <c r="V21" s="3"/>
      <c r="W21" s="3"/>
      <c r="X21" s="3"/>
      <c r="Y21" s="3"/>
      <c r="Z21" s="3"/>
    </row>
    <row r="22" spans="2:26" ht="16.5" customHeight="1">
      <c r="B22" s="21"/>
      <c r="C22" s="3"/>
      <c r="D22" s="3"/>
      <c r="E22" s="3"/>
      <c r="F22" s="3"/>
      <c r="G22" s="3"/>
      <c r="H22" s="3"/>
      <c r="I22" s="3"/>
      <c r="J22" s="3"/>
      <c r="K22" s="3"/>
      <c r="L22" s="3"/>
      <c r="M22" s="3"/>
      <c r="N22" s="3"/>
      <c r="O22" s="3"/>
      <c r="P22" s="3"/>
      <c r="Q22" s="3"/>
      <c r="R22" s="3"/>
      <c r="S22" s="3"/>
      <c r="T22" s="3"/>
      <c r="U22" s="3"/>
      <c r="V22" s="3"/>
      <c r="W22" s="3"/>
      <c r="X22" s="3"/>
      <c r="Y22" s="3"/>
      <c r="Z22" s="3"/>
    </row>
    <row r="23" spans="2:26" ht="16.5" customHeight="1">
      <c r="B23" s="21"/>
      <c r="C23" s="3"/>
      <c r="D23" s="3"/>
      <c r="E23" s="3"/>
      <c r="F23" s="3"/>
      <c r="G23" s="3"/>
      <c r="H23" s="3"/>
      <c r="I23" s="3"/>
      <c r="J23" s="3"/>
      <c r="K23" s="3"/>
      <c r="L23" s="3"/>
      <c r="M23" s="3"/>
      <c r="N23" s="3"/>
      <c r="O23" s="3"/>
      <c r="P23" s="3"/>
      <c r="Q23" s="3"/>
      <c r="R23" s="3"/>
      <c r="S23" s="3"/>
      <c r="T23" s="3"/>
      <c r="U23" s="3"/>
      <c r="V23" s="3"/>
      <c r="W23" s="3"/>
      <c r="X23" s="3"/>
      <c r="Y23" s="3"/>
      <c r="Z23" s="3"/>
    </row>
    <row r="24" spans="2:26" ht="16.5" customHeight="1">
      <c r="B24" s="21"/>
      <c r="C24" s="3"/>
      <c r="D24" s="3"/>
      <c r="E24" s="3"/>
      <c r="F24" s="3"/>
      <c r="G24" s="3"/>
      <c r="H24" s="3"/>
      <c r="I24" s="3"/>
      <c r="J24" s="3"/>
      <c r="K24" s="3"/>
      <c r="L24" s="3"/>
      <c r="M24" s="3"/>
      <c r="N24" s="3"/>
      <c r="O24" s="3"/>
      <c r="P24" s="3"/>
      <c r="Q24" s="3"/>
      <c r="R24" s="3"/>
      <c r="S24" s="3"/>
      <c r="T24" s="3"/>
      <c r="U24" s="3"/>
      <c r="V24" s="3"/>
      <c r="W24" s="3"/>
      <c r="X24" s="3"/>
      <c r="Y24" s="3"/>
      <c r="Z24" s="3"/>
    </row>
    <row r="25" spans="2:26" ht="16.5" customHeight="1">
      <c r="B25" s="21"/>
      <c r="C25" s="3"/>
      <c r="D25" s="3"/>
      <c r="E25" s="3"/>
      <c r="F25" s="3"/>
      <c r="G25" s="3"/>
      <c r="H25" s="3"/>
      <c r="I25" s="3"/>
      <c r="J25" s="3"/>
      <c r="K25" s="3"/>
      <c r="L25" s="3"/>
      <c r="M25" s="3"/>
      <c r="N25" s="3"/>
      <c r="O25" s="3"/>
      <c r="P25" s="3"/>
      <c r="Q25" s="3"/>
      <c r="R25" s="3"/>
      <c r="S25" s="3"/>
      <c r="T25" s="3"/>
      <c r="U25" s="3"/>
      <c r="V25" s="3"/>
      <c r="W25" s="3"/>
      <c r="X25" s="3"/>
      <c r="Y25" s="3"/>
      <c r="Z25" s="3"/>
    </row>
    <row r="26" spans="2:26" ht="16.5" customHeight="1">
      <c r="B26" s="21"/>
      <c r="C26" s="3"/>
      <c r="D26" s="3"/>
      <c r="E26" s="3"/>
      <c r="F26" s="3"/>
      <c r="G26" s="3"/>
      <c r="H26" s="3"/>
      <c r="I26" s="3"/>
      <c r="J26" s="3"/>
      <c r="K26" s="3"/>
      <c r="L26" s="3"/>
      <c r="M26" s="3"/>
      <c r="N26" s="3"/>
      <c r="O26" s="3"/>
      <c r="P26" s="3"/>
      <c r="Q26" s="3"/>
      <c r="R26" s="3"/>
      <c r="S26" s="3"/>
      <c r="T26" s="3"/>
      <c r="U26" s="3"/>
      <c r="V26" s="3"/>
      <c r="W26" s="3"/>
      <c r="X26" s="3"/>
      <c r="Y26" s="3"/>
      <c r="Z26" s="3"/>
    </row>
    <row r="27" spans="2:26" ht="16.5" customHeight="1">
      <c r="B27" s="21"/>
      <c r="C27" s="3"/>
      <c r="D27" s="3"/>
      <c r="E27" s="3"/>
      <c r="F27" s="3"/>
      <c r="G27" s="3"/>
      <c r="H27" s="3"/>
      <c r="I27" s="3"/>
      <c r="J27" s="3"/>
      <c r="K27" s="3"/>
      <c r="L27" s="3"/>
      <c r="M27" s="3"/>
      <c r="N27" s="3"/>
      <c r="O27" s="3"/>
      <c r="P27" s="3"/>
      <c r="Q27" s="3"/>
      <c r="R27" s="3"/>
      <c r="S27" s="3"/>
      <c r="T27" s="3"/>
      <c r="U27" s="3"/>
      <c r="V27" s="3"/>
      <c r="W27" s="3"/>
      <c r="X27" s="3"/>
      <c r="Y27" s="3"/>
      <c r="Z27" s="3"/>
    </row>
    <row r="28" spans="2:26" ht="16.5" customHeight="1">
      <c r="B28" s="21"/>
      <c r="C28" s="3"/>
      <c r="D28" s="3"/>
      <c r="E28" s="3"/>
      <c r="F28" s="3"/>
      <c r="G28" s="3"/>
      <c r="H28" s="3"/>
      <c r="I28" s="3"/>
      <c r="J28" s="3"/>
      <c r="K28" s="3"/>
      <c r="L28" s="3"/>
      <c r="M28" s="3"/>
      <c r="N28" s="3"/>
      <c r="O28" s="3"/>
      <c r="P28" s="3"/>
      <c r="Q28" s="3"/>
      <c r="R28" s="3"/>
      <c r="S28" s="3"/>
      <c r="T28" s="3"/>
      <c r="U28" s="3"/>
      <c r="V28" s="3"/>
      <c r="W28" s="3"/>
      <c r="X28" s="3"/>
      <c r="Y28" s="3"/>
      <c r="Z28" s="3"/>
    </row>
    <row r="29" spans="2:26" ht="16.5" customHeight="1">
      <c r="B29" s="21"/>
      <c r="C29" s="3"/>
      <c r="D29" s="3"/>
      <c r="E29" s="3"/>
      <c r="F29" s="3"/>
      <c r="G29" s="3"/>
      <c r="H29" s="3"/>
      <c r="I29" s="3"/>
      <c r="J29" s="3"/>
      <c r="K29" s="3"/>
      <c r="L29" s="3"/>
      <c r="M29" s="3"/>
      <c r="N29" s="3"/>
      <c r="O29" s="3"/>
      <c r="P29" s="3"/>
      <c r="Q29" s="3"/>
      <c r="R29" s="3"/>
      <c r="S29" s="3"/>
      <c r="T29" s="3"/>
      <c r="U29" s="3"/>
      <c r="V29" s="3"/>
      <c r="W29" s="3"/>
      <c r="X29" s="3"/>
      <c r="Y29" s="3"/>
      <c r="Z29" s="3"/>
    </row>
    <row r="30" spans="2:26" ht="16.5" customHeight="1">
      <c r="B30" s="21"/>
      <c r="C30" s="3"/>
      <c r="D30" s="3"/>
      <c r="E30" s="3"/>
      <c r="F30" s="3"/>
      <c r="G30" s="3"/>
      <c r="H30" s="3"/>
      <c r="I30" s="3"/>
      <c r="J30" s="3"/>
      <c r="K30" s="3"/>
      <c r="L30" s="3"/>
      <c r="M30" s="3"/>
      <c r="N30" s="3"/>
      <c r="O30" s="3"/>
      <c r="P30" s="3"/>
      <c r="Q30" s="3"/>
      <c r="R30" s="3"/>
      <c r="S30" s="3"/>
      <c r="T30" s="3"/>
      <c r="U30" s="3"/>
      <c r="V30" s="3"/>
      <c r="W30" s="3"/>
      <c r="X30" s="3"/>
      <c r="Y30" s="3"/>
      <c r="Z30" s="3"/>
    </row>
    <row r="31" spans="2:26" ht="16.5" customHeight="1">
      <c r="B31" s="21"/>
      <c r="C31" s="3"/>
      <c r="D31" s="3"/>
      <c r="E31" s="3"/>
      <c r="F31" s="3"/>
      <c r="G31" s="3"/>
      <c r="H31" s="3"/>
      <c r="I31" s="3"/>
      <c r="J31" s="3"/>
      <c r="K31" s="3"/>
      <c r="L31" s="3"/>
      <c r="M31" s="3"/>
      <c r="N31" s="3"/>
      <c r="O31" s="3"/>
      <c r="P31" s="3"/>
      <c r="Q31" s="3"/>
      <c r="R31" s="3"/>
      <c r="S31" s="3"/>
      <c r="T31" s="3"/>
      <c r="U31" s="3"/>
      <c r="V31" s="3"/>
      <c r="W31" s="3"/>
      <c r="X31" s="3"/>
      <c r="Y31" s="3"/>
      <c r="Z31" s="3"/>
    </row>
    <row r="32" spans="2:26" ht="16.5" customHeight="1">
      <c r="B32" s="21"/>
      <c r="C32" s="3"/>
      <c r="D32" s="3"/>
      <c r="E32" s="3"/>
      <c r="F32" s="3"/>
      <c r="G32" s="3"/>
      <c r="H32" s="3"/>
      <c r="I32" s="3"/>
      <c r="J32" s="3"/>
      <c r="K32" s="3"/>
      <c r="L32" s="3"/>
      <c r="M32" s="3"/>
      <c r="N32" s="3"/>
      <c r="O32" s="3"/>
      <c r="P32" s="3"/>
      <c r="Q32" s="3"/>
      <c r="R32" s="3"/>
      <c r="S32" s="3"/>
      <c r="T32" s="3"/>
      <c r="U32" s="3"/>
      <c r="V32" s="3"/>
      <c r="W32" s="3"/>
      <c r="X32" s="3"/>
      <c r="Y32" s="3"/>
      <c r="Z32" s="3"/>
    </row>
    <row r="33" spans="2:26" ht="16.5" customHeight="1">
      <c r="B33" s="21"/>
      <c r="C33" s="3"/>
      <c r="D33" s="3"/>
      <c r="E33" s="3"/>
      <c r="F33" s="3"/>
      <c r="G33" s="3"/>
      <c r="H33" s="3"/>
      <c r="I33" s="3"/>
      <c r="J33" s="3"/>
      <c r="K33" s="3"/>
      <c r="L33" s="3"/>
      <c r="M33" s="3"/>
      <c r="N33" s="3"/>
      <c r="O33" s="3"/>
      <c r="P33" s="3"/>
      <c r="Q33" s="3"/>
      <c r="R33" s="3"/>
      <c r="S33" s="3"/>
      <c r="T33" s="3"/>
      <c r="U33" s="3"/>
      <c r="V33" s="3"/>
      <c r="W33" s="3"/>
      <c r="X33" s="3"/>
      <c r="Y33" s="3"/>
      <c r="Z33" s="3"/>
    </row>
    <row r="34" spans="2:26" ht="16.5" customHeight="1">
      <c r="B34" s="21"/>
      <c r="C34" s="3"/>
      <c r="D34" s="3"/>
      <c r="E34" s="3"/>
      <c r="F34" s="3"/>
      <c r="G34" s="3"/>
      <c r="H34" s="3"/>
      <c r="I34" s="3"/>
      <c r="J34" s="3"/>
      <c r="K34" s="3"/>
      <c r="L34" s="3"/>
      <c r="M34" s="3"/>
      <c r="N34" s="3"/>
      <c r="O34" s="3"/>
      <c r="P34" s="3"/>
      <c r="Q34" s="3"/>
      <c r="R34" s="3"/>
      <c r="S34" s="3"/>
      <c r="T34" s="3"/>
      <c r="U34" s="3"/>
      <c r="V34" s="3"/>
      <c r="W34" s="3"/>
      <c r="X34" s="3"/>
      <c r="Y34" s="3"/>
      <c r="Z34" s="3"/>
    </row>
    <row r="35" spans="2:26" ht="16.5" customHeight="1">
      <c r="B35" s="21"/>
      <c r="C35" s="3"/>
      <c r="D35" s="3"/>
      <c r="E35" s="3"/>
      <c r="F35" s="3"/>
      <c r="G35" s="3"/>
      <c r="H35" s="3"/>
      <c r="I35" s="3"/>
      <c r="J35" s="3"/>
      <c r="K35" s="3"/>
      <c r="L35" s="3"/>
      <c r="M35" s="3"/>
      <c r="N35" s="3"/>
      <c r="O35" s="3"/>
      <c r="P35" s="3"/>
      <c r="Q35" s="3"/>
      <c r="R35" s="3"/>
      <c r="S35" s="3"/>
      <c r="T35" s="3"/>
      <c r="U35" s="3"/>
      <c r="V35" s="3"/>
      <c r="W35" s="3"/>
      <c r="X35" s="3"/>
      <c r="Y35" s="3"/>
      <c r="Z35" s="3"/>
    </row>
    <row r="36" spans="2:26" ht="16.5" customHeight="1">
      <c r="B36" s="21"/>
      <c r="C36" s="3"/>
      <c r="D36" s="3"/>
      <c r="E36" s="3"/>
      <c r="F36" s="3"/>
      <c r="G36" s="3"/>
      <c r="H36" s="3"/>
      <c r="I36" s="3"/>
      <c r="J36" s="3"/>
      <c r="K36" s="3"/>
      <c r="L36" s="3"/>
      <c r="M36" s="3"/>
      <c r="N36" s="3"/>
      <c r="O36" s="3"/>
      <c r="P36" s="3"/>
      <c r="Q36" s="3"/>
      <c r="R36" s="3"/>
      <c r="S36" s="3"/>
      <c r="T36" s="3"/>
      <c r="U36" s="3"/>
      <c r="V36" s="3"/>
      <c r="W36" s="3"/>
      <c r="X36" s="3"/>
      <c r="Y36" s="3"/>
      <c r="Z36" s="3"/>
    </row>
    <row r="37" spans="2:26" ht="16.5" customHeight="1">
      <c r="B37" s="21"/>
      <c r="C37" s="3"/>
      <c r="D37" s="3"/>
      <c r="E37" s="3"/>
      <c r="F37" s="3"/>
      <c r="G37" s="3"/>
      <c r="H37" s="3"/>
      <c r="I37" s="3"/>
      <c r="J37" s="3"/>
      <c r="K37" s="3"/>
      <c r="L37" s="3"/>
      <c r="M37" s="3"/>
      <c r="N37" s="3"/>
      <c r="O37" s="3"/>
      <c r="P37" s="3"/>
      <c r="Q37" s="3"/>
      <c r="R37" s="3"/>
      <c r="S37" s="3"/>
      <c r="T37" s="3"/>
      <c r="U37" s="3"/>
      <c r="V37" s="3"/>
      <c r="W37" s="3"/>
      <c r="X37" s="3"/>
      <c r="Y37" s="3"/>
      <c r="Z37" s="3"/>
    </row>
    <row r="38" spans="2:26" ht="16.5" customHeight="1">
      <c r="B38" s="21"/>
      <c r="C38" s="3"/>
      <c r="D38" s="3"/>
      <c r="E38" s="3"/>
      <c r="F38" s="3"/>
      <c r="G38" s="3"/>
      <c r="H38" s="3"/>
      <c r="I38" s="3"/>
      <c r="J38" s="3"/>
      <c r="K38" s="3"/>
      <c r="L38" s="3"/>
      <c r="M38" s="3"/>
      <c r="N38" s="3"/>
      <c r="O38" s="3"/>
      <c r="P38" s="3"/>
      <c r="Q38" s="3"/>
      <c r="R38" s="3"/>
      <c r="S38" s="3"/>
      <c r="T38" s="3"/>
      <c r="U38" s="3"/>
      <c r="V38" s="3"/>
      <c r="W38" s="3"/>
      <c r="X38" s="3"/>
      <c r="Y38" s="3"/>
      <c r="Z38" s="3"/>
    </row>
    <row r="39" spans="2:26" ht="16.5" customHeight="1">
      <c r="B39" s="21"/>
      <c r="C39" s="3"/>
      <c r="D39" s="3"/>
      <c r="E39" s="3"/>
      <c r="F39" s="3"/>
      <c r="G39" s="3"/>
      <c r="H39" s="3"/>
      <c r="I39" s="3"/>
      <c r="J39" s="3"/>
      <c r="K39" s="3"/>
      <c r="L39" s="3"/>
      <c r="M39" s="3"/>
      <c r="N39" s="3"/>
      <c r="O39" s="3"/>
      <c r="P39" s="3"/>
      <c r="Q39" s="3"/>
      <c r="R39" s="3"/>
      <c r="S39" s="3"/>
      <c r="T39" s="3"/>
      <c r="U39" s="3"/>
      <c r="V39" s="3"/>
      <c r="W39" s="3"/>
      <c r="X39" s="3"/>
      <c r="Y39" s="3"/>
      <c r="Z39" s="3"/>
    </row>
    <row r="40" spans="2:26" ht="16.5" customHeight="1">
      <c r="B40" s="21"/>
      <c r="C40" s="3"/>
      <c r="D40" s="3"/>
      <c r="E40" s="3"/>
      <c r="F40" s="3"/>
      <c r="G40" s="3"/>
      <c r="H40" s="3"/>
      <c r="I40" s="3"/>
      <c r="J40" s="3"/>
      <c r="K40" s="3"/>
      <c r="L40" s="3"/>
      <c r="M40" s="3"/>
      <c r="N40" s="3"/>
      <c r="O40" s="3"/>
      <c r="P40" s="3"/>
      <c r="Q40" s="3"/>
      <c r="R40" s="3"/>
      <c r="S40" s="3"/>
      <c r="T40" s="3"/>
      <c r="U40" s="3"/>
      <c r="V40" s="3"/>
      <c r="W40" s="3"/>
      <c r="X40" s="3"/>
      <c r="Y40" s="3"/>
      <c r="Z40" s="3"/>
    </row>
    <row r="41" spans="2:26" ht="16.5" customHeight="1">
      <c r="B41" s="21"/>
      <c r="C41" s="3"/>
      <c r="D41" s="3"/>
      <c r="E41" s="3"/>
      <c r="F41" s="3"/>
      <c r="G41" s="3"/>
      <c r="H41" s="3"/>
      <c r="I41" s="3"/>
      <c r="J41" s="3"/>
      <c r="K41" s="3"/>
      <c r="L41" s="3"/>
      <c r="M41" s="3"/>
      <c r="N41" s="3"/>
      <c r="O41" s="3"/>
      <c r="P41" s="3"/>
      <c r="Q41" s="3"/>
      <c r="R41" s="3"/>
      <c r="S41" s="3"/>
      <c r="T41" s="3"/>
      <c r="U41" s="3"/>
      <c r="V41" s="3"/>
      <c r="W41" s="3"/>
      <c r="X41" s="3"/>
      <c r="Y41" s="3"/>
      <c r="Z41" s="3"/>
    </row>
    <row r="42" spans="2:26" ht="16.5" customHeight="1">
      <c r="B42" s="21"/>
      <c r="C42" s="3"/>
      <c r="D42" s="3"/>
      <c r="E42" s="3"/>
      <c r="F42" s="3"/>
      <c r="G42" s="3"/>
      <c r="H42" s="3"/>
      <c r="I42" s="3"/>
      <c r="J42" s="3"/>
      <c r="K42" s="3"/>
      <c r="L42" s="3"/>
      <c r="M42" s="3"/>
      <c r="N42" s="3"/>
      <c r="O42" s="3"/>
      <c r="P42" s="3"/>
      <c r="Q42" s="3"/>
      <c r="R42" s="3"/>
      <c r="S42" s="3"/>
      <c r="T42" s="3"/>
      <c r="U42" s="3"/>
      <c r="V42" s="3"/>
      <c r="W42" s="3"/>
      <c r="X42" s="3"/>
      <c r="Y42" s="3"/>
      <c r="Z42" s="3"/>
    </row>
    <row r="43" spans="2:26" ht="16.5" customHeight="1">
      <c r="B43" s="21"/>
      <c r="C43" s="3"/>
      <c r="D43" s="3"/>
      <c r="E43" s="3"/>
      <c r="F43" s="3"/>
      <c r="G43" s="3"/>
      <c r="H43" s="3"/>
      <c r="I43" s="3"/>
      <c r="J43" s="3"/>
      <c r="K43" s="3"/>
      <c r="L43" s="3"/>
      <c r="M43" s="3"/>
      <c r="N43" s="3"/>
      <c r="O43" s="3"/>
      <c r="P43" s="3"/>
      <c r="Q43" s="3"/>
      <c r="R43" s="3"/>
      <c r="S43" s="3"/>
      <c r="T43" s="3"/>
      <c r="U43" s="3"/>
      <c r="V43" s="3"/>
      <c r="W43" s="3"/>
      <c r="X43" s="3"/>
      <c r="Y43" s="3"/>
      <c r="Z43" s="3"/>
    </row>
    <row r="44" spans="2:26" ht="16.5" customHeight="1">
      <c r="B44" s="21"/>
      <c r="C44" s="3"/>
      <c r="D44" s="3"/>
      <c r="E44" s="3"/>
      <c r="F44" s="3"/>
      <c r="G44" s="3"/>
      <c r="H44" s="3"/>
      <c r="I44" s="3"/>
      <c r="J44" s="3"/>
      <c r="K44" s="3"/>
      <c r="L44" s="3"/>
      <c r="M44" s="3"/>
      <c r="N44" s="3"/>
      <c r="O44" s="3"/>
      <c r="P44" s="3"/>
      <c r="Q44" s="3"/>
      <c r="R44" s="3"/>
      <c r="S44" s="3"/>
      <c r="T44" s="3"/>
      <c r="U44" s="3"/>
      <c r="V44" s="3"/>
      <c r="W44" s="3"/>
      <c r="X44" s="3"/>
      <c r="Y44" s="3"/>
      <c r="Z44" s="3"/>
    </row>
    <row r="45" spans="2:26" ht="16.5" customHeight="1">
      <c r="B45" s="21"/>
      <c r="C45" s="3"/>
      <c r="D45" s="3"/>
      <c r="E45" s="3"/>
      <c r="F45" s="3"/>
      <c r="G45" s="3"/>
      <c r="H45" s="3"/>
      <c r="I45" s="3"/>
      <c r="J45" s="3"/>
      <c r="K45" s="3"/>
      <c r="L45" s="3"/>
      <c r="M45" s="3"/>
      <c r="N45" s="3"/>
      <c r="O45" s="3"/>
      <c r="P45" s="3"/>
      <c r="Q45" s="3"/>
      <c r="R45" s="3"/>
      <c r="S45" s="3"/>
      <c r="T45" s="3"/>
      <c r="U45" s="3"/>
      <c r="V45" s="3"/>
      <c r="W45" s="3"/>
      <c r="X45" s="3"/>
      <c r="Y45" s="3"/>
      <c r="Z45" s="3"/>
    </row>
    <row r="46" spans="2:26" ht="16.5" customHeight="1">
      <c r="B46" s="21"/>
      <c r="C46" s="3"/>
      <c r="D46" s="3"/>
      <c r="E46" s="3"/>
      <c r="F46" s="3"/>
      <c r="G46" s="3"/>
      <c r="H46" s="3"/>
      <c r="I46" s="3"/>
      <c r="J46" s="3"/>
      <c r="K46" s="3"/>
      <c r="L46" s="3"/>
      <c r="M46" s="3"/>
      <c r="N46" s="3"/>
      <c r="O46" s="3"/>
      <c r="P46" s="3"/>
      <c r="Q46" s="3"/>
      <c r="R46" s="3"/>
      <c r="S46" s="3"/>
      <c r="T46" s="3"/>
      <c r="U46" s="3"/>
      <c r="V46" s="3"/>
      <c r="W46" s="3"/>
      <c r="X46" s="3"/>
      <c r="Y46" s="3"/>
      <c r="Z46" s="3"/>
    </row>
    <row r="47" spans="2:26" ht="16.5" customHeight="1">
      <c r="B47" s="21"/>
      <c r="C47" s="3"/>
      <c r="D47" s="3"/>
      <c r="E47" s="3"/>
      <c r="F47" s="3"/>
      <c r="G47" s="3"/>
      <c r="H47" s="3"/>
      <c r="I47" s="3"/>
      <c r="J47" s="3"/>
      <c r="K47" s="3"/>
      <c r="L47" s="3"/>
      <c r="M47" s="3"/>
      <c r="N47" s="3"/>
      <c r="O47" s="3"/>
      <c r="P47" s="3"/>
      <c r="Q47" s="3"/>
      <c r="R47" s="3"/>
      <c r="S47" s="3"/>
      <c r="T47" s="3"/>
      <c r="U47" s="3"/>
      <c r="V47" s="3"/>
      <c r="W47" s="3"/>
      <c r="X47" s="3"/>
      <c r="Y47" s="3"/>
      <c r="Z47" s="3"/>
    </row>
    <row r="48" spans="2:26" ht="16.5" customHeight="1">
      <c r="B48" s="21"/>
      <c r="C48" s="3"/>
      <c r="D48" s="3"/>
      <c r="E48" s="3"/>
      <c r="F48" s="3"/>
      <c r="G48" s="3"/>
      <c r="H48" s="3"/>
      <c r="I48" s="3"/>
      <c r="J48" s="3"/>
      <c r="K48" s="3"/>
      <c r="L48" s="3"/>
      <c r="M48" s="3"/>
      <c r="N48" s="3"/>
      <c r="O48" s="3"/>
      <c r="P48" s="3"/>
      <c r="Q48" s="3"/>
      <c r="R48" s="3"/>
      <c r="S48" s="3"/>
      <c r="T48" s="3"/>
      <c r="U48" s="3"/>
      <c r="V48" s="3"/>
      <c r="W48" s="3"/>
      <c r="X48" s="3"/>
      <c r="Y48" s="3"/>
      <c r="Z48" s="3"/>
    </row>
    <row r="49" spans="2:26" ht="16.5" customHeight="1">
      <c r="B49" s="21"/>
      <c r="C49" s="3"/>
      <c r="D49" s="3"/>
      <c r="E49" s="3"/>
      <c r="F49" s="3"/>
      <c r="G49" s="3"/>
      <c r="H49" s="3"/>
      <c r="I49" s="3"/>
      <c r="J49" s="3"/>
      <c r="K49" s="3"/>
      <c r="L49" s="3"/>
      <c r="M49" s="3"/>
      <c r="N49" s="3"/>
      <c r="O49" s="3"/>
      <c r="P49" s="3"/>
      <c r="Q49" s="3"/>
      <c r="R49" s="3"/>
      <c r="S49" s="3"/>
      <c r="T49" s="3"/>
      <c r="U49" s="3"/>
      <c r="V49" s="3"/>
      <c r="W49" s="3"/>
      <c r="X49" s="3"/>
      <c r="Y49" s="3"/>
      <c r="Z49" s="3"/>
    </row>
    <row r="50" spans="2:26" ht="16.5" customHeight="1">
      <c r="B50" s="21"/>
      <c r="C50" s="3"/>
      <c r="D50" s="3"/>
      <c r="E50" s="3"/>
      <c r="F50" s="3"/>
      <c r="G50" s="3"/>
      <c r="H50" s="3"/>
      <c r="I50" s="3"/>
      <c r="J50" s="3"/>
      <c r="K50" s="3"/>
      <c r="L50" s="3"/>
      <c r="M50" s="3"/>
      <c r="N50" s="3"/>
      <c r="O50" s="3"/>
      <c r="P50" s="3"/>
      <c r="Q50" s="3"/>
      <c r="R50" s="3"/>
      <c r="S50" s="3"/>
      <c r="T50" s="3"/>
      <c r="U50" s="3"/>
      <c r="V50" s="3"/>
      <c r="W50" s="3"/>
      <c r="X50" s="3"/>
      <c r="Y50" s="3"/>
      <c r="Z50" s="3"/>
    </row>
    <row r="51" spans="2:26" ht="16.5" customHeight="1">
      <c r="B51" s="21"/>
      <c r="C51" s="3"/>
      <c r="D51" s="3"/>
      <c r="E51" s="3"/>
      <c r="F51" s="3"/>
      <c r="G51" s="3"/>
      <c r="H51" s="3"/>
      <c r="I51" s="3"/>
      <c r="J51" s="3"/>
      <c r="K51" s="3"/>
      <c r="L51" s="3"/>
      <c r="M51" s="3"/>
      <c r="N51" s="3"/>
      <c r="O51" s="3"/>
      <c r="P51" s="3"/>
      <c r="Q51" s="3"/>
      <c r="R51" s="3"/>
      <c r="S51" s="3"/>
      <c r="T51" s="3"/>
      <c r="U51" s="3"/>
      <c r="V51" s="3"/>
      <c r="W51" s="3"/>
      <c r="X51" s="3"/>
      <c r="Y51" s="3"/>
      <c r="Z51" s="3"/>
    </row>
    <row r="52" spans="2:26" ht="16.5" customHeight="1">
      <c r="B52" s="21"/>
      <c r="C52" s="3"/>
      <c r="D52" s="3"/>
      <c r="E52" s="3"/>
      <c r="F52" s="3"/>
      <c r="G52" s="3"/>
      <c r="H52" s="3"/>
      <c r="I52" s="3"/>
      <c r="J52" s="3"/>
      <c r="K52" s="3"/>
      <c r="L52" s="3"/>
      <c r="M52" s="3"/>
      <c r="N52" s="3"/>
      <c r="O52" s="3"/>
      <c r="P52" s="3"/>
      <c r="Q52" s="3"/>
      <c r="R52" s="3"/>
      <c r="S52" s="3"/>
      <c r="T52" s="3"/>
      <c r="U52" s="3"/>
      <c r="V52" s="3"/>
      <c r="W52" s="3"/>
      <c r="X52" s="3"/>
      <c r="Y52" s="3"/>
      <c r="Z52" s="3"/>
    </row>
    <row r="53" spans="2:26" ht="16.5" customHeight="1">
      <c r="B53" s="21"/>
      <c r="C53" s="3"/>
      <c r="D53" s="3"/>
      <c r="E53" s="3"/>
      <c r="F53" s="3"/>
      <c r="G53" s="3"/>
      <c r="H53" s="3"/>
      <c r="I53" s="3"/>
      <c r="J53" s="3"/>
      <c r="K53" s="3"/>
      <c r="L53" s="3"/>
      <c r="M53" s="3"/>
      <c r="N53" s="3"/>
      <c r="O53" s="3"/>
      <c r="P53" s="3"/>
      <c r="Q53" s="3"/>
      <c r="R53" s="3"/>
      <c r="S53" s="3"/>
      <c r="T53" s="3"/>
      <c r="U53" s="3"/>
      <c r="V53" s="3"/>
      <c r="W53" s="3"/>
      <c r="X53" s="3"/>
      <c r="Y53" s="3"/>
      <c r="Z53" s="3"/>
    </row>
    <row r="54" spans="2:26" ht="16.5" customHeight="1">
      <c r="B54" s="21"/>
      <c r="C54" s="3"/>
      <c r="D54" s="3"/>
      <c r="E54" s="3"/>
      <c r="F54" s="3"/>
      <c r="G54" s="3"/>
      <c r="H54" s="3"/>
      <c r="I54" s="3"/>
      <c r="J54" s="3"/>
      <c r="K54" s="3"/>
      <c r="L54" s="3"/>
      <c r="M54" s="3"/>
      <c r="N54" s="3"/>
      <c r="O54" s="3"/>
      <c r="P54" s="3"/>
      <c r="Q54" s="3"/>
      <c r="R54" s="3"/>
      <c r="S54" s="3"/>
      <c r="T54" s="3"/>
      <c r="U54" s="3"/>
      <c r="V54" s="3"/>
      <c r="W54" s="3"/>
      <c r="X54" s="3"/>
      <c r="Y54" s="3"/>
      <c r="Z54" s="3"/>
    </row>
    <row r="55" spans="2:26" ht="16.5" customHeight="1">
      <c r="B55" s="21"/>
      <c r="C55" s="3"/>
      <c r="D55" s="3"/>
      <c r="E55" s="3"/>
      <c r="F55" s="3"/>
      <c r="G55" s="3"/>
      <c r="H55" s="3"/>
      <c r="I55" s="3"/>
      <c r="J55" s="3"/>
      <c r="K55" s="3"/>
      <c r="L55" s="3"/>
      <c r="M55" s="3"/>
      <c r="N55" s="3"/>
      <c r="O55" s="3"/>
      <c r="P55" s="3"/>
      <c r="Q55" s="3"/>
      <c r="R55" s="3"/>
      <c r="S55" s="3"/>
      <c r="T55" s="3"/>
      <c r="U55" s="3"/>
      <c r="V55" s="3"/>
      <c r="W55" s="3"/>
      <c r="X55" s="3"/>
      <c r="Y55" s="3"/>
      <c r="Z55" s="3"/>
    </row>
    <row r="56" spans="2:26" ht="16.5" customHeight="1">
      <c r="B56" s="21"/>
      <c r="C56" s="3"/>
      <c r="D56" s="3"/>
      <c r="E56" s="3"/>
      <c r="F56" s="3"/>
      <c r="G56" s="3"/>
      <c r="H56" s="3"/>
      <c r="I56" s="3"/>
      <c r="J56" s="3"/>
      <c r="K56" s="3"/>
      <c r="L56" s="3"/>
      <c r="M56" s="3"/>
      <c r="N56" s="3"/>
      <c r="O56" s="3"/>
      <c r="P56" s="3"/>
      <c r="Q56" s="3"/>
      <c r="R56" s="3"/>
      <c r="S56" s="3"/>
      <c r="T56" s="3"/>
      <c r="U56" s="3"/>
      <c r="V56" s="3"/>
      <c r="W56" s="3"/>
      <c r="X56" s="3"/>
      <c r="Y56" s="3"/>
      <c r="Z56" s="3"/>
    </row>
    <row r="57" spans="2:26" ht="16.5" customHeight="1">
      <c r="B57" s="21"/>
      <c r="C57" s="3"/>
      <c r="D57" s="3"/>
      <c r="E57" s="3"/>
      <c r="F57" s="3"/>
      <c r="G57" s="3"/>
      <c r="H57" s="3"/>
      <c r="I57" s="3"/>
      <c r="J57" s="3"/>
      <c r="K57" s="3"/>
      <c r="L57" s="3"/>
      <c r="M57" s="3"/>
      <c r="N57" s="3"/>
      <c r="O57" s="3"/>
      <c r="P57" s="3"/>
      <c r="Q57" s="3"/>
      <c r="R57" s="3"/>
      <c r="S57" s="3"/>
      <c r="T57" s="3"/>
      <c r="U57" s="3"/>
      <c r="V57" s="3"/>
      <c r="W57" s="3"/>
      <c r="X57" s="3"/>
      <c r="Y57" s="3"/>
      <c r="Z57" s="3"/>
    </row>
    <row r="58" spans="2:26" ht="16.5" customHeight="1">
      <c r="B58" s="21"/>
      <c r="C58" s="3"/>
      <c r="D58" s="3"/>
      <c r="E58" s="3"/>
      <c r="F58" s="3"/>
      <c r="G58" s="3"/>
      <c r="H58" s="3"/>
      <c r="I58" s="3"/>
      <c r="J58" s="3"/>
      <c r="K58" s="3"/>
      <c r="L58" s="3"/>
      <c r="M58" s="3"/>
      <c r="N58" s="3"/>
      <c r="O58" s="3"/>
      <c r="P58" s="3"/>
      <c r="Q58" s="3"/>
      <c r="R58" s="3"/>
      <c r="S58" s="3"/>
      <c r="T58" s="3"/>
      <c r="U58" s="3"/>
      <c r="V58" s="3"/>
      <c r="W58" s="3"/>
      <c r="X58" s="3"/>
      <c r="Y58" s="3"/>
      <c r="Z58" s="3"/>
    </row>
    <row r="59" spans="2:26" ht="16.5" customHeight="1">
      <c r="B59" s="21"/>
      <c r="C59" s="3"/>
      <c r="D59" s="3"/>
      <c r="E59" s="3"/>
      <c r="F59" s="3"/>
      <c r="G59" s="3"/>
      <c r="H59" s="3"/>
      <c r="I59" s="3"/>
      <c r="J59" s="3"/>
      <c r="K59" s="3"/>
      <c r="L59" s="3"/>
      <c r="M59" s="3"/>
      <c r="N59" s="3"/>
      <c r="O59" s="3"/>
      <c r="P59" s="3"/>
      <c r="Q59" s="3"/>
      <c r="R59" s="3"/>
      <c r="S59" s="3"/>
      <c r="T59" s="3"/>
      <c r="U59" s="3"/>
      <c r="V59" s="3"/>
      <c r="W59" s="3"/>
      <c r="X59" s="3"/>
      <c r="Y59" s="3"/>
      <c r="Z59" s="3"/>
    </row>
    <row r="60" spans="2:26" ht="16.5" customHeight="1">
      <c r="B60" s="21"/>
      <c r="C60" s="3"/>
      <c r="D60" s="3"/>
      <c r="E60" s="3"/>
      <c r="F60" s="3"/>
      <c r="G60" s="3"/>
      <c r="H60" s="3"/>
      <c r="I60" s="3"/>
      <c r="J60" s="3"/>
      <c r="K60" s="3"/>
      <c r="L60" s="3"/>
      <c r="M60" s="3"/>
      <c r="N60" s="3"/>
      <c r="O60" s="3"/>
      <c r="P60" s="3"/>
      <c r="Q60" s="3"/>
      <c r="R60" s="3"/>
      <c r="S60" s="3"/>
      <c r="T60" s="3"/>
      <c r="U60" s="3"/>
      <c r="V60" s="3"/>
      <c r="W60" s="3"/>
      <c r="X60" s="3"/>
      <c r="Y60" s="3"/>
      <c r="Z60" s="3"/>
    </row>
    <row r="61" spans="2:26" ht="16.5" customHeight="1">
      <c r="B61" s="21"/>
      <c r="C61" s="3"/>
      <c r="D61" s="3"/>
      <c r="E61" s="3"/>
      <c r="F61" s="3"/>
      <c r="G61" s="3"/>
      <c r="H61" s="3"/>
      <c r="I61" s="3"/>
      <c r="J61" s="3"/>
      <c r="K61" s="3"/>
      <c r="L61" s="3"/>
      <c r="M61" s="3"/>
      <c r="N61" s="3"/>
      <c r="O61" s="3"/>
      <c r="P61" s="3"/>
      <c r="Q61" s="3"/>
      <c r="R61" s="3"/>
      <c r="S61" s="3"/>
      <c r="T61" s="3"/>
      <c r="U61" s="3"/>
      <c r="V61" s="3"/>
      <c r="W61" s="3"/>
      <c r="X61" s="3"/>
      <c r="Y61" s="3"/>
      <c r="Z61" s="3"/>
    </row>
    <row r="62" spans="2:26" ht="16.5" customHeight="1">
      <c r="B62" s="3"/>
      <c r="C62" s="3"/>
      <c r="D62" s="3"/>
      <c r="E62" s="3"/>
      <c r="F62" s="3"/>
      <c r="G62" s="3"/>
      <c r="H62" s="3"/>
      <c r="I62" s="3"/>
      <c r="J62" s="3"/>
      <c r="K62" s="3"/>
      <c r="L62" s="3"/>
      <c r="M62" s="3"/>
      <c r="N62" s="3"/>
      <c r="O62" s="3"/>
      <c r="P62" s="3"/>
      <c r="Q62" s="3"/>
      <c r="R62" s="3"/>
      <c r="S62" s="3"/>
      <c r="T62" s="3"/>
      <c r="U62" s="3"/>
      <c r="V62" s="3"/>
      <c r="W62" s="3"/>
      <c r="X62" s="3"/>
      <c r="Y62" s="3"/>
      <c r="Z62" s="3"/>
    </row>
    <row r="63" spans="2:26" ht="16.5" customHeight="1">
      <c r="B63" s="3"/>
      <c r="C63" s="3"/>
      <c r="D63" s="3"/>
      <c r="E63" s="3"/>
      <c r="F63" s="3"/>
      <c r="G63" s="3"/>
      <c r="H63" s="3"/>
      <c r="I63" s="3"/>
      <c r="J63" s="3"/>
      <c r="K63" s="3"/>
      <c r="L63" s="3"/>
      <c r="M63" s="3"/>
      <c r="N63" s="3"/>
      <c r="O63" s="3"/>
      <c r="P63" s="3"/>
      <c r="Q63" s="3"/>
      <c r="R63" s="3"/>
      <c r="S63" s="3"/>
      <c r="T63" s="3"/>
      <c r="U63" s="3"/>
      <c r="V63" s="3"/>
      <c r="W63" s="3"/>
      <c r="X63" s="3"/>
      <c r="Y63" s="3"/>
      <c r="Z63" s="3"/>
    </row>
    <row r="64" spans="2:26" ht="16.5" customHeight="1">
      <c r="B64" s="3"/>
      <c r="C64" s="3"/>
      <c r="D64" s="3"/>
      <c r="E64" s="3"/>
      <c r="F64" s="3"/>
      <c r="G64" s="3"/>
      <c r="H64" s="3"/>
      <c r="I64" s="3"/>
      <c r="J64" s="3"/>
      <c r="K64" s="3"/>
      <c r="L64" s="3"/>
      <c r="M64" s="3"/>
      <c r="N64" s="3"/>
      <c r="O64" s="3"/>
      <c r="P64" s="3"/>
      <c r="Q64" s="3"/>
      <c r="R64" s="3"/>
      <c r="S64" s="3"/>
      <c r="T64" s="3"/>
      <c r="U64" s="3"/>
      <c r="V64" s="3"/>
      <c r="W64" s="3"/>
      <c r="X64" s="3"/>
      <c r="Y64" s="3"/>
      <c r="Z64" s="3"/>
    </row>
    <row r="65" spans="2:26" ht="16.5" customHeight="1">
      <c r="B65" s="21"/>
      <c r="C65" s="3"/>
      <c r="D65" s="3"/>
      <c r="E65" s="3"/>
      <c r="F65" s="3"/>
      <c r="G65" s="3"/>
      <c r="H65" s="3"/>
      <c r="I65" s="3"/>
      <c r="J65" s="3"/>
      <c r="K65" s="3"/>
      <c r="L65" s="3"/>
      <c r="M65" s="3"/>
      <c r="N65" s="3"/>
      <c r="O65" s="3"/>
      <c r="P65" s="3"/>
      <c r="Q65" s="3"/>
      <c r="R65" s="3"/>
      <c r="S65" s="3"/>
      <c r="T65" s="3"/>
      <c r="U65" s="3"/>
      <c r="V65" s="3"/>
      <c r="W65" s="3"/>
      <c r="X65" s="3"/>
      <c r="Y65" s="3"/>
      <c r="Z65" s="3"/>
    </row>
    <row r="66" spans="2:26" ht="16.5" customHeight="1">
      <c r="B66" s="21"/>
      <c r="C66" s="3"/>
      <c r="D66" s="3"/>
      <c r="E66" s="3"/>
      <c r="F66" s="3"/>
      <c r="G66" s="3"/>
      <c r="H66" s="3"/>
      <c r="I66" s="3"/>
      <c r="J66" s="3"/>
      <c r="K66" s="3"/>
      <c r="L66" s="3"/>
      <c r="M66" s="3"/>
      <c r="N66" s="3"/>
      <c r="O66" s="3"/>
      <c r="P66" s="3"/>
      <c r="Q66" s="3"/>
      <c r="R66" s="3"/>
      <c r="S66" s="3"/>
      <c r="T66" s="3"/>
      <c r="U66" s="3"/>
      <c r="V66" s="3"/>
      <c r="W66" s="3"/>
      <c r="X66" s="3"/>
      <c r="Y66" s="3"/>
      <c r="Z66" s="3"/>
    </row>
    <row r="67" spans="2:26" ht="16.5" customHeight="1">
      <c r="B67" s="21"/>
      <c r="C67" s="3"/>
      <c r="D67" s="3"/>
      <c r="E67" s="3"/>
      <c r="F67" s="3"/>
      <c r="G67" s="3"/>
      <c r="H67" s="3"/>
      <c r="I67" s="3"/>
      <c r="J67" s="3"/>
      <c r="K67" s="3"/>
      <c r="L67" s="3"/>
      <c r="M67" s="3"/>
      <c r="N67" s="3"/>
      <c r="O67" s="3"/>
      <c r="P67" s="3"/>
      <c r="Q67" s="3"/>
      <c r="R67" s="3"/>
      <c r="S67" s="3"/>
      <c r="T67" s="3"/>
      <c r="U67" s="3"/>
      <c r="V67" s="3"/>
      <c r="W67" s="3"/>
      <c r="X67" s="3"/>
      <c r="Y67" s="3"/>
      <c r="Z67" s="3"/>
    </row>
    <row r="68" spans="2:26" ht="16.5" customHeight="1">
      <c r="B68" s="21"/>
      <c r="C68" s="3"/>
      <c r="D68" s="3"/>
      <c r="E68" s="3"/>
      <c r="F68" s="3"/>
      <c r="G68" s="3"/>
      <c r="H68" s="3"/>
      <c r="I68" s="3"/>
      <c r="J68" s="3"/>
      <c r="K68" s="3"/>
      <c r="L68" s="3"/>
      <c r="M68" s="3"/>
      <c r="N68" s="3"/>
      <c r="O68" s="3"/>
      <c r="P68" s="3"/>
      <c r="Q68" s="3"/>
      <c r="R68" s="3"/>
      <c r="S68" s="3"/>
      <c r="T68" s="3"/>
      <c r="U68" s="3"/>
      <c r="V68" s="3"/>
      <c r="W68" s="3"/>
      <c r="X68" s="3"/>
      <c r="Y68" s="3"/>
      <c r="Z68" s="3"/>
    </row>
    <row r="69" spans="2:26" ht="16.5" customHeight="1">
      <c r="B69" s="21"/>
      <c r="C69" s="3"/>
      <c r="D69" s="3"/>
      <c r="E69" s="3"/>
      <c r="F69" s="3"/>
      <c r="G69" s="3"/>
      <c r="H69" s="3"/>
      <c r="I69" s="3"/>
      <c r="J69" s="3"/>
      <c r="K69" s="3"/>
      <c r="L69" s="3"/>
      <c r="M69" s="3"/>
      <c r="N69" s="3"/>
      <c r="O69" s="3"/>
      <c r="P69" s="3"/>
      <c r="Q69" s="3"/>
      <c r="R69" s="3"/>
      <c r="S69" s="3"/>
      <c r="T69" s="3"/>
      <c r="U69" s="3"/>
      <c r="V69" s="3"/>
      <c r="W69" s="3"/>
      <c r="X69" s="3"/>
      <c r="Y69" s="3"/>
      <c r="Z69" s="3"/>
    </row>
    <row r="70" spans="2:26" ht="16.5" customHeight="1">
      <c r="B70" s="3"/>
      <c r="C70" s="3"/>
      <c r="D70" s="3"/>
      <c r="E70" s="3"/>
      <c r="F70" s="3"/>
      <c r="G70" s="3"/>
      <c r="H70" s="3"/>
      <c r="I70" s="3"/>
      <c r="J70" s="3"/>
      <c r="K70" s="3"/>
      <c r="L70" s="3"/>
      <c r="M70" s="3"/>
      <c r="N70" s="3"/>
      <c r="O70" s="3"/>
      <c r="P70" s="3"/>
      <c r="Q70" s="3"/>
      <c r="R70" s="3"/>
      <c r="S70" s="3"/>
      <c r="T70" s="3"/>
      <c r="U70" s="3"/>
      <c r="V70" s="3"/>
      <c r="W70" s="3"/>
      <c r="X70" s="3"/>
      <c r="Y70" s="3"/>
      <c r="Z70" s="3"/>
    </row>
    <row r="71" spans="2:26" ht="16.5" customHeight="1">
      <c r="B71" s="3"/>
      <c r="C71" s="3"/>
      <c r="D71" s="3"/>
      <c r="E71" s="3"/>
      <c r="F71" s="3"/>
      <c r="G71" s="3"/>
      <c r="H71" s="3"/>
      <c r="I71" s="3"/>
      <c r="J71" s="3"/>
      <c r="K71" s="3"/>
      <c r="L71" s="3"/>
      <c r="M71" s="3"/>
      <c r="N71" s="3"/>
      <c r="O71" s="3"/>
      <c r="P71" s="3"/>
      <c r="Q71" s="3"/>
      <c r="R71" s="3"/>
      <c r="S71" s="3"/>
      <c r="T71" s="3"/>
      <c r="U71" s="3"/>
      <c r="V71" s="3"/>
      <c r="W71" s="3"/>
      <c r="X71" s="3"/>
      <c r="Y71" s="3"/>
      <c r="Z71" s="3"/>
    </row>
    <row r="72" spans="2:26" ht="16.5" customHeight="1">
      <c r="B72" s="3"/>
      <c r="C72" s="3"/>
      <c r="D72" s="3"/>
      <c r="E72" s="3"/>
      <c r="F72" s="3"/>
      <c r="G72" s="3"/>
      <c r="H72" s="3"/>
      <c r="I72" s="3"/>
      <c r="J72" s="3"/>
      <c r="K72" s="3"/>
      <c r="L72" s="3"/>
      <c r="M72" s="3"/>
      <c r="N72" s="3"/>
      <c r="O72" s="3"/>
      <c r="P72" s="3"/>
      <c r="Q72" s="3"/>
      <c r="R72" s="3"/>
      <c r="S72" s="3"/>
      <c r="T72" s="3"/>
      <c r="U72" s="3"/>
      <c r="V72" s="3"/>
      <c r="W72" s="3"/>
      <c r="X72" s="3"/>
      <c r="Y72" s="3"/>
      <c r="Z72" s="3"/>
    </row>
    <row r="73" spans="2:26" ht="16.5" customHeight="1">
      <c r="B73" s="21"/>
      <c r="C73" s="3"/>
      <c r="D73" s="3"/>
      <c r="E73" s="3"/>
      <c r="F73" s="3"/>
      <c r="G73" s="3"/>
      <c r="H73" s="3"/>
      <c r="I73" s="3"/>
      <c r="J73" s="3"/>
      <c r="K73" s="3"/>
      <c r="L73" s="3"/>
      <c r="M73" s="3"/>
      <c r="N73" s="3"/>
      <c r="O73" s="3"/>
      <c r="P73" s="3"/>
      <c r="Q73" s="3"/>
      <c r="R73" s="3"/>
      <c r="S73" s="3"/>
      <c r="T73" s="3"/>
      <c r="U73" s="3"/>
      <c r="V73" s="3"/>
      <c r="W73" s="3"/>
      <c r="X73" s="3"/>
      <c r="Y73" s="3"/>
      <c r="Z73" s="3"/>
    </row>
    <row r="74" spans="2:26" ht="16.5" customHeight="1">
      <c r="B74" s="21"/>
      <c r="C74" s="3"/>
      <c r="D74" s="3"/>
      <c r="E74" s="3"/>
      <c r="F74" s="3"/>
      <c r="G74" s="3"/>
      <c r="H74" s="3"/>
      <c r="I74" s="3"/>
      <c r="J74" s="3"/>
      <c r="K74" s="3"/>
      <c r="L74" s="3"/>
      <c r="M74" s="3"/>
      <c r="N74" s="3"/>
      <c r="O74" s="3"/>
      <c r="P74" s="3"/>
      <c r="Q74" s="3"/>
      <c r="R74" s="3"/>
      <c r="S74" s="3"/>
      <c r="T74" s="3"/>
      <c r="U74" s="3"/>
      <c r="V74" s="3"/>
      <c r="W74" s="3"/>
      <c r="X74" s="3"/>
      <c r="Y74" s="3"/>
      <c r="Z74" s="3"/>
    </row>
    <row r="75" spans="2:26" ht="16.5" customHeight="1">
      <c r="B75" s="21"/>
      <c r="C75" s="3"/>
      <c r="D75" s="3"/>
      <c r="E75" s="3"/>
      <c r="F75" s="3"/>
      <c r="G75" s="3"/>
      <c r="H75" s="3"/>
      <c r="I75" s="3"/>
      <c r="J75" s="3"/>
      <c r="K75" s="3"/>
      <c r="L75" s="3"/>
      <c r="M75" s="3"/>
      <c r="N75" s="3"/>
      <c r="O75" s="3"/>
      <c r="P75" s="3"/>
      <c r="Q75" s="3"/>
      <c r="R75" s="3"/>
      <c r="S75" s="3"/>
      <c r="T75" s="3"/>
      <c r="U75" s="3"/>
      <c r="V75" s="3"/>
      <c r="W75" s="3"/>
      <c r="X75" s="3"/>
      <c r="Y75" s="3"/>
      <c r="Z75" s="3"/>
    </row>
    <row r="76" spans="2:26" ht="16.5" customHeight="1">
      <c r="B76" s="21"/>
      <c r="C76" s="3"/>
      <c r="D76" s="3"/>
      <c r="E76" s="3"/>
      <c r="F76" s="3"/>
      <c r="G76" s="3"/>
      <c r="H76" s="3"/>
      <c r="I76" s="3"/>
      <c r="J76" s="3"/>
      <c r="K76" s="3"/>
      <c r="L76" s="3"/>
      <c r="M76" s="3"/>
      <c r="N76" s="3"/>
      <c r="O76" s="3"/>
      <c r="P76" s="3"/>
      <c r="Q76" s="3"/>
      <c r="R76" s="3"/>
      <c r="S76" s="3"/>
      <c r="T76" s="3"/>
      <c r="U76" s="3"/>
      <c r="V76" s="3"/>
      <c r="W76" s="3"/>
      <c r="X76" s="3"/>
      <c r="Y76" s="3"/>
      <c r="Z76" s="3"/>
    </row>
    <row r="77" spans="2:26" ht="16.5" customHeight="1">
      <c r="B77" s="21"/>
      <c r="C77" s="3"/>
      <c r="D77" s="3"/>
      <c r="E77" s="3"/>
      <c r="F77" s="3"/>
      <c r="G77" s="3"/>
      <c r="H77" s="3"/>
      <c r="I77" s="3"/>
      <c r="J77" s="3"/>
      <c r="K77" s="3"/>
      <c r="L77" s="3"/>
      <c r="M77" s="3"/>
      <c r="N77" s="3"/>
      <c r="O77" s="3"/>
      <c r="P77" s="3"/>
      <c r="Q77" s="3"/>
      <c r="R77" s="3"/>
      <c r="S77" s="3"/>
      <c r="T77" s="3"/>
      <c r="U77" s="3"/>
      <c r="V77" s="3"/>
      <c r="W77" s="3"/>
      <c r="X77" s="3"/>
      <c r="Y77" s="3"/>
      <c r="Z77" s="3"/>
    </row>
    <row r="78" spans="2:26" ht="16.5" customHeight="1">
      <c r="B78" s="21"/>
      <c r="C78" s="3"/>
      <c r="D78" s="3"/>
      <c r="E78" s="3"/>
      <c r="F78" s="3"/>
      <c r="G78" s="3"/>
      <c r="H78" s="3"/>
      <c r="I78" s="3"/>
      <c r="J78" s="3"/>
      <c r="K78" s="3"/>
      <c r="L78" s="3"/>
      <c r="M78" s="3"/>
      <c r="N78" s="3"/>
      <c r="O78" s="3"/>
      <c r="P78" s="3"/>
      <c r="Q78" s="3"/>
      <c r="R78" s="3"/>
      <c r="S78" s="3"/>
      <c r="T78" s="3"/>
      <c r="U78" s="3"/>
      <c r="V78" s="3"/>
      <c r="W78" s="3"/>
      <c r="X78" s="3"/>
      <c r="Y78" s="3"/>
      <c r="Z78" s="3"/>
    </row>
    <row r="79" spans="2:26" ht="16.5" customHeight="1">
      <c r="B79" s="21"/>
      <c r="C79" s="3"/>
      <c r="D79" s="3"/>
      <c r="E79" s="3"/>
      <c r="F79" s="3"/>
      <c r="G79" s="3"/>
      <c r="H79" s="3"/>
      <c r="I79" s="3"/>
      <c r="J79" s="3"/>
      <c r="K79" s="3"/>
      <c r="L79" s="3"/>
      <c r="M79" s="3"/>
      <c r="N79" s="3"/>
      <c r="O79" s="3"/>
      <c r="P79" s="3"/>
      <c r="Q79" s="3"/>
      <c r="R79" s="3"/>
      <c r="S79" s="3"/>
      <c r="T79" s="3"/>
      <c r="U79" s="3"/>
      <c r="V79" s="3"/>
      <c r="W79" s="3"/>
      <c r="X79" s="3"/>
      <c r="Y79" s="3"/>
      <c r="Z79" s="3"/>
    </row>
    <row r="80" spans="2:26" ht="16.5" customHeight="1">
      <c r="B80" s="21"/>
      <c r="C80" s="3"/>
      <c r="D80" s="3"/>
      <c r="E80" s="3"/>
      <c r="F80" s="3"/>
      <c r="G80" s="3"/>
      <c r="H80" s="3"/>
      <c r="I80" s="3"/>
      <c r="J80" s="3"/>
      <c r="K80" s="3"/>
      <c r="L80" s="3"/>
      <c r="M80" s="3"/>
      <c r="N80" s="3"/>
      <c r="O80" s="3"/>
      <c r="P80" s="3"/>
      <c r="Q80" s="3"/>
      <c r="R80" s="3"/>
      <c r="S80" s="3"/>
      <c r="T80" s="3"/>
      <c r="U80" s="3"/>
      <c r="V80" s="3"/>
      <c r="W80" s="3"/>
      <c r="X80" s="3"/>
      <c r="Y80" s="3"/>
      <c r="Z80" s="3"/>
    </row>
    <row r="81" spans="2:26" ht="16.5" customHeight="1">
      <c r="B81" s="21"/>
      <c r="C81" s="3"/>
      <c r="D81" s="3"/>
      <c r="E81" s="3"/>
      <c r="F81" s="3"/>
      <c r="G81" s="3"/>
      <c r="H81" s="3"/>
      <c r="I81" s="3"/>
      <c r="J81" s="3"/>
      <c r="K81" s="3"/>
      <c r="L81" s="3"/>
      <c r="M81" s="3"/>
      <c r="N81" s="3"/>
      <c r="O81" s="3"/>
      <c r="P81" s="3"/>
      <c r="Q81" s="3"/>
      <c r="R81" s="3"/>
      <c r="S81" s="3"/>
      <c r="T81" s="3"/>
      <c r="U81" s="3"/>
      <c r="V81" s="3"/>
      <c r="W81" s="3"/>
      <c r="X81" s="3"/>
      <c r="Y81" s="3"/>
      <c r="Z81" s="3"/>
    </row>
    <row r="82" spans="2:26" ht="16.5" customHeight="1">
      <c r="B82" s="21"/>
      <c r="C82" s="3"/>
      <c r="D82" s="3"/>
      <c r="E82" s="3"/>
      <c r="F82" s="3"/>
      <c r="G82" s="3"/>
      <c r="H82" s="3"/>
      <c r="I82" s="3"/>
      <c r="J82" s="3"/>
      <c r="K82" s="3"/>
      <c r="L82" s="3"/>
      <c r="M82" s="3"/>
      <c r="N82" s="3"/>
      <c r="O82" s="3"/>
      <c r="P82" s="3"/>
      <c r="Q82" s="3"/>
      <c r="R82" s="3"/>
      <c r="S82" s="3"/>
      <c r="T82" s="3"/>
      <c r="U82" s="3"/>
      <c r="V82" s="3"/>
      <c r="W82" s="3"/>
      <c r="X82" s="3"/>
      <c r="Y82" s="3"/>
      <c r="Z82" s="3"/>
    </row>
    <row r="83" spans="2:26" ht="16.5" customHeight="1">
      <c r="B83" s="21"/>
      <c r="C83" s="3"/>
      <c r="D83" s="3"/>
      <c r="E83" s="3"/>
      <c r="F83" s="3"/>
      <c r="G83" s="3"/>
      <c r="H83" s="3"/>
      <c r="I83" s="3"/>
      <c r="J83" s="3"/>
      <c r="K83" s="3"/>
      <c r="L83" s="3"/>
      <c r="M83" s="3"/>
      <c r="N83" s="3"/>
      <c r="O83" s="3"/>
      <c r="P83" s="3"/>
      <c r="Q83" s="3"/>
      <c r="R83" s="3"/>
      <c r="S83" s="3"/>
      <c r="T83" s="3"/>
      <c r="U83" s="3"/>
      <c r="V83" s="3"/>
      <c r="W83" s="3"/>
      <c r="X83" s="3"/>
      <c r="Y83" s="3"/>
      <c r="Z83" s="3"/>
    </row>
    <row r="84" spans="2:26" ht="16.5" customHeight="1">
      <c r="B84" s="21"/>
      <c r="C84" s="3"/>
      <c r="D84" s="3"/>
      <c r="E84" s="3"/>
      <c r="F84" s="3"/>
      <c r="G84" s="3"/>
      <c r="H84" s="3"/>
      <c r="I84" s="3"/>
      <c r="J84" s="3"/>
      <c r="K84" s="3"/>
      <c r="L84" s="3"/>
      <c r="M84" s="3"/>
      <c r="N84" s="3"/>
      <c r="O84" s="3"/>
      <c r="P84" s="3"/>
      <c r="Q84" s="3"/>
      <c r="R84" s="3"/>
      <c r="S84" s="3"/>
      <c r="T84" s="3"/>
      <c r="U84" s="3"/>
      <c r="V84" s="3"/>
      <c r="W84" s="3"/>
      <c r="X84" s="3"/>
      <c r="Y84" s="3"/>
      <c r="Z84" s="3"/>
    </row>
    <row r="85" spans="2:26" ht="16.5" customHeight="1">
      <c r="B85" s="21"/>
      <c r="C85" s="3"/>
      <c r="D85" s="3"/>
      <c r="E85" s="3"/>
      <c r="F85" s="3"/>
      <c r="G85" s="3"/>
      <c r="H85" s="3"/>
      <c r="I85" s="3"/>
      <c r="J85" s="3"/>
      <c r="K85" s="3"/>
      <c r="L85" s="3"/>
      <c r="M85" s="3"/>
      <c r="N85" s="3"/>
      <c r="O85" s="3"/>
      <c r="P85" s="3"/>
      <c r="Q85" s="3"/>
      <c r="R85" s="3"/>
      <c r="S85" s="3"/>
      <c r="T85" s="3"/>
      <c r="U85" s="3"/>
      <c r="V85" s="3"/>
      <c r="W85" s="3"/>
      <c r="X85" s="3"/>
      <c r="Y85" s="3"/>
      <c r="Z85" s="3"/>
    </row>
    <row r="86" spans="2:26" ht="16.5" customHeight="1">
      <c r="B86" s="21"/>
      <c r="C86" s="3"/>
      <c r="D86" s="3"/>
      <c r="E86" s="3"/>
      <c r="F86" s="3"/>
      <c r="G86" s="3"/>
      <c r="H86" s="3"/>
      <c r="I86" s="3"/>
      <c r="J86" s="3"/>
      <c r="K86" s="3"/>
      <c r="L86" s="3"/>
      <c r="M86" s="3"/>
      <c r="N86" s="3"/>
      <c r="O86" s="3"/>
      <c r="P86" s="3"/>
      <c r="Q86" s="3"/>
      <c r="R86" s="3"/>
      <c r="S86" s="3"/>
      <c r="T86" s="3"/>
      <c r="U86" s="3"/>
      <c r="V86" s="3"/>
      <c r="W86" s="3"/>
      <c r="X86" s="3"/>
      <c r="Y86" s="3"/>
      <c r="Z86" s="3"/>
    </row>
    <row r="87" spans="2:26" ht="16.5" customHeight="1">
      <c r="B87" s="21"/>
      <c r="C87" s="3"/>
      <c r="D87" s="3"/>
      <c r="E87" s="3"/>
      <c r="F87" s="3"/>
      <c r="G87" s="3"/>
      <c r="H87" s="3"/>
      <c r="I87" s="3"/>
      <c r="J87" s="3"/>
      <c r="K87" s="3"/>
      <c r="L87" s="3"/>
      <c r="M87" s="3"/>
      <c r="N87" s="3"/>
      <c r="O87" s="3"/>
      <c r="P87" s="3"/>
      <c r="Q87" s="3"/>
      <c r="R87" s="3"/>
      <c r="S87" s="3"/>
      <c r="T87" s="3"/>
      <c r="U87" s="3"/>
      <c r="V87" s="3"/>
      <c r="W87" s="3"/>
      <c r="X87" s="3"/>
      <c r="Y87" s="3"/>
      <c r="Z87" s="3"/>
    </row>
    <row r="88" spans="2:26" ht="16.5" customHeight="1">
      <c r="B88" s="21"/>
      <c r="C88" s="3"/>
      <c r="D88" s="3"/>
      <c r="E88" s="3"/>
      <c r="F88" s="3"/>
      <c r="G88" s="3"/>
      <c r="H88" s="3"/>
      <c r="I88" s="3"/>
      <c r="J88" s="3"/>
      <c r="K88" s="3"/>
      <c r="L88" s="3"/>
      <c r="M88" s="3"/>
      <c r="N88" s="3"/>
      <c r="O88" s="3"/>
      <c r="P88" s="3"/>
      <c r="Q88" s="3"/>
      <c r="R88" s="3"/>
      <c r="S88" s="3"/>
      <c r="T88" s="3"/>
      <c r="U88" s="3"/>
      <c r="V88" s="3"/>
      <c r="W88" s="3"/>
      <c r="X88" s="3"/>
      <c r="Y88" s="3"/>
      <c r="Z88" s="3"/>
    </row>
    <row r="89" spans="2:26" ht="16.5" customHeight="1">
      <c r="B89" s="21"/>
      <c r="C89" s="3"/>
      <c r="D89" s="3"/>
      <c r="E89" s="3"/>
      <c r="F89" s="3"/>
      <c r="G89" s="3"/>
      <c r="H89" s="3"/>
      <c r="I89" s="3"/>
      <c r="J89" s="3"/>
      <c r="K89" s="3"/>
      <c r="L89" s="3"/>
      <c r="M89" s="3"/>
      <c r="N89" s="3"/>
      <c r="O89" s="3"/>
      <c r="P89" s="3"/>
      <c r="Q89" s="3"/>
      <c r="R89" s="3"/>
      <c r="S89" s="3"/>
      <c r="T89" s="3"/>
      <c r="U89" s="3"/>
      <c r="V89" s="3"/>
      <c r="W89" s="3"/>
      <c r="X89" s="3"/>
      <c r="Y89" s="3"/>
      <c r="Z89" s="3"/>
    </row>
    <row r="90" spans="2:26" ht="16.5" customHeight="1">
      <c r="B90" s="21"/>
      <c r="C90" s="3"/>
      <c r="D90" s="3"/>
      <c r="E90" s="3"/>
      <c r="F90" s="3"/>
      <c r="G90" s="3"/>
      <c r="H90" s="3"/>
      <c r="I90" s="3"/>
      <c r="J90" s="3"/>
      <c r="K90" s="3"/>
      <c r="L90" s="3"/>
      <c r="M90" s="3"/>
      <c r="N90" s="3"/>
      <c r="O90" s="3"/>
      <c r="P90" s="3"/>
      <c r="Q90" s="3"/>
      <c r="R90" s="3"/>
      <c r="S90" s="3"/>
      <c r="T90" s="3"/>
      <c r="U90" s="3"/>
      <c r="V90" s="3"/>
      <c r="W90" s="3"/>
      <c r="X90" s="3"/>
      <c r="Y90" s="3"/>
      <c r="Z90" s="3"/>
    </row>
    <row r="91" spans="2:26" ht="16.5" customHeight="1">
      <c r="B91" s="21"/>
      <c r="C91" s="3"/>
      <c r="D91" s="3"/>
      <c r="E91" s="3"/>
      <c r="F91" s="3"/>
      <c r="G91" s="3"/>
      <c r="H91" s="3"/>
      <c r="I91" s="3"/>
      <c r="J91" s="3"/>
      <c r="K91" s="3"/>
      <c r="L91" s="3"/>
      <c r="M91" s="3"/>
      <c r="N91" s="3"/>
      <c r="O91" s="3"/>
      <c r="P91" s="3"/>
      <c r="Q91" s="3"/>
      <c r="R91" s="3"/>
      <c r="S91" s="3"/>
      <c r="T91" s="3"/>
      <c r="U91" s="3"/>
      <c r="V91" s="3"/>
      <c r="W91" s="3"/>
      <c r="X91" s="3"/>
      <c r="Y91" s="3"/>
      <c r="Z91" s="3"/>
    </row>
    <row r="92" spans="2:26" ht="16.5" customHeight="1">
      <c r="B92" s="21"/>
      <c r="C92" s="3"/>
      <c r="D92" s="3"/>
      <c r="E92" s="3"/>
      <c r="F92" s="3"/>
      <c r="G92" s="3"/>
      <c r="H92" s="3"/>
      <c r="I92" s="3"/>
      <c r="J92" s="3"/>
      <c r="K92" s="3"/>
      <c r="L92" s="3"/>
      <c r="M92" s="3"/>
      <c r="N92" s="3"/>
      <c r="O92" s="3"/>
      <c r="P92" s="3"/>
      <c r="Q92" s="3"/>
      <c r="R92" s="3"/>
      <c r="S92" s="3"/>
      <c r="T92" s="3"/>
      <c r="U92" s="3"/>
      <c r="V92" s="3"/>
      <c r="W92" s="3"/>
      <c r="X92" s="3"/>
      <c r="Y92" s="3"/>
      <c r="Z92" s="3"/>
    </row>
    <row r="93" spans="2:26" ht="16.5" customHeight="1">
      <c r="B93" s="21"/>
      <c r="C93" s="3"/>
      <c r="D93" s="3"/>
      <c r="E93" s="3"/>
      <c r="F93" s="3"/>
      <c r="G93" s="3"/>
      <c r="H93" s="3"/>
      <c r="I93" s="3"/>
      <c r="J93" s="3"/>
      <c r="K93" s="3"/>
      <c r="L93" s="3"/>
      <c r="M93" s="3"/>
      <c r="N93" s="3"/>
      <c r="O93" s="3"/>
      <c r="P93" s="3"/>
      <c r="Q93" s="3"/>
      <c r="R93" s="3"/>
      <c r="S93" s="3"/>
      <c r="T93" s="3"/>
      <c r="U93" s="3"/>
      <c r="V93" s="3"/>
      <c r="W93" s="3"/>
      <c r="X93" s="3"/>
      <c r="Y93" s="3"/>
      <c r="Z93" s="3"/>
    </row>
    <row r="94" spans="2:26" ht="16.5" customHeight="1">
      <c r="B94" s="21"/>
      <c r="C94" s="3"/>
      <c r="D94" s="3"/>
      <c r="E94" s="3"/>
      <c r="F94" s="3"/>
      <c r="G94" s="3"/>
      <c r="H94" s="3"/>
      <c r="I94" s="3"/>
      <c r="J94" s="3"/>
      <c r="K94" s="3"/>
      <c r="L94" s="3"/>
      <c r="M94" s="3"/>
      <c r="N94" s="3"/>
      <c r="O94" s="3"/>
      <c r="P94" s="3"/>
      <c r="Q94" s="3"/>
      <c r="R94" s="3"/>
      <c r="S94" s="3"/>
      <c r="T94" s="3"/>
      <c r="U94" s="3"/>
      <c r="V94" s="3"/>
      <c r="W94" s="3"/>
      <c r="X94" s="3"/>
      <c r="Y94" s="3"/>
      <c r="Z94" s="3"/>
    </row>
    <row r="95" spans="2:26" ht="16.5" customHeight="1">
      <c r="B95" s="21"/>
      <c r="C95" s="3"/>
      <c r="D95" s="3"/>
      <c r="E95" s="3"/>
      <c r="F95" s="3"/>
      <c r="G95" s="3"/>
      <c r="H95" s="3"/>
      <c r="I95" s="3"/>
      <c r="J95" s="3"/>
      <c r="K95" s="3"/>
      <c r="L95" s="3"/>
      <c r="M95" s="3"/>
      <c r="N95" s="3"/>
      <c r="O95" s="3"/>
      <c r="P95" s="3"/>
      <c r="Q95" s="3"/>
      <c r="R95" s="3"/>
      <c r="S95" s="3"/>
      <c r="T95" s="3"/>
      <c r="U95" s="3"/>
      <c r="V95" s="3"/>
      <c r="W95" s="3"/>
      <c r="X95" s="3"/>
      <c r="Y95" s="3"/>
      <c r="Z95" s="3"/>
    </row>
    <row r="96" spans="2:26" ht="16.5" customHeight="1">
      <c r="B96" s="21"/>
      <c r="C96" s="3"/>
      <c r="D96" s="3"/>
      <c r="E96" s="3"/>
      <c r="F96" s="3"/>
      <c r="G96" s="3"/>
      <c r="H96" s="3"/>
      <c r="I96" s="3"/>
      <c r="J96" s="3"/>
      <c r="K96" s="3"/>
      <c r="L96" s="3"/>
      <c r="M96" s="3"/>
      <c r="N96" s="3"/>
      <c r="O96" s="3"/>
      <c r="P96" s="3"/>
      <c r="Q96" s="3"/>
      <c r="R96" s="3"/>
      <c r="S96" s="3"/>
      <c r="T96" s="3"/>
      <c r="U96" s="3"/>
      <c r="V96" s="3"/>
      <c r="W96" s="3"/>
      <c r="X96" s="3"/>
      <c r="Y96" s="3"/>
      <c r="Z96" s="3"/>
    </row>
    <row r="97" spans="2:26" ht="16.5" customHeight="1">
      <c r="B97" s="21"/>
      <c r="C97" s="3"/>
      <c r="D97" s="3"/>
      <c r="E97" s="3"/>
      <c r="F97" s="3"/>
      <c r="G97" s="3"/>
      <c r="H97" s="3"/>
      <c r="I97" s="3"/>
      <c r="J97" s="3"/>
      <c r="K97" s="3"/>
      <c r="L97" s="3"/>
      <c r="M97" s="3"/>
      <c r="N97" s="3"/>
      <c r="O97" s="3"/>
      <c r="P97" s="3"/>
      <c r="Q97" s="3"/>
      <c r="R97" s="3"/>
      <c r="S97" s="3"/>
      <c r="T97" s="3"/>
      <c r="U97" s="3"/>
      <c r="V97" s="3"/>
      <c r="W97" s="3"/>
      <c r="X97" s="3"/>
      <c r="Y97" s="3"/>
      <c r="Z97" s="3"/>
    </row>
    <row r="98" spans="2:26" ht="16.5" customHeight="1">
      <c r="B98" s="21"/>
      <c r="C98" s="3"/>
      <c r="D98" s="3"/>
      <c r="E98" s="3"/>
      <c r="F98" s="3"/>
      <c r="G98" s="3"/>
      <c r="H98" s="3"/>
      <c r="I98" s="3"/>
      <c r="J98" s="3"/>
      <c r="K98" s="3"/>
      <c r="L98" s="3"/>
      <c r="M98" s="3"/>
      <c r="N98" s="3"/>
      <c r="O98" s="3"/>
      <c r="P98" s="3"/>
      <c r="Q98" s="3"/>
      <c r="R98" s="3"/>
      <c r="S98" s="3"/>
      <c r="T98" s="3"/>
      <c r="U98" s="3"/>
      <c r="V98" s="3"/>
      <c r="W98" s="3"/>
      <c r="X98" s="3"/>
      <c r="Y98" s="3"/>
      <c r="Z98" s="3"/>
    </row>
    <row r="99" spans="2:26" ht="16.5" customHeight="1">
      <c r="B99" s="21"/>
      <c r="C99" s="3"/>
      <c r="D99" s="3"/>
      <c r="E99" s="3"/>
      <c r="F99" s="3"/>
      <c r="G99" s="3"/>
      <c r="H99" s="3"/>
      <c r="I99" s="3"/>
      <c r="J99" s="3"/>
      <c r="K99" s="3"/>
      <c r="L99" s="3"/>
      <c r="M99" s="3"/>
      <c r="N99" s="3"/>
      <c r="O99" s="3"/>
      <c r="P99" s="3"/>
      <c r="Q99" s="3"/>
      <c r="R99" s="3"/>
      <c r="S99" s="3"/>
      <c r="T99" s="3"/>
      <c r="U99" s="3"/>
      <c r="V99" s="3"/>
      <c r="W99" s="3"/>
      <c r="X99" s="3"/>
      <c r="Y99" s="3"/>
      <c r="Z99" s="3"/>
    </row>
    <row r="100" spans="2:26" ht="16.5" customHeight="1">
      <c r="B100" s="21"/>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2:26" ht="16.5" customHeight="1">
      <c r="B101" s="21"/>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2:26" ht="16.5" customHeight="1">
      <c r="B102" s="21"/>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2:26" ht="16.5" customHeight="1">
      <c r="B103" s="21"/>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2:26" ht="16.5" customHeight="1">
      <c r="B104" s="21"/>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2:26" ht="16.5" customHeight="1">
      <c r="B105" s="21"/>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2:26" ht="16.5" customHeight="1">
      <c r="B106" s="21"/>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2:26" ht="16.5" customHeight="1">
      <c r="B107" s="21"/>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2:26" ht="16.5" customHeight="1">
      <c r="B108" s="21"/>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2:26" ht="16.5" customHeight="1">
      <c r="B109" s="21"/>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2:26" ht="16.5" customHeight="1">
      <c r="B110" s="21"/>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2:26" ht="16.5" customHeight="1">
      <c r="B111" s="21"/>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2:26" ht="16.5" customHeight="1">
      <c r="B112" s="21"/>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2:26" ht="16.5" customHeight="1">
      <c r="B113" s="21"/>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2:26" ht="16.5" customHeight="1">
      <c r="B114" s="21"/>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2:26" ht="16.5" customHeight="1">
      <c r="B115" s="21"/>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2:26" ht="16.5" customHeight="1">
      <c r="B116" s="21"/>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2:26" ht="16.5" customHeight="1">
      <c r="B117" s="21"/>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2:26" ht="16.5" customHeight="1">
      <c r="B118" s="21"/>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2:26" ht="16.5" customHeight="1">
      <c r="B119" s="21"/>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2:26" ht="16.5" customHeight="1">
      <c r="B120" s="21"/>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2:26" ht="16.5" customHeight="1">
      <c r="B121" s="21"/>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2:26" ht="16.5" customHeight="1">
      <c r="B122" s="21"/>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2:26" ht="16.5" customHeight="1">
      <c r="B123" s="21"/>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2:26" ht="16.5" customHeight="1">
      <c r="B124" s="21"/>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2:26" ht="16.5" customHeight="1">
      <c r="B125" s="21"/>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2:26" ht="16.5" customHeight="1">
      <c r="B126" s="21"/>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2:26" ht="16.5" customHeight="1">
      <c r="B127" s="21"/>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2:26" ht="16.5" customHeight="1">
      <c r="B128" s="21"/>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2:26" ht="16.5" customHeight="1">
      <c r="B129" s="21"/>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2:26" ht="16.5" customHeight="1">
      <c r="B130" s="21"/>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2:26" ht="16.5" customHeight="1">
      <c r="B131" s="21"/>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2:26" ht="16.5" customHeight="1">
      <c r="B132" s="21"/>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2:26" ht="16.5" customHeight="1">
      <c r="B133" s="21"/>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2:26" ht="16.5" customHeight="1">
      <c r="B134" s="21"/>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2:26" ht="16.5" customHeight="1">
      <c r="B135" s="21"/>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2:26" ht="16.5" customHeight="1">
      <c r="B136" s="21"/>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2:26" ht="16.5" customHeight="1">
      <c r="B137" s="21"/>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2:26" ht="16.5" customHeight="1">
      <c r="B138" s="21"/>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2:26" ht="16.5" customHeight="1">
      <c r="B139" s="21"/>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2:26" ht="16.5" customHeight="1">
      <c r="B140" s="21"/>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2:26" ht="16.5" customHeight="1">
      <c r="B141" s="21"/>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2:26" ht="16.5" customHeight="1">
      <c r="B142" s="21"/>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2:26" ht="16.5" customHeight="1">
      <c r="B143" s="21"/>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2:26" ht="16.5" customHeight="1">
      <c r="B144" s="21"/>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2:26" ht="16.5" customHeight="1">
      <c r="B145" s="21"/>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2:26" ht="16.5" customHeight="1">
      <c r="B146" s="21"/>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2:26" ht="16.5" customHeight="1">
      <c r="B147" s="21"/>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2:26" ht="16.5" customHeight="1">
      <c r="B148" s="21"/>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2:26" ht="16.5" customHeight="1">
      <c r="B149" s="21"/>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2:26" ht="16.5" customHeight="1">
      <c r="B150" s="21"/>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2:26" ht="16.5" customHeight="1">
      <c r="B151" s="21"/>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2:26" ht="16.5" customHeight="1">
      <c r="B152" s="21"/>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2:26" ht="16.5" customHeight="1">
      <c r="B153" s="21"/>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2:26" ht="16.5" customHeight="1">
      <c r="B154" s="21"/>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2:26" ht="16.5" customHeight="1">
      <c r="B155" s="21"/>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2:26" ht="16.5" customHeight="1">
      <c r="B156" s="21"/>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2:26" ht="16.5" customHeight="1">
      <c r="B157" s="21"/>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2:26" ht="16.5" customHeight="1">
      <c r="B158" s="21"/>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2:26" ht="16.5" customHeight="1">
      <c r="B159" s="21"/>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2:26" ht="16.5" customHeight="1">
      <c r="B160" s="21"/>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2:26" ht="16.5" customHeight="1">
      <c r="B161" s="21"/>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2:26" ht="16.5" customHeight="1">
      <c r="B162" s="21"/>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2:26" ht="16.5" customHeight="1">
      <c r="B163" s="21"/>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2:26" ht="16.5" customHeight="1">
      <c r="B164" s="21"/>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2:26" ht="16.5" customHeight="1">
      <c r="B165" s="21"/>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2:26" ht="16.5" customHeight="1">
      <c r="B166" s="21"/>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2:26" ht="16.5" customHeight="1">
      <c r="B167" s="21"/>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2:26" ht="16.5" customHeight="1">
      <c r="B168" s="21"/>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2:26" ht="16.5" customHeight="1">
      <c r="B169" s="21"/>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2:26" ht="16.5" customHeight="1">
      <c r="B170" s="21"/>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2:26" ht="16.5" customHeight="1">
      <c r="B171" s="21"/>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2:26" ht="16.5" customHeight="1">
      <c r="B172" s="21"/>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2:26" ht="16.5" customHeight="1">
      <c r="B173" s="21"/>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2:26" ht="16.5" customHeight="1">
      <c r="B174" s="21"/>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2:26" ht="16.5" customHeight="1">
      <c r="B175" s="21"/>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2:26" ht="16.5" customHeight="1">
      <c r="B176" s="21"/>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2:26" ht="16.5" customHeight="1">
      <c r="B177" s="21"/>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2:26" ht="16.5" customHeight="1">
      <c r="B178" s="21"/>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2:26" ht="16.5" customHeight="1">
      <c r="B179" s="21"/>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2:26" ht="16.5" customHeight="1">
      <c r="B180" s="21"/>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2:26" ht="16.5" customHeight="1">
      <c r="B181" s="21"/>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2:26" ht="16.5" customHeight="1">
      <c r="B182" s="21"/>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2:26" ht="16.5" customHeight="1">
      <c r="B183" s="21"/>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2:26" ht="16.5" customHeight="1">
      <c r="B184" s="21"/>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2:26" ht="16.5" customHeight="1">
      <c r="B185" s="21"/>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2:26" ht="16.5" customHeight="1">
      <c r="B186" s="21"/>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2:26" ht="16.5" customHeight="1">
      <c r="B187" s="21"/>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2:26" ht="16.5" customHeight="1">
      <c r="B188" s="21"/>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2:26" ht="16.5" customHeight="1">
      <c r="B189" s="21"/>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2:26" ht="16.5" customHeight="1">
      <c r="B190" s="21"/>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2:26" ht="16.5" customHeight="1">
      <c r="B191" s="21"/>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2:26" ht="16.5" customHeight="1">
      <c r="B192" s="21"/>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2:26" ht="16.5" customHeight="1">
      <c r="B193" s="21"/>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2:26" ht="16.5" customHeight="1">
      <c r="B194" s="21"/>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2:26" ht="16.5" customHeight="1">
      <c r="B195" s="21"/>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2:26" ht="16.5" customHeight="1">
      <c r="B196" s="21"/>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2:26" ht="16.5" customHeight="1">
      <c r="B197" s="21"/>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2:26" ht="16.5" customHeight="1">
      <c r="B198" s="21"/>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2:26" ht="16.5" customHeight="1">
      <c r="B199" s="21"/>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2:26" ht="16.5" customHeight="1">
      <c r="B200" s="21"/>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2:26" ht="16.5" customHeight="1">
      <c r="B201" s="21"/>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2:26" ht="16.5" customHeight="1">
      <c r="B202" s="21"/>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2:26" ht="16.5" customHeight="1">
      <c r="B203" s="21"/>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2:26" ht="16.5" customHeight="1">
      <c r="B204" s="21"/>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2:26" ht="16.5" customHeight="1">
      <c r="B205" s="21"/>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2:26" ht="16.5" customHeight="1">
      <c r="B206" s="21"/>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2:26" ht="16.5" customHeight="1">
      <c r="B207" s="21"/>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2:26" ht="16.5" customHeight="1">
      <c r="B208" s="21"/>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2:26" ht="16.5" customHeight="1">
      <c r="B209" s="21"/>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2:26" ht="16.5" customHeight="1">
      <c r="B210" s="21"/>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2:26" ht="16.5" customHeight="1">
      <c r="B211" s="21"/>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2:26" ht="16.5" customHeight="1">
      <c r="B212" s="21"/>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2:26" ht="16.5" customHeight="1">
      <c r="B213" s="21"/>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2:26" ht="16.5" customHeight="1">
      <c r="B214" s="21"/>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2:26" ht="16.5" customHeight="1">
      <c r="B215" s="21"/>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2:26" ht="16.5" customHeight="1">
      <c r="B216" s="21"/>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2:26" ht="16.5" customHeight="1">
      <c r="B217" s="21"/>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2:26" ht="16.5" customHeight="1">
      <c r="B218" s="21"/>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2:26" ht="16.5" customHeight="1">
      <c r="B219" s="21"/>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2:26" ht="16.5" customHeight="1">
      <c r="B220" s="21"/>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2:26" ht="16.5" customHeight="1">
      <c r="B221" s="21"/>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2:26" ht="16.5" customHeight="1">
      <c r="B222" s="21"/>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2:26" ht="16.5" customHeight="1">
      <c r="B223" s="21"/>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2:26" ht="16.5" customHeight="1">
      <c r="B224" s="21"/>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2:26" ht="16.5" customHeight="1">
      <c r="B225" s="21"/>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2:26" ht="16.5" customHeight="1">
      <c r="B226" s="21"/>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2:26" ht="16.5" customHeight="1">
      <c r="B227" s="21"/>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2:26" ht="16.5" customHeight="1">
      <c r="B228" s="21"/>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2:26" ht="16.5" customHeight="1">
      <c r="B229" s="21"/>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2:26" ht="16.5" customHeight="1">
      <c r="B230" s="21"/>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2:26" ht="16.5" customHeight="1">
      <c r="B231" s="21"/>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2:26" ht="16.5" customHeight="1">
      <c r="B232" s="21"/>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2:26" ht="16.5" customHeight="1">
      <c r="B233" s="21"/>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2:26" ht="16.5" customHeight="1">
      <c r="B234" s="21"/>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2:26" ht="16.5" customHeight="1">
      <c r="B235" s="21"/>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2:26" ht="16.5" customHeight="1">
      <c r="B236" s="21"/>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2:26" ht="16.5" customHeight="1">
      <c r="B237" s="21"/>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2:26" ht="16.5" customHeight="1">
      <c r="B238" s="21"/>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2:26" ht="16.5" customHeight="1">
      <c r="B239" s="21"/>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2:26" ht="16.5" customHeight="1">
      <c r="B240" s="21"/>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2:26" ht="16.5" customHeight="1">
      <c r="B241" s="21"/>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2:26" ht="16.5" customHeight="1">
      <c r="B242" s="21"/>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2:26" ht="16.5" customHeight="1">
      <c r="B243" s="21"/>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2:26" ht="16.5" customHeight="1">
      <c r="B244" s="21"/>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2:26" ht="16.5" customHeight="1">
      <c r="B245" s="21"/>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2:26" ht="16.5" customHeight="1">
      <c r="B246" s="21"/>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2:26" ht="16.5" customHeight="1">
      <c r="B247" s="21"/>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2:26" ht="16.5" customHeight="1">
      <c r="B248" s="21"/>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2:26" ht="16.5" customHeight="1">
      <c r="B249" s="21"/>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2:26" ht="16.5" customHeight="1">
      <c r="B250" s="21"/>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2:26" ht="16.5" customHeight="1">
      <c r="B251" s="21"/>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2:26" ht="16.5" customHeight="1">
      <c r="B252" s="21"/>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2:26" ht="16.5" customHeight="1">
      <c r="B253" s="21"/>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2:26" ht="16.5" customHeight="1">
      <c r="B254" s="21"/>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2:26" ht="16.5" customHeight="1">
      <c r="B255" s="21"/>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2:26" ht="16.5" customHeight="1">
      <c r="B256" s="21"/>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2:26" ht="16.5" customHeight="1">
      <c r="B257" s="21"/>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2:26" ht="16.5" customHeight="1">
      <c r="B258" s="21"/>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2:26" ht="16.5" customHeight="1">
      <c r="B259" s="21"/>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2:26" ht="16.5" customHeight="1">
      <c r="B260" s="21"/>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2:26" ht="16.5" customHeight="1">
      <c r="B261" s="21"/>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2:26" ht="16.5" customHeight="1">
      <c r="B262" s="21"/>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2:26" ht="16.5" customHeight="1">
      <c r="B263" s="21"/>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2:26" ht="16.5" customHeight="1">
      <c r="B264" s="21"/>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2:26" ht="16.5" customHeight="1">
      <c r="B265" s="21"/>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2:26" ht="16.5" customHeight="1">
      <c r="B266" s="21"/>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2:26" ht="16.5" customHeight="1">
      <c r="B267" s="21"/>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2:26" ht="16.5" customHeight="1">
      <c r="B268" s="21"/>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2:26" ht="16.5" customHeight="1">
      <c r="B269" s="21"/>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2:26" ht="16.5" customHeight="1">
      <c r="B270" s="21"/>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2:26" ht="16.5" customHeight="1">
      <c r="B271" s="21"/>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2:26" ht="16.5" customHeight="1">
      <c r="B272" s="21"/>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2:26" ht="16.5" customHeight="1">
      <c r="B273" s="21"/>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2:26" ht="16.5" customHeight="1">
      <c r="B274" s="21"/>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2:26" ht="16.5" customHeight="1">
      <c r="B275" s="21"/>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2:26" ht="16.5" customHeight="1">
      <c r="B276" s="21"/>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2:26" ht="16.5" customHeight="1">
      <c r="B277" s="21"/>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2:26" ht="16.5" customHeight="1">
      <c r="B278" s="21"/>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2:26" ht="16.5" customHeight="1">
      <c r="B279" s="21"/>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2:26" ht="16.5" customHeight="1">
      <c r="B280" s="21"/>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2:26" ht="16.5" customHeight="1">
      <c r="B281" s="21"/>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2:26" ht="16.5" customHeight="1">
      <c r="B282" s="21"/>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2:26" ht="16.5" customHeight="1">
      <c r="B283" s="21"/>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2:26" ht="16.5" customHeight="1">
      <c r="B284" s="21"/>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2:26" ht="16.5" customHeight="1">
      <c r="B285" s="21"/>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2:26" ht="16.5" customHeight="1">
      <c r="B286" s="21"/>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2:26" ht="16.5" customHeight="1">
      <c r="B287" s="21"/>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2:26" ht="16.5" customHeight="1">
      <c r="B288" s="21"/>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2:26" ht="16.5" customHeight="1">
      <c r="B289" s="21"/>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2:26" ht="16.5" customHeight="1">
      <c r="B290" s="21"/>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2:26" ht="16.5" customHeight="1">
      <c r="B291" s="21"/>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2:26" ht="16.5" customHeight="1">
      <c r="B292" s="21"/>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2:26" ht="16.5" customHeight="1">
      <c r="B293" s="21"/>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2:26" ht="16.5" customHeight="1">
      <c r="B294" s="21"/>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2:26" ht="16.5" customHeight="1">
      <c r="B295" s="21"/>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2:26" ht="16.5" customHeight="1">
      <c r="B296" s="21"/>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2:26" ht="16.5" customHeight="1">
      <c r="B297" s="21"/>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2:26" ht="16.5" customHeight="1">
      <c r="B298" s="21"/>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2:26" ht="16.5" customHeight="1">
      <c r="B299" s="21"/>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2:26" ht="16.5" customHeight="1">
      <c r="B300" s="21"/>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2:26" ht="16.5" customHeight="1">
      <c r="B301" s="21"/>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2:26" ht="16.5" customHeight="1">
      <c r="B302" s="21"/>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2:26" ht="16.5" customHeight="1">
      <c r="B303" s="21"/>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2:26" ht="16.5" customHeight="1">
      <c r="B304" s="21"/>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2:26" ht="16.5" customHeight="1">
      <c r="B305" s="21"/>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2:26" ht="16.5" customHeight="1">
      <c r="B306" s="21"/>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2:26" ht="16.5" customHeight="1">
      <c r="B307" s="21"/>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2:26" ht="16.5" customHeight="1">
      <c r="B308" s="21"/>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2:26" ht="16.5" customHeight="1">
      <c r="B309" s="21"/>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2:26" ht="16.5" customHeight="1">
      <c r="B310" s="21"/>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2:26" ht="16.5" customHeight="1">
      <c r="B311" s="21"/>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2:26" ht="16.5" customHeight="1">
      <c r="B312" s="21"/>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2:26" ht="16.5" customHeight="1">
      <c r="B313" s="21"/>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2:26" ht="16.5" customHeight="1">
      <c r="B314" s="21"/>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2:26" ht="16.5" customHeight="1">
      <c r="B315" s="21"/>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2:26" ht="16.5" customHeight="1">
      <c r="B316" s="21"/>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2:26" ht="16.5" customHeight="1">
      <c r="B317" s="21"/>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2:26" ht="16.5" customHeight="1">
      <c r="B318" s="21"/>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2:26" ht="16.5" customHeight="1">
      <c r="B319" s="21"/>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2:26" ht="16.5" customHeight="1">
      <c r="B320" s="21"/>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2:26" ht="16.5" customHeight="1">
      <c r="B321" s="21"/>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2:26" ht="16.5" customHeight="1">
      <c r="B322" s="21"/>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2:26" ht="16.5" customHeight="1">
      <c r="B323" s="21"/>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2:26" ht="16.5" customHeight="1">
      <c r="B324" s="21"/>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2:26" ht="16.5" customHeight="1">
      <c r="B325" s="21"/>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2:26" ht="16.5" customHeight="1">
      <c r="B326" s="21"/>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2:26" ht="16.5" customHeight="1">
      <c r="B327" s="21"/>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2:26" ht="16.5" customHeight="1">
      <c r="B328" s="21"/>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2:26" ht="16.5" customHeight="1">
      <c r="B329" s="21"/>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2:26" ht="16.5" customHeight="1">
      <c r="B330" s="21"/>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2:26" ht="16.5" customHeight="1">
      <c r="B331" s="21"/>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2:26" ht="16.5" customHeight="1">
      <c r="B332" s="21"/>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2:26" ht="16.5" customHeight="1">
      <c r="B333" s="21"/>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2:26" ht="16.5" customHeight="1">
      <c r="B334" s="21"/>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2:26" ht="16.5" customHeight="1">
      <c r="B335" s="21"/>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2:26" ht="16.5" customHeight="1">
      <c r="B336" s="21"/>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2:26" ht="16.5" customHeight="1">
      <c r="B337" s="21"/>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2:26" ht="16.5" customHeight="1">
      <c r="B338" s="21"/>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2:26" ht="16.5" customHeight="1">
      <c r="B339" s="21"/>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2:26" ht="16.5" customHeight="1">
      <c r="B340" s="21"/>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2:26" ht="16.5" customHeight="1">
      <c r="B341" s="21"/>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2:26" ht="16.5" customHeight="1">
      <c r="B342" s="21"/>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2:26" ht="16.5" customHeight="1">
      <c r="B343" s="21"/>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2:26" ht="16.5" customHeight="1">
      <c r="B344" s="21"/>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2:26" ht="16.5" customHeight="1">
      <c r="B345" s="21"/>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2:26" ht="16.5" customHeight="1">
      <c r="B346" s="21"/>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2:26" ht="16.5" customHeight="1">
      <c r="B347" s="21"/>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2:26" ht="16.5" customHeight="1">
      <c r="B348" s="21"/>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2:26" ht="16.5" customHeight="1">
      <c r="B349" s="21"/>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2:26" ht="16.5" customHeight="1">
      <c r="B350" s="21"/>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2:26" ht="16.5" customHeight="1">
      <c r="B351" s="21"/>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2:26" ht="16.5" customHeight="1">
      <c r="B352" s="21"/>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2:26" ht="16.5" customHeight="1">
      <c r="B353" s="21"/>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2:26" ht="16.5" customHeight="1">
      <c r="B354" s="21"/>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2:26" ht="16.5" customHeight="1">
      <c r="B355" s="21"/>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2:26" ht="16.5" customHeight="1">
      <c r="B356" s="21"/>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2:26" ht="16.5" customHeight="1">
      <c r="B357" s="21"/>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2:26" ht="16.5" customHeight="1">
      <c r="B358" s="21"/>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2:26" ht="16.5" customHeight="1">
      <c r="B359" s="21"/>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2:26" ht="16.5" customHeight="1">
      <c r="B360" s="21"/>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2:26" ht="16.5" customHeight="1">
      <c r="B361" s="21"/>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2:26" ht="16.5" customHeight="1">
      <c r="B362" s="21"/>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2:26" ht="16.5" customHeight="1">
      <c r="B363" s="21"/>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2:26" ht="16.5" customHeight="1">
      <c r="B364" s="21"/>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2:26" ht="16.5" customHeight="1">
      <c r="B365" s="21"/>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2:26" ht="16.5" customHeight="1">
      <c r="B366" s="21"/>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2:26" ht="16.5" customHeight="1">
      <c r="B367" s="21"/>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2:26" ht="16.5" customHeight="1">
      <c r="B368" s="21"/>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2:26" ht="16.5" customHeight="1">
      <c r="B369" s="21"/>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2:26" ht="16.5" customHeight="1">
      <c r="B370" s="21"/>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2:26" ht="16.5" customHeight="1">
      <c r="B371" s="21"/>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2:26" ht="16.5" customHeight="1">
      <c r="B372" s="21"/>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2:26" ht="16.5" customHeight="1">
      <c r="B373" s="21"/>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2:26" ht="16.5" customHeight="1">
      <c r="B374" s="21"/>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2:26" ht="16.5" customHeight="1">
      <c r="B375" s="21"/>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2:26" ht="16.5" customHeight="1">
      <c r="B376" s="21"/>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2:26" ht="16.5" customHeight="1">
      <c r="B377" s="21"/>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2:26" ht="16.5" customHeight="1">
      <c r="B378" s="21"/>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2:26" ht="16.5" customHeight="1">
      <c r="B379" s="21"/>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2:26" ht="16.5" customHeight="1">
      <c r="B380" s="21"/>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2:26" ht="16.5" customHeight="1">
      <c r="B381" s="21"/>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2:26" ht="16.5" customHeight="1">
      <c r="B382" s="21"/>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2:26" ht="16.5" customHeight="1">
      <c r="B383" s="21"/>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2:26" ht="16.5" customHeight="1">
      <c r="B384" s="21"/>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2:26" ht="16.5" customHeight="1">
      <c r="B385" s="21"/>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2:26" ht="16.5" customHeight="1">
      <c r="B386" s="21"/>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2:26" ht="16.5" customHeight="1">
      <c r="B387" s="21"/>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2:26" ht="16.5" customHeight="1">
      <c r="B388" s="21"/>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2:26" ht="16.5" customHeight="1">
      <c r="B389" s="21"/>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2:26" ht="16.5" customHeight="1">
      <c r="B390" s="21"/>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2:26" ht="16.5" customHeight="1">
      <c r="B391" s="21"/>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2:26" ht="16.5" customHeight="1">
      <c r="B392" s="21"/>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2:26" ht="16.5" customHeight="1">
      <c r="B393" s="21"/>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2:26" ht="16.5" customHeight="1">
      <c r="B394" s="21"/>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2:26" ht="16.5" customHeight="1">
      <c r="B395" s="21"/>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2:26" ht="16.5" customHeight="1">
      <c r="B396" s="21"/>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2:26" ht="16.5" customHeight="1">
      <c r="B397" s="21"/>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2:26" ht="16.5" customHeight="1">
      <c r="B398" s="21"/>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2:26" ht="16.5" customHeight="1">
      <c r="B399" s="21"/>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2:26" ht="16.5" customHeight="1">
      <c r="B400" s="21"/>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2:26" ht="16.5" customHeight="1">
      <c r="B401" s="21"/>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2:26" ht="16.5" customHeight="1">
      <c r="B402" s="21"/>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2:26" ht="16.5" customHeight="1">
      <c r="B403" s="21"/>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2:26" ht="16.5" customHeight="1">
      <c r="B404" s="21"/>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2:26" ht="16.5" customHeight="1">
      <c r="B405" s="21"/>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2:26" ht="16.5" customHeight="1">
      <c r="B406" s="21"/>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2:26" ht="16.5" customHeight="1">
      <c r="B407" s="21"/>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2:26" ht="16.5" customHeight="1">
      <c r="B408" s="21"/>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2:26" ht="16.5" customHeight="1">
      <c r="B409" s="21"/>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2:26" ht="16.5" customHeight="1">
      <c r="B410" s="21"/>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2:26" ht="16.5" customHeight="1">
      <c r="B411" s="21"/>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2:26" ht="16.5" customHeight="1">
      <c r="B412" s="21"/>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2:26" ht="16.5" customHeight="1">
      <c r="B413" s="21"/>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2:26" ht="16.5" customHeight="1">
      <c r="B414" s="21"/>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2:26" ht="16.5" customHeight="1">
      <c r="B415" s="21"/>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2:26" ht="16.5" customHeight="1">
      <c r="B416" s="21"/>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2:26" ht="16.5" customHeight="1">
      <c r="B417" s="21"/>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2:26" ht="16.5" customHeight="1">
      <c r="B418" s="21"/>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2:26" ht="16.5" customHeight="1">
      <c r="B419" s="21"/>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2:26" ht="16.5" customHeight="1">
      <c r="B420" s="21"/>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2:26" ht="16.5" customHeight="1">
      <c r="B421" s="21"/>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2:26" ht="16.5" customHeight="1">
      <c r="B422" s="21"/>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2:26" ht="16.5" customHeight="1">
      <c r="B423" s="21"/>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2:26" ht="16.5" customHeight="1">
      <c r="B424" s="21"/>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2:26" ht="16.5" customHeight="1">
      <c r="B425" s="21"/>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2:26" ht="16.5" customHeight="1">
      <c r="B426" s="21"/>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2:26" ht="16.5" customHeight="1">
      <c r="B427" s="21"/>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2:26" ht="16.5" customHeight="1">
      <c r="B428" s="21"/>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2:26" ht="16.5" customHeight="1">
      <c r="B429" s="21"/>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2:26" ht="16.5" customHeight="1">
      <c r="B430" s="21"/>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2:26" ht="16.5" customHeight="1">
      <c r="B431" s="21"/>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2:26" ht="16.5" customHeight="1">
      <c r="B432" s="21"/>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2:26" ht="16.5" customHeight="1">
      <c r="B433" s="21"/>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2:26" ht="16.5" customHeight="1">
      <c r="B434" s="21"/>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2:26" ht="16.5" customHeight="1">
      <c r="B435" s="21"/>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2:26" ht="16.5" customHeight="1">
      <c r="B436" s="21"/>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2:26" ht="16.5" customHeight="1">
      <c r="B437" s="21"/>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2:26" ht="16.5" customHeight="1">
      <c r="B438" s="21"/>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2:26" ht="16.5" customHeight="1">
      <c r="B439" s="21"/>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2:26" ht="16.5" customHeight="1">
      <c r="B440" s="21"/>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2:26" ht="16.5" customHeight="1">
      <c r="B441" s="21"/>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2:26" ht="16.5" customHeight="1">
      <c r="B442" s="21"/>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2:26" ht="16.5" customHeight="1">
      <c r="B443" s="21"/>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2:26" ht="16.5" customHeight="1">
      <c r="B444" s="21"/>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2:26" ht="16.5" customHeight="1">
      <c r="B445" s="21"/>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2:26" ht="16.5" customHeight="1">
      <c r="B446" s="21"/>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2:26" ht="16.5" customHeight="1">
      <c r="B447" s="21"/>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2:26" ht="16.5" customHeight="1">
      <c r="B448" s="21"/>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2:26" ht="16.5" customHeight="1">
      <c r="B449" s="21"/>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2:26" ht="16.5" customHeight="1">
      <c r="B450" s="21"/>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2:26" ht="16.5" customHeight="1">
      <c r="B451" s="21"/>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2:26" ht="16.5" customHeight="1">
      <c r="B452" s="21"/>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2:26" ht="16.5" customHeight="1">
      <c r="B453" s="21"/>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2:26" ht="16.5" customHeight="1">
      <c r="B454" s="21"/>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2:26" ht="16.5" customHeight="1">
      <c r="B455" s="21"/>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2:26" ht="16.5" customHeight="1">
      <c r="B456" s="21"/>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2:26" ht="16.5" customHeight="1">
      <c r="B457" s="21"/>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2:26" ht="16.5" customHeight="1">
      <c r="B458" s="21"/>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2:26" ht="16.5" customHeight="1">
      <c r="B459" s="21"/>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2:26" ht="16.5" customHeight="1">
      <c r="B460" s="21"/>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2:26" ht="16.5" customHeight="1">
      <c r="B461" s="21"/>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2:26" ht="16.5" customHeight="1">
      <c r="B462" s="21"/>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2:26" ht="16.5" customHeight="1">
      <c r="B463" s="21"/>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2:26" ht="16.5" customHeight="1">
      <c r="B464" s="21"/>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2:26" ht="16.5" customHeight="1">
      <c r="B465" s="21"/>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2:26" ht="16.5" customHeight="1">
      <c r="B466" s="21"/>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2:26" ht="16.5" customHeight="1">
      <c r="B467" s="21"/>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2:26" ht="16.5" customHeight="1">
      <c r="B468" s="21"/>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2:26" ht="16.5" customHeight="1">
      <c r="B469" s="21"/>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2:26" ht="16.5" customHeight="1">
      <c r="B470" s="21"/>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2:26" ht="16.5" customHeight="1">
      <c r="B471" s="21"/>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2:26" ht="16.5" customHeight="1">
      <c r="B472" s="21"/>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2:26" ht="16.5" customHeight="1">
      <c r="B473" s="21"/>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2:26" ht="16.5" customHeight="1">
      <c r="B474" s="21"/>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2:26" ht="16.5" customHeight="1">
      <c r="B475" s="21"/>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2:26" ht="16.5" customHeight="1">
      <c r="B476" s="21"/>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2:26" ht="16.5" customHeight="1">
      <c r="B477" s="21"/>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2:26" ht="16.5" customHeight="1">
      <c r="B478" s="21"/>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2:26" ht="16.5" customHeight="1">
      <c r="B479" s="21"/>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2:26" ht="16.5" customHeight="1">
      <c r="B480" s="21"/>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2:26" ht="16.5" customHeight="1">
      <c r="B481" s="21"/>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2:26" ht="16.5" customHeight="1">
      <c r="B482" s="21"/>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2:26" ht="16.5" customHeight="1">
      <c r="B483" s="21"/>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2:26" ht="16.5" customHeight="1">
      <c r="B484" s="21"/>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2:26" ht="16.5" customHeight="1">
      <c r="B485" s="21"/>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2:26" ht="16.5" customHeight="1">
      <c r="B486" s="21"/>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2:26" ht="16.5" customHeight="1">
      <c r="B487" s="21"/>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2:26" ht="16.5" customHeight="1">
      <c r="B488" s="21"/>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2:26" ht="16.5" customHeight="1">
      <c r="B489" s="21"/>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2:26" ht="16.5" customHeight="1">
      <c r="B490" s="21"/>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2:26" ht="16.5" customHeight="1">
      <c r="B491" s="21"/>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2:26" ht="16.5" customHeight="1">
      <c r="B492" s="21"/>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2:26" ht="16.5" customHeight="1">
      <c r="B493" s="21"/>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2:26" ht="16.5" customHeight="1">
      <c r="B494" s="21"/>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2:26" ht="16.5" customHeight="1">
      <c r="B495" s="21"/>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2:26" ht="16.5" customHeight="1">
      <c r="B496" s="21"/>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2:26" ht="16.5" customHeight="1">
      <c r="B497" s="21"/>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2:26" ht="16.5" customHeight="1">
      <c r="B498" s="21"/>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2:26" ht="16.5" customHeight="1">
      <c r="B499" s="21"/>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2:26" ht="16.5" customHeight="1">
      <c r="B500" s="21"/>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2:26" ht="16.5" customHeight="1">
      <c r="B501" s="21"/>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2:26" ht="16.5" customHeight="1">
      <c r="B502" s="21"/>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2:26" ht="16.5" customHeight="1">
      <c r="B503" s="21"/>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2:26" ht="16.5" customHeight="1">
      <c r="B504" s="21"/>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2:26" ht="16.5" customHeight="1">
      <c r="B505" s="21"/>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2:26" ht="16.5" customHeight="1">
      <c r="B506" s="21"/>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2:26" ht="16.5" customHeight="1">
      <c r="B507" s="21"/>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2:26" ht="16.5" customHeight="1">
      <c r="B508" s="21"/>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2:26" ht="16.5" customHeight="1">
      <c r="B509" s="21"/>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2:26" ht="16.5" customHeight="1">
      <c r="B510" s="21"/>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2:26" ht="16.5" customHeight="1">
      <c r="B511" s="21"/>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2:26" ht="16.5" customHeight="1">
      <c r="B512" s="21"/>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2:26" ht="16.5" customHeight="1">
      <c r="B513" s="21"/>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2:26" ht="16.5" customHeight="1">
      <c r="B514" s="21"/>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2:26" ht="16.5" customHeight="1">
      <c r="B515" s="21"/>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2:26" ht="16.5" customHeight="1">
      <c r="B516" s="21"/>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2:26" ht="16.5" customHeight="1">
      <c r="B517" s="21"/>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2:26" ht="16.5" customHeight="1">
      <c r="B518" s="21"/>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2:26" ht="16.5" customHeight="1">
      <c r="B519" s="21"/>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2:26" ht="16.5" customHeight="1">
      <c r="B520" s="21"/>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2:26" ht="16.5" customHeight="1">
      <c r="B521" s="21"/>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2:26" ht="16.5" customHeight="1">
      <c r="B522" s="21"/>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2:26" ht="16.5" customHeight="1">
      <c r="B523" s="21"/>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2:26" ht="16.5" customHeight="1">
      <c r="B524" s="21"/>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2:26" ht="16.5" customHeight="1">
      <c r="B525" s="21"/>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2:26" ht="16.5" customHeight="1">
      <c r="B526" s="21"/>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2:26" ht="16.5" customHeight="1">
      <c r="B527" s="21"/>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2:26" ht="16.5" customHeight="1">
      <c r="B528" s="21"/>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2:26" ht="16.5" customHeight="1">
      <c r="B529" s="21"/>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2:26" ht="16.5" customHeight="1">
      <c r="B530" s="21"/>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2:26" ht="16.5" customHeight="1">
      <c r="B531" s="21"/>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2:26" ht="16.5" customHeight="1">
      <c r="B532" s="21"/>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2:26" ht="16.5" customHeight="1">
      <c r="B533" s="21"/>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2:26" ht="16.5" customHeight="1">
      <c r="B534" s="21"/>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2:26" ht="16.5" customHeight="1">
      <c r="B535" s="21"/>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2:26" ht="16.5" customHeight="1">
      <c r="B536" s="21"/>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2:26" ht="16.5" customHeight="1">
      <c r="B537" s="21"/>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2:26" ht="16.5" customHeight="1">
      <c r="B538" s="21"/>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2:26" ht="16.5" customHeight="1">
      <c r="B539" s="21"/>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2:26" ht="16.5" customHeight="1">
      <c r="B540" s="21"/>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2:26" ht="16.5" customHeight="1">
      <c r="B541" s="21"/>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2:26" ht="16.5" customHeight="1">
      <c r="B542" s="21"/>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2:26" ht="16.5" customHeight="1">
      <c r="B543" s="21"/>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2:26" ht="16.5" customHeight="1">
      <c r="B544" s="21"/>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2:26" ht="16.5" customHeight="1">
      <c r="B545" s="21"/>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2:26" ht="16.5" customHeight="1">
      <c r="B546" s="21"/>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2:26" ht="16.5" customHeight="1">
      <c r="B547" s="21"/>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2:26" ht="16.5" customHeight="1">
      <c r="B548" s="21"/>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2:26" ht="16.5" customHeight="1">
      <c r="B549" s="21"/>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2:26" ht="16.5" customHeight="1">
      <c r="B550" s="21"/>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2:26" ht="16.5" customHeight="1">
      <c r="B551" s="21"/>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2:26" ht="16.5" customHeight="1">
      <c r="B552" s="21"/>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2:26" ht="16.5" customHeight="1">
      <c r="B553" s="21"/>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2:26" ht="16.5" customHeight="1">
      <c r="B554" s="21"/>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2:26" ht="16.5" customHeight="1">
      <c r="B555" s="21"/>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2:26" ht="16.5" customHeight="1">
      <c r="B556" s="21"/>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2:26" ht="16.5" customHeight="1">
      <c r="B557" s="21"/>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2:26" ht="16.5" customHeight="1">
      <c r="B558" s="21"/>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2:26" ht="16.5" customHeight="1">
      <c r="B559" s="21"/>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2:26" ht="16.5" customHeight="1">
      <c r="B560" s="21"/>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2:26" ht="16.5" customHeight="1">
      <c r="B561" s="21"/>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2:26" ht="16.5" customHeight="1">
      <c r="B562" s="21"/>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2:26" ht="16.5" customHeight="1">
      <c r="B563" s="21"/>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2:26" ht="16.5" customHeight="1">
      <c r="B564" s="21"/>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2:26" ht="16.5" customHeight="1">
      <c r="B565" s="21"/>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2:26" ht="16.5" customHeight="1">
      <c r="B566" s="21"/>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2:26" ht="16.5" customHeight="1">
      <c r="B567" s="21"/>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2:26" ht="16.5" customHeight="1">
      <c r="B568" s="21"/>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2:26" ht="16.5" customHeight="1">
      <c r="B569" s="21"/>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2:26" ht="16.5" customHeight="1">
      <c r="B570" s="21"/>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2:26" ht="16.5" customHeight="1">
      <c r="B571" s="21"/>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2:26" ht="16.5" customHeight="1">
      <c r="B572" s="21"/>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2:26" ht="16.5" customHeight="1">
      <c r="B573" s="21"/>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2:26" ht="16.5" customHeight="1">
      <c r="B574" s="21"/>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2:26" ht="16.5" customHeight="1">
      <c r="B575" s="21"/>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2:26" ht="16.5" customHeight="1">
      <c r="B576" s="21"/>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2:26" ht="16.5" customHeight="1">
      <c r="B577" s="21"/>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2:26" ht="16.5" customHeight="1">
      <c r="B578" s="21"/>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2:26" ht="16.5" customHeight="1">
      <c r="B579" s="21"/>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2:26" ht="16.5" customHeight="1">
      <c r="B580" s="21"/>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2:26" ht="16.5" customHeight="1">
      <c r="B581" s="21"/>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2:26" ht="16.5" customHeight="1">
      <c r="B582" s="21"/>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2:26" ht="16.5" customHeight="1">
      <c r="B583" s="21"/>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2:26" ht="16.5" customHeight="1">
      <c r="B584" s="21"/>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2:26" ht="16.5" customHeight="1">
      <c r="B585" s="21"/>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2:26" ht="16.5" customHeight="1">
      <c r="B586" s="21"/>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2:26" ht="16.5" customHeight="1">
      <c r="B587" s="21"/>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2:26" ht="16.5" customHeight="1">
      <c r="B588" s="21"/>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2:26" ht="16.5" customHeight="1">
      <c r="B589" s="21"/>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2:26" ht="16.5" customHeight="1">
      <c r="B590" s="21"/>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2:26" ht="16.5" customHeight="1">
      <c r="B591" s="21"/>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2:26" ht="16.5" customHeight="1">
      <c r="B592" s="21"/>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2:26" ht="16.5" customHeight="1">
      <c r="B593" s="21"/>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2:26" ht="16.5" customHeight="1">
      <c r="B594" s="21"/>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2:26" ht="16.5" customHeight="1">
      <c r="B595" s="21"/>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2:26" ht="16.5" customHeight="1">
      <c r="B596" s="21"/>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2:26" ht="16.5" customHeight="1">
      <c r="B597" s="21"/>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2:26" ht="16.5" customHeight="1">
      <c r="B598" s="21"/>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2:26" ht="16.5" customHeight="1">
      <c r="B599" s="21"/>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2:26" ht="16.5" customHeight="1">
      <c r="B600" s="21"/>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2:26" ht="16.5" customHeight="1">
      <c r="B601" s="21"/>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2:26" ht="16.5" customHeight="1">
      <c r="B602" s="21"/>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2:26" ht="16.5" customHeight="1">
      <c r="B603" s="21"/>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2:26" ht="16.5" customHeight="1">
      <c r="B604" s="21"/>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2:26" ht="16.5" customHeight="1">
      <c r="B605" s="21"/>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2:26" ht="16.5" customHeight="1">
      <c r="B606" s="21"/>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2:26" ht="16.5" customHeight="1">
      <c r="B607" s="21"/>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2:26" ht="16.5" customHeight="1">
      <c r="B608" s="21"/>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2:26" ht="16.5" customHeight="1">
      <c r="B609" s="21"/>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2:26" ht="16.5" customHeight="1">
      <c r="B610" s="21"/>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2:26" ht="16.5" customHeight="1">
      <c r="B611" s="21"/>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2:26" ht="16.5" customHeight="1">
      <c r="B612" s="21"/>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2:26" ht="16.5" customHeight="1">
      <c r="B613" s="21"/>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2:26" ht="16.5" customHeight="1">
      <c r="B614" s="21"/>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2:26" ht="16.5" customHeight="1">
      <c r="B615" s="21"/>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2:26" ht="16.5" customHeight="1">
      <c r="B616" s="21"/>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2:26" ht="16.5" customHeight="1">
      <c r="B617" s="21"/>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2:26" ht="16.5" customHeight="1">
      <c r="B618" s="21"/>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2:26" ht="16.5" customHeight="1">
      <c r="B619" s="21"/>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2:26" ht="16.5" customHeight="1">
      <c r="B620" s="21"/>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2:26" ht="16.5" customHeight="1">
      <c r="B621" s="21"/>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2:26" ht="16.5" customHeight="1">
      <c r="B622" s="21"/>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2:26" ht="16.5" customHeight="1">
      <c r="B623" s="21"/>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2:26" ht="16.5" customHeight="1">
      <c r="B624" s="21"/>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2:26" ht="16.5" customHeight="1">
      <c r="B625" s="21"/>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2:26" ht="16.5" customHeight="1">
      <c r="B626" s="21"/>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2:26" ht="16.5" customHeight="1">
      <c r="B627" s="21"/>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2:26" ht="16.5" customHeight="1">
      <c r="B628" s="21"/>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2:26" ht="16.5" customHeight="1">
      <c r="B629" s="21"/>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2:26" ht="16.5" customHeight="1">
      <c r="B630" s="21"/>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2:26" ht="16.5" customHeight="1">
      <c r="B631" s="21"/>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2:26" ht="16.5" customHeight="1">
      <c r="B632" s="21"/>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2:26" ht="16.5" customHeight="1">
      <c r="B633" s="21"/>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2:26" ht="16.5" customHeight="1">
      <c r="B634" s="21"/>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2:26" ht="16.5" customHeight="1">
      <c r="B635" s="21"/>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2:26" ht="16.5" customHeight="1">
      <c r="B636" s="21"/>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2:26" ht="16.5" customHeight="1">
      <c r="B637" s="21"/>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2:26" ht="16.5" customHeight="1">
      <c r="B638" s="21"/>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2:26" ht="16.5" customHeight="1">
      <c r="B639" s="21"/>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2:26" ht="16.5" customHeight="1">
      <c r="B640" s="21"/>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2:26" ht="16.5" customHeight="1">
      <c r="B641" s="21"/>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2:26" ht="16.5" customHeight="1">
      <c r="B642" s="21"/>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2:26" ht="16.5" customHeight="1">
      <c r="B643" s="21"/>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2:26" ht="16.5" customHeight="1">
      <c r="B644" s="21"/>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2:26" ht="16.5" customHeight="1">
      <c r="B645" s="21"/>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2:26" ht="16.5" customHeight="1">
      <c r="B646" s="21"/>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2:26" ht="16.5" customHeight="1">
      <c r="B647" s="21"/>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2:26" ht="16.5" customHeight="1">
      <c r="B648" s="21"/>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2:26" ht="16.5" customHeight="1">
      <c r="B649" s="21"/>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2:26" ht="16.5" customHeight="1">
      <c r="B650" s="21"/>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2:26" ht="16.5" customHeight="1">
      <c r="B651" s="21"/>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2:26" ht="16.5" customHeight="1">
      <c r="B652" s="21"/>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2:26" ht="16.5" customHeight="1">
      <c r="B653" s="21"/>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2:26" ht="16.5" customHeight="1">
      <c r="B654" s="21"/>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2:26" ht="16.5" customHeight="1">
      <c r="B655" s="21"/>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2:26" ht="16.5" customHeight="1">
      <c r="B656" s="21"/>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2:26" ht="16.5" customHeight="1">
      <c r="B657" s="21"/>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2:26" ht="16.5" customHeight="1">
      <c r="B658" s="21"/>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2:26" ht="16.5" customHeight="1">
      <c r="B659" s="21"/>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2:26" ht="16.5" customHeight="1">
      <c r="B660" s="21"/>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2:26" ht="16.5" customHeight="1">
      <c r="B661" s="21"/>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2:26" ht="16.5" customHeight="1">
      <c r="B662" s="21"/>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2:26" ht="16.5" customHeight="1">
      <c r="B663" s="21"/>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2:26" ht="16.5" customHeight="1">
      <c r="B664" s="21"/>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2:26" ht="16.5" customHeight="1">
      <c r="B665" s="21"/>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2:26" ht="16.5" customHeight="1">
      <c r="B666" s="21"/>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2:26" ht="16.5" customHeight="1">
      <c r="B667" s="21"/>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2:26" ht="16.5" customHeight="1">
      <c r="B668" s="21"/>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2:26" ht="16.5" customHeight="1">
      <c r="B669" s="21"/>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2:26" ht="16.5" customHeight="1">
      <c r="B670" s="21"/>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2:26" ht="16.5" customHeight="1">
      <c r="B671" s="21"/>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2:26" ht="16.5" customHeight="1">
      <c r="B672" s="21"/>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2:26" ht="16.5" customHeight="1">
      <c r="B673" s="21"/>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2:26" ht="16.5" customHeight="1">
      <c r="B674" s="21"/>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2:26" ht="16.5" customHeight="1">
      <c r="B675" s="21"/>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2:26" ht="16.5" customHeight="1">
      <c r="B676" s="21"/>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2:26" ht="16.5" customHeight="1">
      <c r="B677" s="21"/>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2:26" ht="16.5" customHeight="1">
      <c r="B678" s="21"/>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2:26" ht="16.5" customHeight="1">
      <c r="B679" s="21"/>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2:26" ht="16.5" customHeight="1">
      <c r="B680" s="21"/>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2:26" ht="16.5" customHeight="1">
      <c r="B681" s="21"/>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2:26" ht="16.5" customHeight="1">
      <c r="B682" s="21"/>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2:26" ht="16.5" customHeight="1">
      <c r="B683" s="21"/>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2:26" ht="16.5" customHeight="1">
      <c r="B684" s="21"/>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2:26" ht="16.5" customHeight="1">
      <c r="B685" s="21"/>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2:26" ht="16.5" customHeight="1">
      <c r="B686" s="21"/>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2:26" ht="16.5" customHeight="1">
      <c r="B687" s="21"/>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2:26" ht="16.5" customHeight="1">
      <c r="B688" s="21"/>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2:26" ht="16.5" customHeight="1">
      <c r="B689" s="21"/>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2:26" ht="16.5" customHeight="1">
      <c r="B690" s="21"/>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2:26" ht="16.5" customHeight="1">
      <c r="B691" s="21"/>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2:26" ht="16.5" customHeight="1">
      <c r="B692" s="21"/>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2:26" ht="16.5" customHeight="1">
      <c r="B693" s="21"/>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2:26" ht="16.5" customHeight="1">
      <c r="B694" s="21"/>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2:26" ht="16.5" customHeight="1">
      <c r="B695" s="21"/>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2:26" ht="16.5" customHeight="1">
      <c r="B696" s="21"/>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2:26" ht="16.5" customHeight="1">
      <c r="B697" s="21"/>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2:26" ht="16.5" customHeight="1">
      <c r="B698" s="21"/>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2:26" ht="16.5" customHeight="1">
      <c r="B699" s="21"/>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2:26" ht="16.5" customHeight="1">
      <c r="B700" s="21"/>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2:26" ht="16.5" customHeight="1">
      <c r="B701" s="21"/>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2:26" ht="16.5" customHeight="1">
      <c r="B702" s="21"/>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2:26" ht="16.5" customHeight="1">
      <c r="B703" s="21"/>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2:26" ht="16.5" customHeight="1">
      <c r="B704" s="21"/>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2:26" ht="16.5" customHeight="1">
      <c r="B705" s="21"/>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2:26" ht="16.5" customHeight="1">
      <c r="B706" s="21"/>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2:26" ht="16.5" customHeight="1">
      <c r="B707" s="21"/>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2:26" ht="16.5" customHeight="1">
      <c r="B708" s="21"/>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2:26" ht="16.5" customHeight="1">
      <c r="B709" s="21"/>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2:26" ht="16.5" customHeight="1">
      <c r="B710" s="21"/>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2:26" ht="16.5" customHeight="1">
      <c r="B711" s="21"/>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2:26" ht="16.5" customHeight="1">
      <c r="B712" s="21"/>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2:26" ht="16.5" customHeight="1">
      <c r="B713" s="21"/>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2:26" ht="16.5" customHeight="1">
      <c r="B714" s="21"/>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2:26" ht="16.5" customHeight="1">
      <c r="B715" s="21"/>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2:26" ht="16.5" customHeight="1">
      <c r="B716" s="21"/>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2:26" ht="16.5" customHeight="1">
      <c r="B717" s="21"/>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2:26" ht="16.5" customHeight="1">
      <c r="B718" s="21"/>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2:26" ht="16.5" customHeight="1">
      <c r="B719" s="21"/>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2:26" ht="16.5" customHeight="1">
      <c r="B720" s="21"/>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2:26" ht="16.5" customHeight="1">
      <c r="B721" s="21"/>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2:26" ht="16.5" customHeight="1">
      <c r="B722" s="21"/>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2:26" ht="16.5" customHeight="1">
      <c r="B723" s="21"/>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2:26" ht="16.5" customHeight="1">
      <c r="B724" s="21"/>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2:26" ht="16.5" customHeight="1">
      <c r="B725" s="21"/>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2:26" ht="16.5" customHeight="1">
      <c r="B726" s="21"/>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2:26" ht="16.5" customHeight="1">
      <c r="B727" s="21"/>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2:26" ht="16.5" customHeight="1">
      <c r="B728" s="21"/>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2:26" ht="16.5" customHeight="1">
      <c r="B729" s="21"/>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2:26" ht="16.5" customHeight="1">
      <c r="B730" s="21"/>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2:26" ht="16.5" customHeight="1">
      <c r="B731" s="21"/>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2:26" ht="16.5" customHeight="1">
      <c r="B732" s="21"/>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2:26" ht="16.5" customHeight="1">
      <c r="B733" s="21"/>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2:26" ht="16.5" customHeight="1">
      <c r="B734" s="21"/>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2:26" ht="16.5" customHeight="1">
      <c r="B735" s="21"/>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2:26" ht="16.5" customHeight="1">
      <c r="B736" s="21"/>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2:26" ht="16.5" customHeight="1">
      <c r="B737" s="21"/>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2:26" ht="16.5" customHeight="1">
      <c r="B738" s="21"/>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2:26" ht="16.5" customHeight="1">
      <c r="B739" s="21"/>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2:26" ht="16.5" customHeight="1">
      <c r="B740" s="21"/>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2:26" ht="16.5" customHeight="1">
      <c r="B741" s="21"/>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2:26" ht="16.5" customHeight="1">
      <c r="B742" s="21"/>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2:26" ht="16.5" customHeight="1">
      <c r="B743" s="21"/>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2:26" ht="16.5" customHeight="1">
      <c r="B744" s="21"/>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2:26" ht="16.5" customHeight="1">
      <c r="B745" s="21"/>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2:26" ht="16.5" customHeight="1">
      <c r="B746" s="21"/>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2:26" ht="16.5" customHeight="1">
      <c r="B747" s="21"/>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2:26" ht="16.5" customHeight="1">
      <c r="B748" s="21"/>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2:26" ht="16.5" customHeight="1">
      <c r="B749" s="21"/>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2:26" ht="16.5" customHeight="1">
      <c r="B750" s="21"/>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2:26" ht="16.5" customHeight="1">
      <c r="B751" s="21"/>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2:26" ht="16.5" customHeight="1">
      <c r="B752" s="21"/>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2:26" ht="16.5" customHeight="1">
      <c r="B753" s="21"/>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2:26" ht="16.5" customHeight="1">
      <c r="B754" s="21"/>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2:26" ht="16.5" customHeight="1">
      <c r="B755" s="21"/>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2:26" ht="16.5" customHeight="1">
      <c r="B756" s="21"/>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2:26" ht="16.5" customHeight="1">
      <c r="B757" s="21"/>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2:26" ht="16.5" customHeight="1">
      <c r="B758" s="21"/>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2:26" ht="16.5" customHeight="1">
      <c r="B759" s="21"/>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2:26" ht="16.5" customHeight="1">
      <c r="B760" s="21"/>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2:26" ht="16.5" customHeight="1">
      <c r="B761" s="21"/>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2:26" ht="16.5" customHeight="1">
      <c r="B762" s="21"/>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2:26" ht="16.5" customHeight="1">
      <c r="B763" s="21"/>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2:26" ht="16.5" customHeight="1">
      <c r="B764" s="21"/>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2:26" ht="16.5" customHeight="1">
      <c r="B765" s="21"/>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2:26" ht="16.5" customHeight="1">
      <c r="B766" s="21"/>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2:26" ht="16.5" customHeight="1">
      <c r="B767" s="21"/>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2:26" ht="16.5" customHeight="1">
      <c r="B768" s="21"/>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2:26" ht="16.5" customHeight="1">
      <c r="B769" s="21"/>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2:26" ht="16.5" customHeight="1">
      <c r="B770" s="21"/>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2:26" ht="16.5" customHeight="1">
      <c r="B771" s="21"/>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2:26" ht="16.5" customHeight="1">
      <c r="B772" s="21"/>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2:26" ht="16.5" customHeight="1">
      <c r="B773" s="21"/>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2:26" ht="16.5" customHeight="1">
      <c r="B774" s="21"/>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2:26" ht="16.5" customHeight="1">
      <c r="B775" s="21"/>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2:26" ht="16.5" customHeight="1">
      <c r="B776" s="21"/>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2:26" ht="16.5" customHeight="1">
      <c r="B777" s="21"/>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2:26" ht="16.5" customHeight="1">
      <c r="B778" s="21"/>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2:26" ht="16.5" customHeight="1">
      <c r="B779" s="21"/>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2:26" ht="16.5" customHeight="1">
      <c r="B780" s="21"/>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2:26" ht="16.5" customHeight="1">
      <c r="B781" s="21"/>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2:26" ht="16.5" customHeight="1">
      <c r="B782" s="21"/>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2:26" ht="16.5" customHeight="1">
      <c r="B783" s="21"/>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2:26" ht="16.5" customHeight="1">
      <c r="B784" s="21"/>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2:26" ht="16.5" customHeight="1">
      <c r="B785" s="21"/>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2:26" ht="16.5" customHeight="1">
      <c r="B786" s="21"/>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2:26" ht="16.5" customHeight="1">
      <c r="B787" s="21"/>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2:26" ht="16.5" customHeight="1">
      <c r="B788" s="21"/>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2:26" ht="16.5" customHeight="1">
      <c r="B789" s="21"/>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2:26" ht="16.5" customHeight="1">
      <c r="B790" s="21"/>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2:26" ht="16.5" customHeight="1">
      <c r="B791" s="21"/>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2:26" ht="16.5" customHeight="1">
      <c r="B792" s="21"/>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2:26" ht="16.5" customHeight="1">
      <c r="B793" s="21"/>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2:26" ht="16.5" customHeight="1">
      <c r="B794" s="21"/>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2:26" ht="16.5" customHeight="1">
      <c r="B795" s="21"/>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2:26" ht="16.5" customHeight="1">
      <c r="B796" s="21"/>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2:26" ht="16.5" customHeight="1">
      <c r="B797" s="21"/>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2:26" ht="16.5" customHeight="1">
      <c r="B798" s="21"/>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2:26" ht="16.5" customHeight="1">
      <c r="B799" s="21"/>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2:26" ht="16.5" customHeight="1">
      <c r="B800" s="21"/>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2:26" ht="16.5" customHeight="1">
      <c r="B801" s="21"/>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2:26" ht="16.5" customHeight="1">
      <c r="B802" s="21"/>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2:26" ht="16.5" customHeight="1">
      <c r="B803" s="21"/>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2:26" ht="16.5" customHeight="1">
      <c r="B804" s="21"/>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2:26" ht="16.5" customHeight="1">
      <c r="B805" s="21"/>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2:26" ht="16.5" customHeight="1">
      <c r="B806" s="21"/>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2:26" ht="16.5" customHeight="1">
      <c r="B807" s="21"/>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2:26" ht="16.5" customHeight="1">
      <c r="B808" s="21"/>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2:26" ht="16.5" customHeight="1">
      <c r="B809" s="21"/>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2:26" ht="16.5" customHeight="1">
      <c r="B810" s="21"/>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2:26" ht="16.5" customHeight="1">
      <c r="B811" s="21"/>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2:26" ht="16.5" customHeight="1">
      <c r="B812" s="21"/>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2:26" ht="16.5" customHeight="1">
      <c r="B813" s="21"/>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2:26" ht="16.5" customHeight="1">
      <c r="B814" s="21"/>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2:26" ht="16.5" customHeight="1">
      <c r="B815" s="21"/>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2:26" ht="16.5" customHeight="1">
      <c r="B816" s="21"/>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2:26" ht="16.5" customHeight="1">
      <c r="B817" s="21"/>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2:26" ht="16.5" customHeight="1">
      <c r="B818" s="21"/>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2:26" ht="16.5" customHeight="1">
      <c r="B819" s="21"/>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2:26" ht="16.5" customHeight="1">
      <c r="B820" s="21"/>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2:26" ht="16.5" customHeight="1">
      <c r="B821" s="21"/>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2:26" ht="16.5" customHeight="1">
      <c r="B822" s="21"/>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2:26" ht="16.5" customHeight="1">
      <c r="B823" s="21"/>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2:26" ht="16.5" customHeight="1">
      <c r="B824" s="21"/>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2:26" ht="16.5" customHeight="1">
      <c r="B825" s="21"/>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2:26" ht="16.5" customHeight="1">
      <c r="B826" s="21"/>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2:26" ht="16.5" customHeight="1">
      <c r="B827" s="21"/>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2:26" ht="16.5" customHeight="1">
      <c r="B828" s="21"/>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2:26" ht="16.5" customHeight="1">
      <c r="B829" s="21"/>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2:26" ht="16.5" customHeight="1">
      <c r="B830" s="21"/>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2:26" ht="16.5" customHeight="1">
      <c r="B831" s="21"/>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2:26" ht="16.5" customHeight="1">
      <c r="B832" s="21"/>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2:26" ht="16.5" customHeight="1">
      <c r="B833" s="21"/>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2:26" ht="16.5" customHeight="1">
      <c r="B834" s="21"/>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2:26" ht="16.5" customHeight="1">
      <c r="B835" s="21"/>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2:26" ht="16.5" customHeight="1">
      <c r="B836" s="21"/>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2:26" ht="16.5" customHeight="1">
      <c r="B837" s="21"/>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2:26" ht="16.5" customHeight="1">
      <c r="B838" s="21"/>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2:26" ht="16.5" customHeight="1">
      <c r="B839" s="21"/>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2:26" ht="16.5" customHeight="1">
      <c r="B840" s="21"/>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2:26" ht="16.5" customHeight="1">
      <c r="B841" s="21"/>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2:26" ht="16.5" customHeight="1">
      <c r="B842" s="21"/>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2:26" ht="16.5" customHeight="1">
      <c r="B843" s="21"/>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2:26" ht="16.5" customHeight="1">
      <c r="B844" s="21"/>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2:26" ht="16.5" customHeight="1">
      <c r="B845" s="21"/>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2:26" ht="16.5" customHeight="1">
      <c r="B846" s="21"/>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2:26" ht="16.5" customHeight="1">
      <c r="B847" s="21"/>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2:26" ht="16.5" customHeight="1">
      <c r="B848" s="21"/>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2:26" ht="16.5" customHeight="1">
      <c r="B849" s="21"/>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2:26" ht="16.5" customHeight="1">
      <c r="B850" s="21"/>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2:26" ht="16.5" customHeight="1">
      <c r="B851" s="21"/>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2:26" ht="16.5" customHeight="1">
      <c r="B852" s="21"/>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2:26" ht="16.5" customHeight="1">
      <c r="B853" s="21"/>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2:26" ht="16.5" customHeight="1">
      <c r="B854" s="21"/>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2:26" ht="16.5" customHeight="1">
      <c r="B855" s="21"/>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2:26" ht="16.5" customHeight="1">
      <c r="B856" s="21"/>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2:26" ht="16.5" customHeight="1">
      <c r="B857" s="21"/>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2:26" ht="16.5" customHeight="1">
      <c r="B858" s="21"/>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2:26" ht="16.5" customHeight="1">
      <c r="B859" s="21"/>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2:26" ht="16.5" customHeight="1">
      <c r="B860" s="21"/>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2:26" ht="16.5" customHeight="1">
      <c r="B861" s="21"/>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2:26" ht="16.5" customHeight="1">
      <c r="B862" s="21"/>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2:26" ht="16.5" customHeight="1">
      <c r="B863" s="21"/>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2:26" ht="16.5" customHeight="1">
      <c r="B864" s="21"/>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2:26" ht="16.5" customHeight="1">
      <c r="B865" s="21"/>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2:26" ht="16.5" customHeight="1">
      <c r="B866" s="21"/>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2:26" ht="16.5" customHeight="1">
      <c r="B867" s="21"/>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2:26" ht="16.5" customHeight="1">
      <c r="B868" s="21"/>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2:26" ht="16.5" customHeight="1">
      <c r="B869" s="21"/>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2:26" ht="16.5" customHeight="1">
      <c r="B870" s="21"/>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2:26" ht="16.5" customHeight="1">
      <c r="B871" s="21"/>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2:26" ht="16.5" customHeight="1">
      <c r="B872" s="21"/>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2:26" ht="16.5" customHeight="1">
      <c r="B873" s="21"/>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2:26" ht="16.5" customHeight="1">
      <c r="B874" s="21"/>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2:26" ht="16.5" customHeight="1">
      <c r="B875" s="21"/>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2:26" ht="16.5" customHeight="1">
      <c r="B876" s="21"/>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2:26" ht="16.5" customHeight="1">
      <c r="B877" s="21"/>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2:26" ht="16.5" customHeight="1">
      <c r="B878" s="21"/>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2:26" ht="16.5" customHeight="1">
      <c r="B879" s="21"/>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2:26" ht="16.5" customHeight="1">
      <c r="B880" s="21"/>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2:26" ht="16.5" customHeight="1">
      <c r="B881" s="21"/>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2:26" ht="16.5" customHeight="1">
      <c r="B882" s="21"/>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2:26" ht="16.5" customHeight="1">
      <c r="B883" s="21"/>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2:26" ht="16.5" customHeight="1">
      <c r="B884" s="21"/>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2:26" ht="16.5" customHeight="1">
      <c r="B885" s="21"/>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2:26" ht="16.5" customHeight="1">
      <c r="B886" s="21"/>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2:26" ht="16.5" customHeight="1">
      <c r="B887" s="21"/>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2:26" ht="16.5" customHeight="1">
      <c r="B888" s="21"/>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2:26" ht="16.5" customHeight="1">
      <c r="B889" s="21"/>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2:26" ht="16.5" customHeight="1">
      <c r="B890" s="21"/>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2:26" ht="16.5" customHeight="1">
      <c r="B891" s="21"/>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2:26" ht="16.5" customHeight="1">
      <c r="B892" s="21"/>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2:26" ht="16.5" customHeight="1">
      <c r="B893" s="21"/>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2:26" ht="16.5" customHeight="1">
      <c r="B894" s="21"/>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2:26" ht="16.5" customHeight="1">
      <c r="B895" s="21"/>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2:26" ht="16.5" customHeight="1">
      <c r="B896" s="21"/>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2:26" ht="16.5" customHeight="1">
      <c r="B897" s="21"/>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2:26" ht="16.5" customHeight="1">
      <c r="B898" s="21"/>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2:26" ht="16.5" customHeight="1">
      <c r="B899" s="21"/>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2:26" ht="16.5" customHeight="1">
      <c r="B900" s="21"/>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2:26" ht="16.5" customHeight="1">
      <c r="B901" s="21"/>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2:26" ht="16.5" customHeight="1">
      <c r="B902" s="21"/>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2:26" ht="16.5" customHeight="1">
      <c r="B903" s="21"/>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2:26" ht="16.5" customHeight="1">
      <c r="B904" s="21"/>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2:26" ht="16.5" customHeight="1">
      <c r="B905" s="21"/>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2:26" ht="16.5" customHeight="1">
      <c r="B906" s="21"/>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2:26" ht="16.5" customHeight="1">
      <c r="B907" s="21"/>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2:26" ht="16.5" customHeight="1">
      <c r="B908" s="21"/>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2:26" ht="16.5" customHeight="1">
      <c r="B909" s="21"/>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2:26" ht="16.5" customHeight="1">
      <c r="B910" s="21"/>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2:26" ht="16.5" customHeight="1">
      <c r="B911" s="21"/>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2:26" ht="16.5" customHeight="1">
      <c r="B912" s="21"/>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2:26" ht="16.5" customHeight="1">
      <c r="B913" s="21"/>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2:26" ht="16.5" customHeight="1">
      <c r="B914" s="21"/>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2:26" ht="16.5" customHeight="1">
      <c r="B915" s="21"/>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2:26" ht="16.5" customHeight="1">
      <c r="B916" s="21"/>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2:26" ht="16.5" customHeight="1">
      <c r="B917" s="21"/>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2:26" ht="16.5" customHeight="1">
      <c r="B918" s="21"/>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2:26" ht="16.5" customHeight="1">
      <c r="B919" s="21"/>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2:26" ht="16.5" customHeight="1">
      <c r="B920" s="21"/>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2:26" ht="16.5" customHeight="1">
      <c r="B921" s="21"/>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2:26" ht="16.5" customHeight="1">
      <c r="B922" s="21"/>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2:26" ht="16.5" customHeight="1">
      <c r="B923" s="21"/>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2:26" ht="16.5" customHeight="1">
      <c r="B924" s="21"/>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2:26" ht="16.5" customHeight="1">
      <c r="B925" s="21"/>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2:26" ht="16.5" customHeight="1">
      <c r="B926" s="21"/>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2:26" ht="16.5" customHeight="1">
      <c r="B927" s="21"/>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2:26" ht="16.5" customHeight="1">
      <c r="B928" s="21"/>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2:26" ht="16.5" customHeight="1">
      <c r="B929" s="21"/>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2:26" ht="16.5" customHeight="1">
      <c r="B930" s="21"/>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2:26" ht="16.5" customHeight="1">
      <c r="B931" s="21"/>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2:26" ht="16.5" customHeight="1">
      <c r="B932" s="21"/>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2:26" ht="16.5" customHeight="1">
      <c r="B933" s="21"/>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2:26" ht="16.5" customHeight="1">
      <c r="B934" s="21"/>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2:26" ht="16.5" customHeight="1">
      <c r="B935" s="21"/>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2:26" ht="16.5" customHeight="1">
      <c r="B936" s="21"/>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2:26" ht="16.5" customHeight="1">
      <c r="B937" s="21"/>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2:26" ht="16.5" customHeight="1">
      <c r="B938" s="21"/>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2:26" ht="16.5" customHeight="1">
      <c r="B939" s="21"/>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2:26" ht="16.5" customHeight="1">
      <c r="B940" s="21"/>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2:26" ht="16.5" customHeight="1">
      <c r="B941" s="21"/>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2:26" ht="16.5" customHeight="1">
      <c r="B942" s="21"/>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2:26" ht="16.5" customHeight="1">
      <c r="B943" s="21"/>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2:26" ht="16.5" customHeight="1">
      <c r="B944" s="21"/>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2:26" ht="16.5" customHeight="1">
      <c r="B945" s="21"/>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2:26" ht="16.5" customHeight="1">
      <c r="B946" s="21"/>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2:26" ht="16.5" customHeight="1">
      <c r="B947" s="21"/>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2:26" ht="16.5" customHeight="1">
      <c r="B948" s="21"/>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2:26" ht="16.5" customHeight="1">
      <c r="B949" s="21"/>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2:26" ht="16.5" customHeight="1">
      <c r="B950" s="21"/>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2:26" ht="16.5" customHeight="1">
      <c r="B951" s="21"/>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2:26" ht="16.5" customHeight="1">
      <c r="B952" s="21"/>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2:26" ht="16.5" customHeight="1">
      <c r="B953" s="21"/>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2:26" ht="16.5" customHeight="1">
      <c r="B954" s="21"/>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2:26" ht="16.5" customHeight="1">
      <c r="B955" s="21"/>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2:26" ht="16.5" customHeight="1">
      <c r="B956" s="21"/>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2:26" ht="16.5" customHeight="1">
      <c r="B957" s="21"/>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2:26" ht="16.5" customHeight="1">
      <c r="B958" s="21"/>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2:26" ht="16.5" customHeight="1">
      <c r="B959" s="21"/>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2:26" ht="16.5" customHeight="1">
      <c r="B960" s="21"/>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2:26" ht="16.5" customHeight="1">
      <c r="B961" s="21"/>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2:26" ht="16.5" customHeight="1">
      <c r="B962" s="21"/>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2:26" ht="16.5" customHeight="1">
      <c r="B963" s="21"/>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2:26" ht="16.5" customHeight="1">
      <c r="B964" s="21"/>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2:26" ht="16.5" customHeight="1">
      <c r="B965" s="21"/>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2:26" ht="16.5" customHeight="1">
      <c r="B966" s="21"/>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2:26" ht="16.5" customHeight="1">
      <c r="B967" s="21"/>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2:26" ht="16.5" customHeight="1">
      <c r="B968" s="21"/>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2:26" ht="16.5" customHeight="1">
      <c r="B969" s="21"/>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2:26" ht="16.5" customHeight="1">
      <c r="B970" s="21"/>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2:26" ht="16.5" customHeight="1">
      <c r="B971" s="21"/>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2:26" ht="16.5" customHeight="1">
      <c r="B972" s="21"/>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2:26" ht="16.5" customHeight="1">
      <c r="B973" s="21"/>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2:26" ht="16.5" customHeight="1">
      <c r="B974" s="21"/>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2:26" ht="16.5" customHeight="1">
      <c r="B975" s="21"/>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2:26" ht="16.5" customHeight="1">
      <c r="B976" s="21"/>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2:26" ht="16.5" customHeight="1">
      <c r="B977" s="21"/>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2:26" ht="16.5" customHeight="1">
      <c r="B978" s="21"/>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2:26" ht="16.5" customHeight="1">
      <c r="B979" s="21"/>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2:26" ht="16.5" customHeight="1">
      <c r="B980" s="21"/>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2:26" ht="16.5" customHeight="1">
      <c r="B981" s="21"/>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2:26" ht="16.5" customHeight="1">
      <c r="B982" s="21"/>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2:26" ht="16.5" customHeight="1">
      <c r="B983" s="21"/>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2:26" ht="16.5" customHeight="1">
      <c r="B984" s="21"/>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2:26" ht="16.5" customHeight="1">
      <c r="B985" s="21"/>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2:26" ht="16.5" customHeight="1">
      <c r="B986" s="21"/>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2:26" ht="16.5" customHeight="1">
      <c r="B987" s="21"/>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2:26" ht="16.5" customHeight="1">
      <c r="B988" s="21"/>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2:26" ht="16.5" customHeight="1">
      <c r="B989" s="21"/>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2:26" ht="16.5" customHeight="1">
      <c r="B990" s="21"/>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2:26" ht="16.5" customHeight="1">
      <c r="B991" s="21"/>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2:26" ht="16.5" customHeight="1">
      <c r="B992" s="21"/>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2:26" ht="16.5" customHeight="1">
      <c r="B993" s="21"/>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2:26" ht="16.5" customHeight="1">
      <c r="B994" s="21"/>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2:26" ht="16.5" customHeight="1">
      <c r="B995" s="21"/>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2:26" ht="16.5" customHeight="1">
      <c r="B996" s="21"/>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2:26" ht="16.5" customHeight="1">
      <c r="B997" s="21"/>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2:26" ht="16.5" customHeight="1">
      <c r="B998" s="21"/>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2:26" ht="16.5" customHeight="1">
      <c r="B999" s="21"/>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2:26" ht="16.5" customHeight="1">
      <c r="B1000" s="21"/>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1000"/>
  <sheetViews>
    <sheetView showGridLines="0" workbookViewId="0"/>
  </sheetViews>
  <sheetFormatPr baseColWidth="10" defaultColWidth="11.28515625" defaultRowHeight="15" customHeight="1"/>
  <cols>
    <col min="1" max="26" width="10.5703125" customWidth="1"/>
  </cols>
  <sheetData>
    <row r="1" spans="1:1" ht="15.75" customHeight="1">
      <c r="A1" s="56" t="s">
        <v>26</v>
      </c>
    </row>
    <row r="2" spans="1:1" ht="15.75" customHeight="1">
      <c r="A2" s="4" t="s">
        <v>27</v>
      </c>
    </row>
    <row r="3" spans="1:1" ht="15.75" customHeight="1"/>
    <row r="4" spans="1:1" ht="15.75" customHeight="1"/>
    <row r="5" spans="1:1" ht="15.75" customHeight="1"/>
    <row r="6" spans="1:1" ht="15.75" customHeight="1"/>
    <row r="7" spans="1:1" ht="15.75" customHeight="1"/>
    <row r="8" spans="1:1" ht="15.75" customHeight="1"/>
    <row r="9" spans="1:1" ht="15.75" customHeight="1"/>
    <row r="10" spans="1:1" ht="15.75" customHeight="1"/>
    <row r="11" spans="1:1" ht="15.75" customHeight="1"/>
    <row r="12" spans="1:1" ht="15.75" customHeight="1"/>
    <row r="13" spans="1:1" ht="15.75" customHeight="1"/>
    <row r="14" spans="1:1" ht="15.75" customHeight="1"/>
    <row r="15" spans="1:1" ht="15.75" customHeight="1"/>
    <row r="16" spans="1:1"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sheetPr>
  <dimension ref="A1:DI959"/>
  <sheetViews>
    <sheetView showGridLines="0" workbookViewId="0">
      <pane xSplit="3" ySplit="5" topLeftCell="D6" activePane="bottomRight" state="frozen"/>
      <selection pane="topRight" activeCell="D1" sqref="D1"/>
      <selection pane="bottomLeft" activeCell="A6" sqref="A6"/>
      <selection pane="bottomRight"/>
    </sheetView>
  </sheetViews>
  <sheetFormatPr baseColWidth="10" defaultColWidth="11.28515625" defaultRowHeight="15" customHeight="1" outlineLevelCol="1"/>
  <cols>
    <col min="1" max="1" width="12.42578125" customWidth="1"/>
    <col min="2" max="2" width="10.7109375" customWidth="1"/>
    <col min="3" max="3" width="12.7109375" customWidth="1"/>
    <col min="4" max="15" width="12.7109375" hidden="1" customWidth="1" outlineLevel="1"/>
    <col min="16" max="16" width="12.7109375" customWidth="1" collapsed="1"/>
    <col min="17" max="31" width="12.7109375" hidden="1" customWidth="1" outlineLevel="1"/>
    <col min="32" max="32" width="12.7109375" customWidth="1" collapsed="1"/>
    <col min="33" max="47" width="12.7109375" hidden="1" customWidth="1" outlineLevel="1"/>
    <col min="48" max="48" width="12.7109375" customWidth="1" collapsed="1"/>
    <col min="49" max="63" width="12.7109375" hidden="1" customWidth="1" outlineLevel="1"/>
    <col min="64" max="64" width="12.7109375" customWidth="1" collapsed="1"/>
    <col min="65" max="79" width="12.7109375" hidden="1" customWidth="1" outlineLevel="1"/>
    <col min="80" max="80" width="12.7109375" customWidth="1" collapsed="1"/>
    <col min="81" max="95" width="12.7109375" hidden="1" customWidth="1" outlineLevel="1"/>
    <col min="96" max="96" width="12.7109375" customWidth="1" collapsed="1"/>
    <col min="97" max="97" width="10.5703125" hidden="1" customWidth="1" outlineLevel="1"/>
    <col min="98" max="111" width="11.28515625" hidden="1" customWidth="1" outlineLevel="1"/>
    <col min="112" max="112" width="11.28515625" customWidth="1" collapsed="1"/>
    <col min="113" max="113" width="11.28515625" customWidth="1"/>
  </cols>
  <sheetData>
    <row r="1" spans="1:113" ht="21">
      <c r="A1" s="2" t="s">
        <v>85</v>
      </c>
      <c r="B1" s="4"/>
      <c r="C1" s="4"/>
      <c r="D1" s="6"/>
      <c r="E1" s="6"/>
      <c r="F1" s="6"/>
      <c r="G1" s="6"/>
      <c r="H1" s="6"/>
      <c r="I1" s="6"/>
      <c r="J1" s="6"/>
      <c r="K1" s="6"/>
      <c r="L1" s="6"/>
      <c r="M1" s="6"/>
      <c r="N1" s="6"/>
      <c r="O1" s="6"/>
      <c r="P1" s="8"/>
      <c r="Q1" s="10"/>
      <c r="R1" s="10"/>
      <c r="S1" s="4"/>
      <c r="T1" s="6"/>
      <c r="U1" s="6"/>
      <c r="V1" s="6"/>
      <c r="W1" s="6"/>
      <c r="X1" s="6"/>
      <c r="Y1" s="6"/>
      <c r="Z1" s="6"/>
      <c r="AA1" s="6"/>
      <c r="AB1" s="6"/>
      <c r="AC1" s="6"/>
      <c r="AD1" s="6"/>
      <c r="AE1" s="6"/>
      <c r="AF1" s="8"/>
      <c r="AG1" s="10"/>
      <c r="AH1" s="10"/>
      <c r="AI1" s="4"/>
      <c r="AJ1" s="6"/>
      <c r="AK1" s="6"/>
      <c r="AL1" s="6"/>
      <c r="AM1" s="6"/>
      <c r="AN1" s="6"/>
      <c r="AO1" s="6"/>
      <c r="AP1" s="6"/>
      <c r="AQ1" s="6"/>
      <c r="AR1" s="6"/>
      <c r="AS1" s="13"/>
      <c r="AT1" s="13"/>
      <c r="AU1" s="13"/>
      <c r="AV1" s="14"/>
      <c r="AW1" s="10"/>
      <c r="AX1" s="10"/>
      <c r="AY1" s="4"/>
      <c r="AZ1" s="13"/>
      <c r="BA1" s="13"/>
      <c r="BB1" s="13"/>
      <c r="BC1" s="13"/>
      <c r="BD1" s="13"/>
      <c r="BE1" s="13"/>
      <c r="BF1" s="13"/>
      <c r="BG1" s="13"/>
      <c r="BH1" s="13"/>
      <c r="BI1" s="13"/>
      <c r="BJ1" s="13"/>
      <c r="BK1" s="13"/>
      <c r="BL1" s="14"/>
      <c r="BM1" s="10"/>
      <c r="BN1" s="4"/>
      <c r="BO1" s="4"/>
      <c r="BP1" s="13"/>
      <c r="BQ1" s="13"/>
      <c r="BR1" s="13"/>
      <c r="BS1" s="13"/>
      <c r="BT1" s="13"/>
      <c r="BU1" s="13"/>
      <c r="BV1" s="13"/>
      <c r="BW1" s="13"/>
      <c r="BX1" s="13"/>
      <c r="BY1" s="13"/>
      <c r="BZ1" s="13"/>
      <c r="CA1" s="13"/>
      <c r="CB1" s="14"/>
      <c r="CC1" s="4"/>
      <c r="CD1" s="4"/>
      <c r="CE1" s="4"/>
      <c r="CF1" s="13"/>
      <c r="CG1" s="13"/>
      <c r="CH1" s="13"/>
      <c r="CI1" s="13"/>
      <c r="CJ1" s="13"/>
      <c r="CK1" s="13"/>
      <c r="CL1" s="13"/>
      <c r="CM1" s="13"/>
      <c r="CN1" s="13"/>
      <c r="CO1" s="13"/>
      <c r="CP1" s="13"/>
      <c r="CQ1" s="13"/>
      <c r="CR1" s="14"/>
      <c r="CS1" s="4"/>
      <c r="CV1" s="22"/>
      <c r="CW1" s="22"/>
      <c r="CX1" s="22"/>
      <c r="CY1" s="22"/>
      <c r="CZ1" s="22"/>
      <c r="DA1" s="22"/>
      <c r="DB1" s="22"/>
      <c r="DC1" s="22"/>
      <c r="DD1" s="22"/>
      <c r="DE1" s="22"/>
      <c r="DF1" s="22"/>
      <c r="DG1" s="22"/>
      <c r="DH1" s="23"/>
    </row>
    <row r="2" spans="1:113" ht="15.75" customHeight="1">
      <c r="A2" s="4" t="str">
        <f ca="1">Cover!$B$3</f>
        <v>Strategic Plan - Oct 2020</v>
      </c>
      <c r="B2" s="4"/>
      <c r="C2" s="4"/>
      <c r="D2" s="252" t="s">
        <v>7</v>
      </c>
      <c r="E2" s="250"/>
      <c r="F2" s="250"/>
      <c r="G2" s="250"/>
      <c r="H2" s="250"/>
      <c r="I2" s="250"/>
      <c r="J2" s="250"/>
      <c r="K2" s="250"/>
      <c r="L2" s="250"/>
      <c r="M2" s="250"/>
      <c r="N2" s="250"/>
      <c r="O2" s="250"/>
      <c r="P2" s="251"/>
      <c r="Q2" s="10"/>
      <c r="R2" s="10"/>
      <c r="S2" s="4"/>
      <c r="T2" s="252" t="s">
        <v>7</v>
      </c>
      <c r="U2" s="250"/>
      <c r="V2" s="250"/>
      <c r="W2" s="250"/>
      <c r="X2" s="250"/>
      <c r="Y2" s="250"/>
      <c r="Z2" s="250"/>
      <c r="AA2" s="250"/>
      <c r="AB2" s="250"/>
      <c r="AC2" s="250"/>
      <c r="AD2" s="250"/>
      <c r="AE2" s="250"/>
      <c r="AF2" s="251"/>
      <c r="AG2" s="10"/>
      <c r="AH2" s="10"/>
      <c r="AI2" s="4"/>
      <c r="AJ2" s="254" t="s">
        <v>7</v>
      </c>
      <c r="AK2" s="250"/>
      <c r="AL2" s="250"/>
      <c r="AM2" s="250"/>
      <c r="AN2" s="250"/>
      <c r="AO2" s="250"/>
      <c r="AP2" s="250"/>
      <c r="AQ2" s="250"/>
      <c r="AR2" s="251"/>
      <c r="AS2" s="253" t="s">
        <v>10</v>
      </c>
      <c r="AT2" s="250"/>
      <c r="AU2" s="250"/>
      <c r="AV2" s="251"/>
      <c r="AW2" s="10"/>
      <c r="AX2" s="10"/>
      <c r="AY2" s="4"/>
      <c r="AZ2" s="253" t="s">
        <v>10</v>
      </c>
      <c r="BA2" s="250"/>
      <c r="BB2" s="250"/>
      <c r="BC2" s="250"/>
      <c r="BD2" s="250"/>
      <c r="BE2" s="250"/>
      <c r="BF2" s="250"/>
      <c r="BG2" s="250"/>
      <c r="BH2" s="250"/>
      <c r="BI2" s="250"/>
      <c r="BJ2" s="250"/>
      <c r="BK2" s="250"/>
      <c r="BL2" s="251"/>
      <c r="BM2" s="10"/>
      <c r="BN2" s="4"/>
      <c r="BO2" s="4"/>
      <c r="BP2" s="253" t="s">
        <v>10</v>
      </c>
      <c r="BQ2" s="250"/>
      <c r="BR2" s="250"/>
      <c r="BS2" s="250"/>
      <c r="BT2" s="250"/>
      <c r="BU2" s="250"/>
      <c r="BV2" s="250"/>
      <c r="BW2" s="250"/>
      <c r="BX2" s="250"/>
      <c r="BY2" s="250"/>
      <c r="BZ2" s="250"/>
      <c r="CA2" s="250"/>
      <c r="CB2" s="251"/>
      <c r="CC2" s="4"/>
      <c r="CD2" s="4"/>
      <c r="CE2" s="4"/>
      <c r="CF2" s="253" t="s">
        <v>10</v>
      </c>
      <c r="CG2" s="250"/>
      <c r="CH2" s="250"/>
      <c r="CI2" s="250"/>
      <c r="CJ2" s="250"/>
      <c r="CK2" s="250"/>
      <c r="CL2" s="250"/>
      <c r="CM2" s="250"/>
      <c r="CN2" s="250"/>
      <c r="CO2" s="250"/>
      <c r="CP2" s="250"/>
      <c r="CQ2" s="250"/>
      <c r="CR2" s="251"/>
      <c r="CS2" s="4"/>
      <c r="CV2" s="249" t="s">
        <v>10</v>
      </c>
      <c r="CW2" s="250"/>
      <c r="CX2" s="250"/>
      <c r="CY2" s="250"/>
      <c r="CZ2" s="250"/>
      <c r="DA2" s="250"/>
      <c r="DB2" s="250"/>
      <c r="DC2" s="250"/>
      <c r="DD2" s="250"/>
      <c r="DE2" s="250"/>
      <c r="DF2" s="250"/>
      <c r="DG2" s="250"/>
      <c r="DH2" s="251"/>
    </row>
    <row r="3" spans="1:113" ht="15.75" customHeight="1">
      <c r="A3" s="4" t="str">
        <f>Cover!$B$4</f>
        <v>[Insert Company Name]</v>
      </c>
      <c r="B3" s="4"/>
      <c r="C3" s="4"/>
      <c r="D3" s="27"/>
      <c r="E3" s="27"/>
      <c r="F3" s="27"/>
      <c r="G3" s="27"/>
      <c r="H3" s="27"/>
      <c r="I3" s="27"/>
      <c r="J3" s="27"/>
      <c r="K3" s="27"/>
      <c r="L3" s="27"/>
      <c r="M3" s="27"/>
      <c r="N3" s="27"/>
      <c r="O3" s="27"/>
      <c r="P3" s="28"/>
      <c r="Q3" s="10"/>
      <c r="R3" s="10"/>
      <c r="S3" s="4"/>
      <c r="T3" s="27"/>
      <c r="U3" s="27"/>
      <c r="V3" s="27"/>
      <c r="W3" s="27"/>
      <c r="X3" s="27"/>
      <c r="Y3" s="27"/>
      <c r="Z3" s="27"/>
      <c r="AA3" s="27"/>
      <c r="AB3" s="27"/>
      <c r="AC3" s="27"/>
      <c r="AD3" s="27"/>
      <c r="AE3" s="27"/>
      <c r="AF3" s="28"/>
      <c r="AG3" s="10"/>
      <c r="AH3" s="10"/>
      <c r="AI3" s="4"/>
      <c r="AJ3" s="27"/>
      <c r="AK3" s="27"/>
      <c r="AL3" s="27"/>
      <c r="AM3" s="27"/>
      <c r="AN3" s="27"/>
      <c r="AO3" s="27"/>
      <c r="AP3" s="27"/>
      <c r="AQ3" s="27"/>
      <c r="AR3" s="27"/>
      <c r="AS3" s="29"/>
      <c r="AT3" s="29"/>
      <c r="AU3" s="29"/>
      <c r="AV3" s="30"/>
      <c r="AW3" s="10"/>
      <c r="AX3" s="10"/>
      <c r="AY3" s="4"/>
      <c r="AZ3" s="29"/>
      <c r="BA3" s="29"/>
      <c r="BB3" s="29"/>
      <c r="BC3" s="29"/>
      <c r="BD3" s="29"/>
      <c r="BE3" s="29"/>
      <c r="BF3" s="29"/>
      <c r="BG3" s="29"/>
      <c r="BH3" s="29"/>
      <c r="BI3" s="29"/>
      <c r="BJ3" s="29"/>
      <c r="BK3" s="29"/>
      <c r="BL3" s="30"/>
      <c r="BM3" s="10"/>
      <c r="BN3" s="4"/>
      <c r="BO3" s="4"/>
      <c r="BP3" s="29"/>
      <c r="BQ3" s="29"/>
      <c r="BR3" s="29"/>
      <c r="BS3" s="29"/>
      <c r="BT3" s="29"/>
      <c r="BU3" s="29"/>
      <c r="BV3" s="29"/>
      <c r="BW3" s="29"/>
      <c r="BX3" s="29"/>
      <c r="BY3" s="29"/>
      <c r="BZ3" s="29"/>
      <c r="CA3" s="29"/>
      <c r="CB3" s="30"/>
      <c r="CC3" s="4"/>
      <c r="CD3" s="4"/>
      <c r="CE3" s="4"/>
      <c r="CF3" s="29"/>
      <c r="CG3" s="29"/>
      <c r="CH3" s="29"/>
      <c r="CI3" s="29"/>
      <c r="CJ3" s="29"/>
      <c r="CK3" s="29"/>
      <c r="CL3" s="29"/>
      <c r="CM3" s="29"/>
      <c r="CN3" s="29"/>
      <c r="CO3" s="29"/>
      <c r="CP3" s="29"/>
      <c r="CQ3" s="29"/>
      <c r="CR3" s="30"/>
      <c r="CS3" s="4"/>
      <c r="CV3" s="31"/>
      <c r="CW3" s="31"/>
      <c r="CX3" s="31"/>
      <c r="CY3" s="31"/>
      <c r="CZ3" s="31"/>
      <c r="DA3" s="31"/>
      <c r="DB3" s="31"/>
      <c r="DC3" s="31"/>
      <c r="DD3" s="31"/>
      <c r="DE3" s="31"/>
      <c r="DF3" s="31"/>
      <c r="DG3" s="31"/>
      <c r="DH3" s="32"/>
    </row>
    <row r="4" spans="1:113" ht="15.75" customHeight="1">
      <c r="A4" s="4" t="s">
        <v>11</v>
      </c>
      <c r="B4" s="4"/>
      <c r="C4" s="4"/>
      <c r="D4" s="27">
        <v>42766</v>
      </c>
      <c r="E4" s="27">
        <f t="shared" ref="E4:O4" si="0">EOMONTH(D4,1)</f>
        <v>42794</v>
      </c>
      <c r="F4" s="27">
        <f t="shared" si="0"/>
        <v>42825</v>
      </c>
      <c r="G4" s="27">
        <f t="shared" si="0"/>
        <v>42855</v>
      </c>
      <c r="H4" s="27">
        <f t="shared" si="0"/>
        <v>42886</v>
      </c>
      <c r="I4" s="27">
        <f t="shared" si="0"/>
        <v>42916</v>
      </c>
      <c r="J4" s="27">
        <f t="shared" si="0"/>
        <v>42947</v>
      </c>
      <c r="K4" s="27">
        <f t="shared" si="0"/>
        <v>42978</v>
      </c>
      <c r="L4" s="27">
        <f t="shared" si="0"/>
        <v>43008</v>
      </c>
      <c r="M4" s="27">
        <f t="shared" si="0"/>
        <v>43039</v>
      </c>
      <c r="N4" s="27">
        <f t="shared" si="0"/>
        <v>43069</v>
      </c>
      <c r="O4" s="27">
        <f t="shared" si="0"/>
        <v>43100</v>
      </c>
      <c r="P4" s="28" t="str">
        <f>"FY"&amp;TEXT(O4," Yyy")</f>
        <v>FY 2017</v>
      </c>
      <c r="Q4" s="10"/>
      <c r="R4" s="10"/>
      <c r="S4" s="4"/>
      <c r="T4" s="27">
        <f>EOMONTH(O4,1)</f>
        <v>43131</v>
      </c>
      <c r="U4" s="27">
        <f t="shared" ref="U4:AE4" si="1">EOMONTH(T4,1)</f>
        <v>43159</v>
      </c>
      <c r="V4" s="27">
        <f t="shared" si="1"/>
        <v>43190</v>
      </c>
      <c r="W4" s="27">
        <f t="shared" si="1"/>
        <v>43220</v>
      </c>
      <c r="X4" s="27">
        <f t="shared" si="1"/>
        <v>43251</v>
      </c>
      <c r="Y4" s="27">
        <f t="shared" si="1"/>
        <v>43281</v>
      </c>
      <c r="Z4" s="27">
        <f t="shared" si="1"/>
        <v>43312</v>
      </c>
      <c r="AA4" s="27">
        <f t="shared" si="1"/>
        <v>43343</v>
      </c>
      <c r="AB4" s="27">
        <f t="shared" si="1"/>
        <v>43373</v>
      </c>
      <c r="AC4" s="27">
        <f t="shared" si="1"/>
        <v>43404</v>
      </c>
      <c r="AD4" s="27">
        <f t="shared" si="1"/>
        <v>43434</v>
      </c>
      <c r="AE4" s="27">
        <f t="shared" si="1"/>
        <v>43465</v>
      </c>
      <c r="AF4" s="28" t="str">
        <f>"FY"&amp;TEXT(AE4," Yyy")</f>
        <v>FY 2018</v>
      </c>
      <c r="AG4" s="10"/>
      <c r="AH4" s="10"/>
      <c r="AI4" s="4"/>
      <c r="AJ4" s="27">
        <f>EOMONTH(AE4,1)</f>
        <v>43496</v>
      </c>
      <c r="AK4" s="27">
        <f t="shared" ref="AK4:AU4" si="2">EOMONTH(AJ4,1)</f>
        <v>43524</v>
      </c>
      <c r="AL4" s="27">
        <f t="shared" si="2"/>
        <v>43555</v>
      </c>
      <c r="AM4" s="27">
        <f t="shared" si="2"/>
        <v>43585</v>
      </c>
      <c r="AN4" s="27">
        <f t="shared" si="2"/>
        <v>43616</v>
      </c>
      <c r="AO4" s="27">
        <f t="shared" si="2"/>
        <v>43646</v>
      </c>
      <c r="AP4" s="27">
        <f t="shared" si="2"/>
        <v>43677</v>
      </c>
      <c r="AQ4" s="27">
        <f t="shared" si="2"/>
        <v>43708</v>
      </c>
      <c r="AR4" s="27">
        <f t="shared" si="2"/>
        <v>43738</v>
      </c>
      <c r="AS4" s="29">
        <f t="shared" si="2"/>
        <v>43769</v>
      </c>
      <c r="AT4" s="29">
        <f t="shared" si="2"/>
        <v>43799</v>
      </c>
      <c r="AU4" s="29">
        <f t="shared" si="2"/>
        <v>43830</v>
      </c>
      <c r="AV4" s="30" t="str">
        <f>"FY"&amp;TEXT(AU4," Yyy")</f>
        <v>FY 2019</v>
      </c>
      <c r="AW4" s="10"/>
      <c r="AX4" s="10"/>
      <c r="AY4" s="4"/>
      <c r="AZ4" s="29">
        <f>EOMONTH(AU4,1)</f>
        <v>43861</v>
      </c>
      <c r="BA4" s="29">
        <f t="shared" ref="BA4:BK4" si="3">EOMONTH(AZ4,1)</f>
        <v>43890</v>
      </c>
      <c r="BB4" s="29">
        <f t="shared" si="3"/>
        <v>43921</v>
      </c>
      <c r="BC4" s="29">
        <f t="shared" si="3"/>
        <v>43951</v>
      </c>
      <c r="BD4" s="29">
        <f t="shared" si="3"/>
        <v>43982</v>
      </c>
      <c r="BE4" s="29">
        <f t="shared" si="3"/>
        <v>44012</v>
      </c>
      <c r="BF4" s="29">
        <f t="shared" si="3"/>
        <v>44043</v>
      </c>
      <c r="BG4" s="29">
        <f t="shared" si="3"/>
        <v>44074</v>
      </c>
      <c r="BH4" s="29">
        <f t="shared" si="3"/>
        <v>44104</v>
      </c>
      <c r="BI4" s="29">
        <f t="shared" si="3"/>
        <v>44135</v>
      </c>
      <c r="BJ4" s="29">
        <f t="shared" si="3"/>
        <v>44165</v>
      </c>
      <c r="BK4" s="29">
        <f t="shared" si="3"/>
        <v>44196</v>
      </c>
      <c r="BL4" s="30" t="str">
        <f>"FY"&amp;TEXT(BK4," Yyy")</f>
        <v>FY 2020</v>
      </c>
      <c r="BM4" s="10"/>
      <c r="BN4" s="10"/>
      <c r="BO4" s="4"/>
      <c r="BP4" s="29">
        <f>EOMONTH(BK4,1)</f>
        <v>44227</v>
      </c>
      <c r="BQ4" s="29">
        <f t="shared" ref="BQ4:CA4" si="4">EOMONTH(BP4,1)</f>
        <v>44255</v>
      </c>
      <c r="BR4" s="29">
        <f t="shared" si="4"/>
        <v>44286</v>
      </c>
      <c r="BS4" s="29">
        <f t="shared" si="4"/>
        <v>44316</v>
      </c>
      <c r="BT4" s="29">
        <f t="shared" si="4"/>
        <v>44347</v>
      </c>
      <c r="BU4" s="29">
        <f t="shared" si="4"/>
        <v>44377</v>
      </c>
      <c r="BV4" s="29">
        <f t="shared" si="4"/>
        <v>44408</v>
      </c>
      <c r="BW4" s="29">
        <f t="shared" si="4"/>
        <v>44439</v>
      </c>
      <c r="BX4" s="29">
        <f t="shared" si="4"/>
        <v>44469</v>
      </c>
      <c r="BY4" s="29">
        <f t="shared" si="4"/>
        <v>44500</v>
      </c>
      <c r="BZ4" s="29">
        <f t="shared" si="4"/>
        <v>44530</v>
      </c>
      <c r="CA4" s="29">
        <f t="shared" si="4"/>
        <v>44561</v>
      </c>
      <c r="CB4" s="30" t="str">
        <f>"FY"&amp;TEXT(CA4," Yyy")</f>
        <v>FY 2021</v>
      </c>
      <c r="CC4" s="10"/>
      <c r="CD4" s="10"/>
      <c r="CE4" s="4"/>
      <c r="CF4" s="29">
        <f>EOMONTH(CA4,1)</f>
        <v>44592</v>
      </c>
      <c r="CG4" s="29">
        <f t="shared" ref="CG4:CQ4" si="5">EOMONTH(CF4,1)</f>
        <v>44620</v>
      </c>
      <c r="CH4" s="29">
        <f t="shared" si="5"/>
        <v>44651</v>
      </c>
      <c r="CI4" s="29">
        <f t="shared" si="5"/>
        <v>44681</v>
      </c>
      <c r="CJ4" s="29">
        <f t="shared" si="5"/>
        <v>44712</v>
      </c>
      <c r="CK4" s="29">
        <f t="shared" si="5"/>
        <v>44742</v>
      </c>
      <c r="CL4" s="29">
        <f t="shared" si="5"/>
        <v>44773</v>
      </c>
      <c r="CM4" s="29">
        <f t="shared" si="5"/>
        <v>44804</v>
      </c>
      <c r="CN4" s="29">
        <f t="shared" si="5"/>
        <v>44834</v>
      </c>
      <c r="CO4" s="29">
        <f t="shared" si="5"/>
        <v>44865</v>
      </c>
      <c r="CP4" s="29">
        <f t="shared" si="5"/>
        <v>44895</v>
      </c>
      <c r="CQ4" s="29">
        <f t="shared" si="5"/>
        <v>44926</v>
      </c>
      <c r="CR4" s="30" t="str">
        <f>"FY"&amp;TEXT(CQ4," Yyy")</f>
        <v>FY 2022</v>
      </c>
      <c r="CS4" s="4"/>
      <c r="CV4" s="31">
        <v>44948</v>
      </c>
      <c r="CW4" s="31">
        <f t="shared" ref="CW4:DG4" si="6">EOMONTH(CV4,1)</f>
        <v>44985</v>
      </c>
      <c r="CX4" s="31">
        <f t="shared" si="6"/>
        <v>45016</v>
      </c>
      <c r="CY4" s="31">
        <f t="shared" si="6"/>
        <v>45046</v>
      </c>
      <c r="CZ4" s="31">
        <f t="shared" si="6"/>
        <v>45077</v>
      </c>
      <c r="DA4" s="31">
        <f t="shared" si="6"/>
        <v>45107</v>
      </c>
      <c r="DB4" s="31">
        <f t="shared" si="6"/>
        <v>45138</v>
      </c>
      <c r="DC4" s="31">
        <f t="shared" si="6"/>
        <v>45169</v>
      </c>
      <c r="DD4" s="31">
        <f t="shared" si="6"/>
        <v>45199</v>
      </c>
      <c r="DE4" s="31">
        <f t="shared" si="6"/>
        <v>45230</v>
      </c>
      <c r="DF4" s="31">
        <f t="shared" si="6"/>
        <v>45260</v>
      </c>
      <c r="DG4" s="31">
        <f t="shared" si="6"/>
        <v>45291</v>
      </c>
      <c r="DH4" s="32" t="s">
        <v>18</v>
      </c>
    </row>
    <row r="5" spans="1:113" ht="7.5" customHeight="1">
      <c r="A5" s="35"/>
      <c r="B5" s="36"/>
      <c r="C5" s="36"/>
      <c r="D5" s="38"/>
      <c r="E5" s="38"/>
      <c r="F5" s="38"/>
      <c r="G5" s="38"/>
      <c r="H5" s="38"/>
      <c r="I5" s="38"/>
      <c r="J5" s="38"/>
      <c r="K5" s="38"/>
      <c r="L5" s="38"/>
      <c r="M5" s="38"/>
      <c r="N5" s="38"/>
      <c r="O5" s="38"/>
      <c r="P5" s="36"/>
      <c r="Q5" s="37"/>
      <c r="R5" s="37"/>
      <c r="S5" s="36"/>
      <c r="T5" s="38"/>
      <c r="U5" s="38"/>
      <c r="V5" s="38"/>
      <c r="W5" s="38"/>
      <c r="X5" s="38"/>
      <c r="Y5" s="38"/>
      <c r="Z5" s="38"/>
      <c r="AA5" s="38"/>
      <c r="AB5" s="38"/>
      <c r="AC5" s="38"/>
      <c r="AD5" s="38"/>
      <c r="AE5" s="38"/>
      <c r="AF5" s="36"/>
      <c r="AG5" s="37"/>
      <c r="AH5" s="37"/>
      <c r="AI5" s="36"/>
      <c r="AJ5" s="38"/>
      <c r="AK5" s="38"/>
      <c r="AL5" s="38"/>
      <c r="AM5" s="38"/>
      <c r="AN5" s="38"/>
      <c r="AO5" s="38"/>
      <c r="AP5" s="38"/>
      <c r="AQ5" s="38"/>
      <c r="AR5" s="38"/>
      <c r="AS5" s="38"/>
      <c r="AT5" s="38"/>
      <c r="AU5" s="38"/>
      <c r="AV5" s="36"/>
      <c r="AW5" s="37"/>
      <c r="AX5" s="37"/>
      <c r="AY5" s="36"/>
      <c r="AZ5" s="38"/>
      <c r="BA5" s="38"/>
      <c r="BB5" s="38"/>
      <c r="BC5" s="38"/>
      <c r="BD5" s="38"/>
      <c r="BE5" s="38"/>
      <c r="BF5" s="38"/>
      <c r="BG5" s="38"/>
      <c r="BH5" s="38"/>
      <c r="BI5" s="38"/>
      <c r="BJ5" s="38"/>
      <c r="BK5" s="38"/>
      <c r="BL5" s="36"/>
      <c r="BM5" s="37"/>
      <c r="BN5" s="39"/>
      <c r="BO5" s="36"/>
      <c r="BP5" s="38"/>
      <c r="BQ5" s="38"/>
      <c r="BR5" s="38"/>
      <c r="BS5" s="38"/>
      <c r="BT5" s="38"/>
      <c r="BU5" s="38"/>
      <c r="BV5" s="38"/>
      <c r="BW5" s="38"/>
      <c r="BX5" s="38"/>
      <c r="BY5" s="38"/>
      <c r="BZ5" s="38"/>
      <c r="CA5" s="38"/>
      <c r="CB5" s="36"/>
      <c r="CC5" s="36"/>
      <c r="CD5" s="39"/>
      <c r="CE5" s="36"/>
      <c r="CF5" s="38"/>
      <c r="CG5" s="38"/>
      <c r="CH5" s="38"/>
      <c r="CI5" s="38"/>
      <c r="CJ5" s="38"/>
      <c r="CK5" s="38"/>
      <c r="CL5" s="38"/>
      <c r="CM5" s="38"/>
      <c r="CN5" s="38"/>
      <c r="CO5" s="38"/>
      <c r="CP5" s="38"/>
      <c r="CQ5" s="38"/>
      <c r="CR5" s="36"/>
      <c r="CS5" s="36"/>
    </row>
    <row r="6" spans="1:113" ht="15.75" customHeight="1"/>
    <row r="7" spans="1:113" ht="15.75" customHeight="1">
      <c r="A7" s="240" t="s">
        <v>224</v>
      </c>
      <c r="C7" s="4"/>
      <c r="D7" s="38">
        <f>PnL!B7</f>
        <v>0</v>
      </c>
      <c r="E7" s="38">
        <f>PnL!C7</f>
        <v>0</v>
      </c>
      <c r="F7" s="38">
        <f>PnL!D7</f>
        <v>0</v>
      </c>
      <c r="G7" s="38">
        <f>PnL!E7</f>
        <v>0</v>
      </c>
      <c r="H7" s="38">
        <f>PnL!F7</f>
        <v>0</v>
      </c>
      <c r="I7" s="38">
        <f>PnL!G7</f>
        <v>0</v>
      </c>
      <c r="J7" s="38">
        <f>PnL!H7</f>
        <v>0</v>
      </c>
      <c r="K7" s="38">
        <f>PnL!I7</f>
        <v>0</v>
      </c>
      <c r="L7" s="38">
        <f>PnL!J7</f>
        <v>0</v>
      </c>
      <c r="M7" s="38">
        <f>PnL!K7</f>
        <v>0</v>
      </c>
      <c r="N7" s="38">
        <f>PnL!L7</f>
        <v>0</v>
      </c>
      <c r="O7" s="38">
        <f>PnL!M7</f>
        <v>0</v>
      </c>
      <c r="P7" s="38">
        <f t="shared" ref="P7:P8" si="7">SUM(D7:O7)</f>
        <v>0</v>
      </c>
      <c r="Q7" s="4"/>
      <c r="R7" s="4"/>
      <c r="S7" s="4"/>
      <c r="T7" s="38">
        <f>PnL!R7</f>
        <v>0</v>
      </c>
      <c r="U7" s="38">
        <f>PnL!S7</f>
        <v>0</v>
      </c>
      <c r="V7" s="38">
        <f>PnL!T7</f>
        <v>0</v>
      </c>
      <c r="W7" s="38">
        <f>PnL!U7</f>
        <v>0</v>
      </c>
      <c r="X7" s="38">
        <f>PnL!V7</f>
        <v>0</v>
      </c>
      <c r="Y7" s="38">
        <f>PnL!W7</f>
        <v>0</v>
      </c>
      <c r="Z7" s="38">
        <f>PnL!X7</f>
        <v>0</v>
      </c>
      <c r="AA7" s="38">
        <f>PnL!Y7</f>
        <v>0</v>
      </c>
      <c r="AB7" s="38">
        <f>PnL!Z7</f>
        <v>0</v>
      </c>
      <c r="AC7" s="38">
        <f>PnL!AA7</f>
        <v>0</v>
      </c>
      <c r="AD7" s="38">
        <f>PnL!AB7</f>
        <v>0</v>
      </c>
      <c r="AE7" s="38">
        <f>PnL!AC7</f>
        <v>0</v>
      </c>
      <c r="AF7" s="38">
        <f t="shared" ref="AF7:AF8" si="8">SUM(T7:AE7)</f>
        <v>0</v>
      </c>
      <c r="AG7" s="4"/>
      <c r="AH7" s="4"/>
      <c r="AI7" s="4"/>
      <c r="AJ7" s="38">
        <f>PnL!AH7</f>
        <v>7500</v>
      </c>
      <c r="AK7" s="38">
        <f>PnL!AI7</f>
        <v>1000</v>
      </c>
      <c r="AL7" s="38">
        <f>PnL!AJ7</f>
        <v>1079</v>
      </c>
      <c r="AM7" s="38">
        <f>PnL!AK7</f>
        <v>0</v>
      </c>
      <c r="AN7" s="38">
        <f>PnL!AL7</f>
        <v>11856</v>
      </c>
      <c r="AO7" s="38">
        <f>PnL!AM7</f>
        <v>25846</v>
      </c>
      <c r="AP7" s="38">
        <f>PnL!AN7</f>
        <v>8015</v>
      </c>
      <c r="AQ7" s="38">
        <f>PnL!AO7</f>
        <v>8273</v>
      </c>
      <c r="AR7" s="38">
        <f>PnL!AP7</f>
        <v>7350</v>
      </c>
      <c r="AS7" s="38">
        <f>PnL!AQ7</f>
        <v>14000</v>
      </c>
      <c r="AT7" s="38">
        <f>PnL!AR7</f>
        <v>14000</v>
      </c>
      <c r="AU7" s="38">
        <f>PnL!AS7</f>
        <v>14000</v>
      </c>
      <c r="AV7" s="38">
        <f t="shared" ref="AV7:AV8" si="9">SUM(AJ7:AU7)</f>
        <v>112919</v>
      </c>
      <c r="AW7" s="4"/>
      <c r="AX7" s="4"/>
      <c r="AY7" s="4"/>
      <c r="AZ7" s="38">
        <f>PnL!AX7</f>
        <v>15333.333333333334</v>
      </c>
      <c r="BA7" s="38">
        <f>PnL!AY7</f>
        <v>16666.666666666668</v>
      </c>
      <c r="BB7" s="38">
        <f>PnL!AZ7</f>
        <v>27000</v>
      </c>
      <c r="BC7" s="38">
        <f>PnL!BA7</f>
        <v>29000</v>
      </c>
      <c r="BD7" s="38">
        <f>PnL!BB7</f>
        <v>30999.999999999996</v>
      </c>
      <c r="BE7" s="38">
        <f>PnL!BC7</f>
        <v>43999.999999999993</v>
      </c>
      <c r="BF7" s="38">
        <f>PnL!BD7</f>
        <v>46666.666666666657</v>
      </c>
      <c r="BG7" s="38">
        <f>PnL!BE7</f>
        <v>49333.333333333321</v>
      </c>
      <c r="BH7" s="38">
        <f>PnL!BF7</f>
        <v>64999.999999999985</v>
      </c>
      <c r="BI7" s="38">
        <f>PnL!BG7</f>
        <v>68333.333333333314</v>
      </c>
      <c r="BJ7" s="38">
        <f>PnL!BH7</f>
        <v>85999.999999999971</v>
      </c>
      <c r="BK7" s="38">
        <f>PnL!BI7</f>
        <v>89999.999999999971</v>
      </c>
      <c r="BL7" s="38">
        <f t="shared" ref="BL7:BL8" si="10">SUM(AZ7:BK7)</f>
        <v>568333.33333333326</v>
      </c>
      <c r="BM7" s="4"/>
      <c r="BN7" s="4"/>
      <c r="BO7" s="4"/>
      <c r="BP7" s="38">
        <f>PnL!BN7</f>
        <v>150000</v>
      </c>
      <c r="BQ7" s="38">
        <f>PnL!BO7</f>
        <v>175000</v>
      </c>
      <c r="BR7" s="38">
        <f>PnL!BP7</f>
        <v>175000</v>
      </c>
      <c r="BS7" s="38">
        <f>PnL!BQ7</f>
        <v>200000</v>
      </c>
      <c r="BT7" s="38">
        <f>PnL!BR7</f>
        <v>200000</v>
      </c>
      <c r="BU7" s="38">
        <f>PnL!BS7</f>
        <v>225000</v>
      </c>
      <c r="BV7" s="38">
        <f>PnL!BT7</f>
        <v>225000</v>
      </c>
      <c r="BW7" s="38">
        <f>PnL!BU7</f>
        <v>250000</v>
      </c>
      <c r="BX7" s="38">
        <f>PnL!BV7</f>
        <v>275000</v>
      </c>
      <c r="BY7" s="38">
        <f>PnL!BW7</f>
        <v>275000</v>
      </c>
      <c r="BZ7" s="38">
        <f>PnL!BX7</f>
        <v>300000</v>
      </c>
      <c r="CA7" s="38">
        <f>PnL!BY7</f>
        <v>300000</v>
      </c>
      <c r="CB7" s="38">
        <f t="shared" ref="CB7:CB8" si="11">SUM(BP7:CA7)</f>
        <v>2750000</v>
      </c>
      <c r="CC7" s="4"/>
      <c r="CD7" s="4"/>
      <c r="CE7" s="4"/>
      <c r="CF7" s="38">
        <f>PnL!CD7</f>
        <v>600000</v>
      </c>
      <c r="CG7" s="38">
        <f>PnL!CE7</f>
        <v>650000</v>
      </c>
      <c r="CH7" s="38">
        <f>PnL!CF7</f>
        <v>700000</v>
      </c>
      <c r="CI7" s="38">
        <f>PnL!CG7</f>
        <v>750000</v>
      </c>
      <c r="CJ7" s="38">
        <f>PnL!CH7</f>
        <v>800000</v>
      </c>
      <c r="CK7" s="38">
        <f>PnL!CI7</f>
        <v>850000</v>
      </c>
      <c r="CL7" s="38">
        <f>PnL!CJ7</f>
        <v>900000</v>
      </c>
      <c r="CM7" s="38">
        <f>PnL!CK7</f>
        <v>950000</v>
      </c>
      <c r="CN7" s="38">
        <f>PnL!CL7</f>
        <v>1000000</v>
      </c>
      <c r="CO7" s="38">
        <f>PnL!CM7</f>
        <v>1050000</v>
      </c>
      <c r="CP7" s="38">
        <f>PnL!CN7</f>
        <v>1100000</v>
      </c>
      <c r="CQ7" s="38">
        <f>PnL!CO7</f>
        <v>1150000</v>
      </c>
      <c r="CR7" s="38">
        <f t="shared" ref="CR7:CR8" si="12">SUM(CF7:CQ7)</f>
        <v>10500000</v>
      </c>
      <c r="CS7" s="4"/>
      <c r="CT7" s="4"/>
      <c r="CU7" s="4"/>
      <c r="CV7" s="38">
        <f>PnL!CT7</f>
        <v>1920000</v>
      </c>
      <c r="CW7" s="38">
        <f>PnL!CU7</f>
        <v>2080000</v>
      </c>
      <c r="CX7" s="38">
        <f>PnL!CV7</f>
        <v>2160000</v>
      </c>
      <c r="CY7" s="38">
        <f>PnL!CW7</f>
        <v>2320000</v>
      </c>
      <c r="CZ7" s="38">
        <f>PnL!CX7</f>
        <v>2400000</v>
      </c>
      <c r="DA7" s="38">
        <f>PnL!CY7</f>
        <v>2560000</v>
      </c>
      <c r="DB7" s="38">
        <f>PnL!CZ7</f>
        <v>2720000</v>
      </c>
      <c r="DC7" s="38">
        <f>PnL!DA7</f>
        <v>2800000</v>
      </c>
      <c r="DD7" s="38">
        <f>PnL!DB7</f>
        <v>2960000</v>
      </c>
      <c r="DE7" s="38">
        <f>PnL!DC7</f>
        <v>3040000</v>
      </c>
      <c r="DF7" s="38">
        <f>PnL!DD7</f>
        <v>3200000</v>
      </c>
      <c r="DG7" s="38">
        <f>PnL!DE7</f>
        <v>3360000</v>
      </c>
      <c r="DH7" s="38">
        <f t="shared" ref="DH7:DH8" si="13">SUM(CV7:DG7)</f>
        <v>31520000</v>
      </c>
      <c r="DI7" s="4"/>
    </row>
    <row r="8" spans="1:113" ht="16">
      <c r="A8" s="240" t="s">
        <v>218</v>
      </c>
      <c r="B8" s="126"/>
      <c r="C8" s="4"/>
      <c r="D8" s="38">
        <f>PnL!B8</f>
        <v>0</v>
      </c>
      <c r="E8" s="38">
        <f>PnL!C8</f>
        <v>0</v>
      </c>
      <c r="F8" s="38">
        <f>PnL!D8</f>
        <v>0</v>
      </c>
      <c r="G8" s="38">
        <f>PnL!E8</f>
        <v>0</v>
      </c>
      <c r="H8" s="38">
        <f>PnL!F8</f>
        <v>0</v>
      </c>
      <c r="I8" s="38">
        <f>PnL!G8</f>
        <v>0</v>
      </c>
      <c r="J8" s="38">
        <f>PnL!H8</f>
        <v>0</v>
      </c>
      <c r="K8" s="38">
        <f>PnL!I8</f>
        <v>0</v>
      </c>
      <c r="L8" s="38">
        <f>PnL!J8</f>
        <v>0</v>
      </c>
      <c r="M8" s="38">
        <f>PnL!K8</f>
        <v>0</v>
      </c>
      <c r="N8" s="38">
        <f>PnL!L8</f>
        <v>0</v>
      </c>
      <c r="O8" s="38">
        <f>PnL!M8</f>
        <v>0</v>
      </c>
      <c r="P8" s="38">
        <f t="shared" si="7"/>
        <v>0</v>
      </c>
      <c r="Q8" s="4"/>
      <c r="R8" s="4"/>
      <c r="S8" s="4"/>
      <c r="T8" s="38">
        <f>PnL!R8</f>
        <v>0</v>
      </c>
      <c r="U8" s="38">
        <f>PnL!S8</f>
        <v>30000</v>
      </c>
      <c r="V8" s="38">
        <f>PnL!T8</f>
        <v>0</v>
      </c>
      <c r="W8" s="38">
        <f>PnL!U8</f>
        <v>0</v>
      </c>
      <c r="X8" s="38">
        <f>PnL!V8</f>
        <v>0</v>
      </c>
      <c r="Y8" s="38">
        <f>PnL!W8</f>
        <v>0</v>
      </c>
      <c r="Z8" s="38">
        <f>PnL!X8</f>
        <v>0</v>
      </c>
      <c r="AA8" s="38">
        <f>PnL!Y8</f>
        <v>0</v>
      </c>
      <c r="AB8" s="38">
        <f>PnL!Z8</f>
        <v>0</v>
      </c>
      <c r="AC8" s="38">
        <f>PnL!AA8</f>
        <v>0</v>
      </c>
      <c r="AD8" s="38">
        <f>PnL!AB8</f>
        <v>0</v>
      </c>
      <c r="AE8" s="38">
        <f>PnL!AC8</f>
        <v>0</v>
      </c>
      <c r="AF8" s="38">
        <f t="shared" si="8"/>
        <v>30000</v>
      </c>
      <c r="AG8" s="4"/>
      <c r="AH8" s="4"/>
      <c r="AI8" s="4"/>
      <c r="AJ8" s="38">
        <f>PnL!AH8</f>
        <v>16500</v>
      </c>
      <c r="AK8" s="38">
        <f>PnL!AI8</f>
        <v>18000</v>
      </c>
      <c r="AL8" s="38">
        <f>PnL!AJ8</f>
        <v>21000</v>
      </c>
      <c r="AM8" s="38">
        <f>PnL!AK8</f>
        <v>24000</v>
      </c>
      <c r="AN8" s="38">
        <f>PnL!AL8</f>
        <v>27000</v>
      </c>
      <c r="AO8" s="38">
        <f>PnL!AM8</f>
        <v>30000</v>
      </c>
      <c r="AP8" s="38">
        <f>PnL!AN8</f>
        <v>33000</v>
      </c>
      <c r="AQ8" s="38">
        <f>PnL!AO8</f>
        <v>36000</v>
      </c>
      <c r="AR8" s="38">
        <f>PnL!AP8</f>
        <v>39000</v>
      </c>
      <c r="AS8" s="38">
        <f>PnL!AQ8</f>
        <v>42000</v>
      </c>
      <c r="AT8" s="38">
        <f>PnL!AR8</f>
        <v>45000</v>
      </c>
      <c r="AU8" s="38">
        <f>PnL!AS8</f>
        <v>48000</v>
      </c>
      <c r="AV8" s="38">
        <f t="shared" si="9"/>
        <v>379500</v>
      </c>
      <c r="AW8" s="4"/>
      <c r="AX8" s="4"/>
      <c r="AY8" s="4"/>
      <c r="AZ8" s="38">
        <f>PnL!AX8</f>
        <v>60500</v>
      </c>
      <c r="BA8" s="38">
        <f>PnL!AY8</f>
        <v>73000</v>
      </c>
      <c r="BB8" s="38">
        <f>PnL!AZ8</f>
        <v>85500.000000000015</v>
      </c>
      <c r="BC8" s="38">
        <f>PnL!BA8</f>
        <v>98000.000000000015</v>
      </c>
      <c r="BD8" s="38">
        <f>PnL!BB8</f>
        <v>110500</v>
      </c>
      <c r="BE8" s="38">
        <f>PnL!BC8</f>
        <v>123000</v>
      </c>
      <c r="BF8" s="38">
        <f>PnL!BD8</f>
        <v>135500</v>
      </c>
      <c r="BG8" s="38">
        <f>PnL!BE8</f>
        <v>148000</v>
      </c>
      <c r="BH8" s="38">
        <f>PnL!BF8</f>
        <v>160499.99999999997</v>
      </c>
      <c r="BI8" s="38">
        <f>PnL!BG8</f>
        <v>172999.99999999997</v>
      </c>
      <c r="BJ8" s="38">
        <f>PnL!BH8</f>
        <v>185499.99999999997</v>
      </c>
      <c r="BK8" s="38">
        <f>PnL!BI8</f>
        <v>197999.99999999994</v>
      </c>
      <c r="BL8" s="38">
        <f t="shared" si="10"/>
        <v>1551000</v>
      </c>
      <c r="BM8" s="4"/>
      <c r="BN8" s="4"/>
      <c r="BO8" s="4"/>
      <c r="BP8" s="38">
        <f>PnL!BN8</f>
        <v>222999.99999999994</v>
      </c>
      <c r="BQ8" s="38">
        <f>PnL!BO8</f>
        <v>247999.99999999994</v>
      </c>
      <c r="BR8" s="38">
        <f>PnL!BP8</f>
        <v>272999.99999999988</v>
      </c>
      <c r="BS8" s="38">
        <f>PnL!BQ8</f>
        <v>297999.99999999988</v>
      </c>
      <c r="BT8" s="38">
        <f>PnL!BR8</f>
        <v>322999.99999999988</v>
      </c>
      <c r="BU8" s="38">
        <f>PnL!BS8</f>
        <v>347999.99999999988</v>
      </c>
      <c r="BV8" s="38">
        <f>PnL!BT8</f>
        <v>372999.99999999988</v>
      </c>
      <c r="BW8" s="38">
        <f>PnL!BU8</f>
        <v>397999.99999999988</v>
      </c>
      <c r="BX8" s="38">
        <f>PnL!BV8</f>
        <v>422999.99999999988</v>
      </c>
      <c r="BY8" s="38">
        <f>PnL!BW8</f>
        <v>447999.99999999994</v>
      </c>
      <c r="BZ8" s="38">
        <f>PnL!BX8</f>
        <v>473000</v>
      </c>
      <c r="CA8" s="38">
        <f>PnL!BY8</f>
        <v>498000</v>
      </c>
      <c r="CB8" s="38">
        <f t="shared" si="11"/>
        <v>4326000</v>
      </c>
      <c r="CC8" s="4"/>
      <c r="CD8" s="4"/>
      <c r="CE8" s="4"/>
      <c r="CF8" s="38">
        <f>PnL!CD8</f>
        <v>548000</v>
      </c>
      <c r="CG8" s="38">
        <f>PnL!CE8</f>
        <v>598000</v>
      </c>
      <c r="CH8" s="38">
        <f>PnL!CF8</f>
        <v>647999.99999999988</v>
      </c>
      <c r="CI8" s="38">
        <f>PnL!CG8</f>
        <v>697999.99999999988</v>
      </c>
      <c r="CJ8" s="38">
        <f>PnL!CH8</f>
        <v>747999.99999999988</v>
      </c>
      <c r="CK8" s="38">
        <f>PnL!CI8</f>
        <v>797999.99999999977</v>
      </c>
      <c r="CL8" s="38">
        <f>PnL!CJ8</f>
        <v>847999.99999999988</v>
      </c>
      <c r="CM8" s="38">
        <f>PnL!CK8</f>
        <v>898000</v>
      </c>
      <c r="CN8" s="38">
        <f>PnL!CL8</f>
        <v>948000</v>
      </c>
      <c r="CO8" s="38">
        <f>PnL!CM8</f>
        <v>998000</v>
      </c>
      <c r="CP8" s="38">
        <f>PnL!CN8</f>
        <v>1048000.0000000001</v>
      </c>
      <c r="CQ8" s="38">
        <f>PnL!CO8</f>
        <v>1098000.0000000002</v>
      </c>
      <c r="CR8" s="38">
        <f t="shared" si="12"/>
        <v>9876000</v>
      </c>
      <c r="CS8" s="4"/>
      <c r="CT8" s="4"/>
      <c r="CU8" s="4"/>
      <c r="CV8" s="38">
        <f>PnL!CT8</f>
        <v>1223000.0000000002</v>
      </c>
      <c r="CW8" s="38">
        <f>PnL!CU8</f>
        <v>1348000.0000000002</v>
      </c>
      <c r="CX8" s="38">
        <f>PnL!CV8</f>
        <v>1473000.0000000005</v>
      </c>
      <c r="CY8" s="38">
        <f>PnL!CW8</f>
        <v>1598000.0000000002</v>
      </c>
      <c r="CZ8" s="38">
        <f>PnL!CX8</f>
        <v>1723000</v>
      </c>
      <c r="DA8" s="38">
        <f>PnL!CY8</f>
        <v>1848000</v>
      </c>
      <c r="DB8" s="38">
        <f>PnL!CZ8</f>
        <v>1973000</v>
      </c>
      <c r="DC8" s="38">
        <f>PnL!DA8</f>
        <v>2098000</v>
      </c>
      <c r="DD8" s="38">
        <f>PnL!DB8</f>
        <v>2222999.9999999995</v>
      </c>
      <c r="DE8" s="38">
        <f>PnL!DC8</f>
        <v>2347999.9999999995</v>
      </c>
      <c r="DF8" s="38">
        <f>PnL!DD8</f>
        <v>2472999.9999999995</v>
      </c>
      <c r="DG8" s="38">
        <f>PnL!DE8</f>
        <v>2597999.9999999991</v>
      </c>
      <c r="DH8" s="38">
        <f t="shared" si="13"/>
        <v>22926000</v>
      </c>
      <c r="DI8" s="4"/>
    </row>
    <row r="9" spans="1:113" s="182" customFormat="1" ht="15.75" customHeight="1">
      <c r="A9" s="180" t="s">
        <v>41</v>
      </c>
      <c r="B9" s="180"/>
      <c r="C9" s="180"/>
      <c r="D9" s="181">
        <f t="shared" ref="D9:P9" si="14">SUM(D7:D8)</f>
        <v>0</v>
      </c>
      <c r="E9" s="181">
        <f t="shared" si="14"/>
        <v>0</v>
      </c>
      <c r="F9" s="181">
        <f t="shared" si="14"/>
        <v>0</v>
      </c>
      <c r="G9" s="181">
        <f t="shared" si="14"/>
        <v>0</v>
      </c>
      <c r="H9" s="181">
        <f t="shared" si="14"/>
        <v>0</v>
      </c>
      <c r="I9" s="181">
        <f t="shared" si="14"/>
        <v>0</v>
      </c>
      <c r="J9" s="181">
        <f t="shared" si="14"/>
        <v>0</v>
      </c>
      <c r="K9" s="181">
        <f t="shared" si="14"/>
        <v>0</v>
      </c>
      <c r="L9" s="181">
        <f t="shared" si="14"/>
        <v>0</v>
      </c>
      <c r="M9" s="181">
        <f t="shared" si="14"/>
        <v>0</v>
      </c>
      <c r="N9" s="181">
        <f t="shared" si="14"/>
        <v>0</v>
      </c>
      <c r="O9" s="181">
        <f t="shared" si="14"/>
        <v>0</v>
      </c>
      <c r="P9" s="181">
        <f t="shared" si="14"/>
        <v>0</v>
      </c>
      <c r="Q9" s="180"/>
      <c r="R9" s="180"/>
      <c r="S9" s="180"/>
      <c r="T9" s="181">
        <f t="shared" ref="T9:AF9" si="15">SUM(T7:T8)</f>
        <v>0</v>
      </c>
      <c r="U9" s="181">
        <f t="shared" si="15"/>
        <v>30000</v>
      </c>
      <c r="V9" s="181">
        <f t="shared" si="15"/>
        <v>0</v>
      </c>
      <c r="W9" s="181">
        <f t="shared" si="15"/>
        <v>0</v>
      </c>
      <c r="X9" s="181">
        <f t="shared" si="15"/>
        <v>0</v>
      </c>
      <c r="Y9" s="181">
        <f t="shared" si="15"/>
        <v>0</v>
      </c>
      <c r="Z9" s="181">
        <f t="shared" si="15"/>
        <v>0</v>
      </c>
      <c r="AA9" s="181">
        <f t="shared" si="15"/>
        <v>0</v>
      </c>
      <c r="AB9" s="181">
        <f t="shared" si="15"/>
        <v>0</v>
      </c>
      <c r="AC9" s="181">
        <f t="shared" si="15"/>
        <v>0</v>
      </c>
      <c r="AD9" s="181">
        <f t="shared" si="15"/>
        <v>0</v>
      </c>
      <c r="AE9" s="181">
        <f t="shared" si="15"/>
        <v>0</v>
      </c>
      <c r="AF9" s="181">
        <f t="shared" si="15"/>
        <v>30000</v>
      </c>
      <c r="AG9" s="180"/>
      <c r="AH9" s="180"/>
      <c r="AI9" s="180"/>
      <c r="AJ9" s="181">
        <f t="shared" ref="AJ9:AV9" si="16">SUM(AJ7:AJ8)</f>
        <v>24000</v>
      </c>
      <c r="AK9" s="181">
        <f t="shared" si="16"/>
        <v>19000</v>
      </c>
      <c r="AL9" s="181">
        <f t="shared" si="16"/>
        <v>22079</v>
      </c>
      <c r="AM9" s="181">
        <f t="shared" si="16"/>
        <v>24000</v>
      </c>
      <c r="AN9" s="181">
        <f t="shared" si="16"/>
        <v>38856</v>
      </c>
      <c r="AO9" s="181">
        <f t="shared" si="16"/>
        <v>55846</v>
      </c>
      <c r="AP9" s="181">
        <f t="shared" si="16"/>
        <v>41015</v>
      </c>
      <c r="AQ9" s="181">
        <f t="shared" si="16"/>
        <v>44273</v>
      </c>
      <c r="AR9" s="181">
        <f t="shared" si="16"/>
        <v>46350</v>
      </c>
      <c r="AS9" s="181">
        <f t="shared" si="16"/>
        <v>56000</v>
      </c>
      <c r="AT9" s="181">
        <f t="shared" si="16"/>
        <v>59000</v>
      </c>
      <c r="AU9" s="181">
        <f t="shared" si="16"/>
        <v>62000</v>
      </c>
      <c r="AV9" s="181">
        <f t="shared" si="16"/>
        <v>492419</v>
      </c>
      <c r="AW9" s="180"/>
      <c r="AX9" s="180"/>
      <c r="AY9" s="180"/>
      <c r="AZ9" s="181">
        <f t="shared" ref="AZ9:BL9" si="17">SUM(AZ7:AZ8)</f>
        <v>75833.333333333328</v>
      </c>
      <c r="BA9" s="181">
        <f t="shared" si="17"/>
        <v>89666.666666666672</v>
      </c>
      <c r="BB9" s="181">
        <f t="shared" si="17"/>
        <v>112500.00000000001</v>
      </c>
      <c r="BC9" s="181">
        <f t="shared" si="17"/>
        <v>127000.00000000001</v>
      </c>
      <c r="BD9" s="181">
        <f t="shared" si="17"/>
        <v>141500</v>
      </c>
      <c r="BE9" s="181">
        <f t="shared" si="17"/>
        <v>167000</v>
      </c>
      <c r="BF9" s="181">
        <f t="shared" si="17"/>
        <v>182166.66666666666</v>
      </c>
      <c r="BG9" s="181">
        <f t="shared" si="17"/>
        <v>197333.33333333331</v>
      </c>
      <c r="BH9" s="181">
        <f t="shared" si="17"/>
        <v>225499.99999999994</v>
      </c>
      <c r="BI9" s="181">
        <f t="shared" si="17"/>
        <v>241333.33333333328</v>
      </c>
      <c r="BJ9" s="181">
        <f t="shared" si="17"/>
        <v>271499.99999999994</v>
      </c>
      <c r="BK9" s="181">
        <f t="shared" si="17"/>
        <v>287999.99999999988</v>
      </c>
      <c r="BL9" s="181">
        <f t="shared" si="17"/>
        <v>2119333.333333333</v>
      </c>
      <c r="BM9" s="180"/>
      <c r="BN9" s="180"/>
      <c r="BO9" s="180"/>
      <c r="BP9" s="181">
        <f t="shared" ref="BP9:CB9" si="18">SUM(BP7:BP8)</f>
        <v>372999.99999999994</v>
      </c>
      <c r="BQ9" s="181">
        <f t="shared" si="18"/>
        <v>422999.99999999994</v>
      </c>
      <c r="BR9" s="181">
        <f t="shared" si="18"/>
        <v>447999.99999999988</v>
      </c>
      <c r="BS9" s="181">
        <f t="shared" si="18"/>
        <v>497999.99999999988</v>
      </c>
      <c r="BT9" s="181">
        <f t="shared" si="18"/>
        <v>522999.99999999988</v>
      </c>
      <c r="BU9" s="181">
        <f t="shared" si="18"/>
        <v>572999.99999999988</v>
      </c>
      <c r="BV9" s="181">
        <f t="shared" si="18"/>
        <v>597999.99999999988</v>
      </c>
      <c r="BW9" s="181">
        <f t="shared" si="18"/>
        <v>647999.99999999988</v>
      </c>
      <c r="BX9" s="181">
        <f t="shared" si="18"/>
        <v>697999.99999999988</v>
      </c>
      <c r="BY9" s="181">
        <f t="shared" si="18"/>
        <v>723000</v>
      </c>
      <c r="BZ9" s="181">
        <f t="shared" si="18"/>
        <v>773000</v>
      </c>
      <c r="CA9" s="181">
        <f t="shared" si="18"/>
        <v>798000</v>
      </c>
      <c r="CB9" s="181">
        <f t="shared" si="18"/>
        <v>7076000</v>
      </c>
      <c r="CC9" s="180"/>
      <c r="CD9" s="180"/>
      <c r="CE9" s="180"/>
      <c r="CF9" s="181">
        <f t="shared" ref="CF9:CR9" si="19">SUM(CF7:CF8)</f>
        <v>1148000</v>
      </c>
      <c r="CG9" s="181">
        <f t="shared" si="19"/>
        <v>1248000</v>
      </c>
      <c r="CH9" s="181">
        <f t="shared" si="19"/>
        <v>1348000</v>
      </c>
      <c r="CI9" s="181">
        <f t="shared" si="19"/>
        <v>1448000</v>
      </c>
      <c r="CJ9" s="181">
        <f t="shared" si="19"/>
        <v>1548000</v>
      </c>
      <c r="CK9" s="181">
        <f t="shared" si="19"/>
        <v>1647999.9999999998</v>
      </c>
      <c r="CL9" s="181">
        <f t="shared" si="19"/>
        <v>1748000</v>
      </c>
      <c r="CM9" s="181">
        <f t="shared" si="19"/>
        <v>1848000</v>
      </c>
      <c r="CN9" s="181">
        <f t="shared" si="19"/>
        <v>1948000</v>
      </c>
      <c r="CO9" s="181">
        <f t="shared" si="19"/>
        <v>2048000</v>
      </c>
      <c r="CP9" s="181">
        <f t="shared" si="19"/>
        <v>2148000</v>
      </c>
      <c r="CQ9" s="181">
        <f t="shared" si="19"/>
        <v>2248000</v>
      </c>
      <c r="CR9" s="181">
        <f t="shared" si="19"/>
        <v>20376000</v>
      </c>
      <c r="CS9" s="180"/>
      <c r="CT9" s="180"/>
      <c r="CU9" s="180"/>
      <c r="CV9" s="181">
        <f t="shared" ref="CV9:DH9" si="20">SUM(CV7:CV8)</f>
        <v>3143000</v>
      </c>
      <c r="CW9" s="181">
        <f t="shared" si="20"/>
        <v>3428000</v>
      </c>
      <c r="CX9" s="181">
        <f t="shared" si="20"/>
        <v>3633000.0000000005</v>
      </c>
      <c r="CY9" s="181">
        <f t="shared" si="20"/>
        <v>3918000</v>
      </c>
      <c r="CZ9" s="181">
        <f t="shared" si="20"/>
        <v>4123000</v>
      </c>
      <c r="DA9" s="181">
        <f t="shared" si="20"/>
        <v>4408000</v>
      </c>
      <c r="DB9" s="181">
        <f t="shared" si="20"/>
        <v>4693000</v>
      </c>
      <c r="DC9" s="181">
        <f t="shared" si="20"/>
        <v>4898000</v>
      </c>
      <c r="DD9" s="181">
        <f t="shared" si="20"/>
        <v>5183000</v>
      </c>
      <c r="DE9" s="181">
        <f t="shared" si="20"/>
        <v>5388000</v>
      </c>
      <c r="DF9" s="181">
        <f t="shared" si="20"/>
        <v>5673000</v>
      </c>
      <c r="DG9" s="181">
        <f t="shared" si="20"/>
        <v>5957999.9999999991</v>
      </c>
      <c r="DH9" s="181">
        <f t="shared" si="20"/>
        <v>54446000</v>
      </c>
      <c r="DI9" s="180"/>
    </row>
    <row r="10" spans="1:113" ht="15.75" customHeight="1">
      <c r="C10" s="4"/>
      <c r="D10" s="38"/>
      <c r="E10" s="38"/>
      <c r="F10" s="38"/>
      <c r="G10" s="38"/>
      <c r="H10" s="38"/>
      <c r="I10" s="38"/>
      <c r="J10" s="38"/>
      <c r="K10" s="38"/>
      <c r="L10" s="38"/>
      <c r="M10" s="38"/>
      <c r="N10" s="38"/>
      <c r="O10" s="38"/>
      <c r="P10" s="4"/>
      <c r="Q10" s="4"/>
      <c r="R10" s="4"/>
      <c r="S10" s="4"/>
      <c r="T10" s="38"/>
      <c r="U10" s="38"/>
      <c r="V10" s="38"/>
      <c r="W10" s="38"/>
      <c r="X10" s="38"/>
      <c r="Y10" s="38"/>
      <c r="Z10" s="38"/>
      <c r="AA10" s="38"/>
      <c r="AB10" s="38"/>
      <c r="AC10" s="38"/>
      <c r="AD10" s="38"/>
      <c r="AE10" s="38"/>
      <c r="AF10" s="4"/>
      <c r="AG10" s="4"/>
      <c r="AH10" s="4"/>
      <c r="AI10" s="4"/>
      <c r="AJ10" s="38"/>
      <c r="AK10" s="38"/>
      <c r="AL10" s="38"/>
      <c r="AM10" s="38"/>
      <c r="AN10" s="38"/>
      <c r="AO10" s="38"/>
      <c r="AP10" s="38"/>
      <c r="AQ10" s="38"/>
      <c r="AR10" s="38"/>
      <c r="AS10" s="38"/>
      <c r="AT10" s="38"/>
      <c r="AU10" s="38"/>
      <c r="AV10" s="4"/>
      <c r="AW10" s="4"/>
      <c r="AX10" s="4"/>
      <c r="AY10" s="4"/>
      <c r="AZ10" s="38"/>
      <c r="BA10" s="38"/>
      <c r="BB10" s="38"/>
      <c r="BC10" s="38"/>
      <c r="BD10" s="38"/>
      <c r="BE10" s="38"/>
      <c r="BF10" s="38"/>
      <c r="BG10" s="38"/>
      <c r="BH10" s="38"/>
      <c r="BI10" s="38"/>
      <c r="BJ10" s="38"/>
      <c r="BK10" s="38"/>
      <c r="BL10" s="4"/>
      <c r="BM10" s="4"/>
      <c r="BN10" s="4"/>
      <c r="BO10" s="4"/>
      <c r="BP10" s="38"/>
      <c r="BQ10" s="38"/>
      <c r="BR10" s="38"/>
      <c r="BS10" s="38"/>
      <c r="BT10" s="38"/>
      <c r="BU10" s="38"/>
      <c r="BV10" s="38"/>
      <c r="BW10" s="38"/>
      <c r="BX10" s="38"/>
      <c r="BY10" s="38"/>
      <c r="BZ10" s="38"/>
      <c r="CA10" s="38"/>
      <c r="CB10" s="4"/>
      <c r="CC10" s="4"/>
      <c r="CD10" s="4"/>
      <c r="CE10" s="4"/>
      <c r="CF10" s="38"/>
      <c r="CG10" s="38"/>
      <c r="CH10" s="38"/>
      <c r="CI10" s="38"/>
      <c r="CJ10" s="38"/>
      <c r="CK10" s="38"/>
      <c r="CL10" s="38"/>
      <c r="CM10" s="38"/>
      <c r="CN10" s="38"/>
      <c r="CO10" s="38"/>
      <c r="CP10" s="38"/>
      <c r="CQ10" s="38"/>
      <c r="CR10" s="4"/>
      <c r="CS10" s="4"/>
      <c r="CT10" s="4"/>
      <c r="CU10" s="4"/>
      <c r="CV10" s="38"/>
      <c r="CW10" s="38"/>
      <c r="CX10" s="38"/>
      <c r="CY10" s="38"/>
      <c r="CZ10" s="38"/>
      <c r="DA10" s="38"/>
      <c r="DB10" s="38"/>
      <c r="DC10" s="38"/>
      <c r="DD10" s="38"/>
      <c r="DE10" s="38"/>
      <c r="DF10" s="38"/>
      <c r="DG10" s="38"/>
      <c r="DH10" s="4"/>
      <c r="DI10" s="4"/>
    </row>
    <row r="11" spans="1:113" ht="15.75" customHeight="1">
      <c r="A11" s="240" t="s">
        <v>94</v>
      </c>
      <c r="C11" s="4"/>
      <c r="D11" s="38">
        <f>PnL!B11</f>
        <v>0</v>
      </c>
      <c r="E11" s="38">
        <f>PnL!C11</f>
        <v>0</v>
      </c>
      <c r="F11" s="38">
        <f>PnL!D11</f>
        <v>0</v>
      </c>
      <c r="G11" s="38">
        <f>PnL!E11</f>
        <v>0</v>
      </c>
      <c r="H11" s="38">
        <f>PnL!F11</f>
        <v>0</v>
      </c>
      <c r="I11" s="38">
        <f>PnL!G11</f>
        <v>0</v>
      </c>
      <c r="J11" s="38">
        <f>PnL!H11</f>
        <v>0</v>
      </c>
      <c r="K11" s="38">
        <f>PnL!I11</f>
        <v>0</v>
      </c>
      <c r="L11" s="38">
        <f>PnL!J11</f>
        <v>0</v>
      </c>
      <c r="M11" s="38">
        <f>PnL!K11</f>
        <v>0</v>
      </c>
      <c r="N11" s="38">
        <f>PnL!L11</f>
        <v>0</v>
      </c>
      <c r="O11" s="38">
        <f>PnL!M11</f>
        <v>0</v>
      </c>
      <c r="P11" s="38">
        <f t="shared" ref="P11:P13" si="21">SUM(D11:O11)</f>
        <v>0</v>
      </c>
      <c r="Q11" s="4"/>
      <c r="R11" s="4"/>
      <c r="S11" s="4"/>
      <c r="T11" s="38">
        <f>PnL!R11</f>
        <v>0</v>
      </c>
      <c r="U11" s="38">
        <f>PnL!S11</f>
        <v>0</v>
      </c>
      <c r="V11" s="38">
        <f>PnL!T11</f>
        <v>0</v>
      </c>
      <c r="W11" s="38">
        <f>PnL!U11</f>
        <v>0</v>
      </c>
      <c r="X11" s="38">
        <f>PnL!V11</f>
        <v>0</v>
      </c>
      <c r="Y11" s="38">
        <f>PnL!W11</f>
        <v>0</v>
      </c>
      <c r="Z11" s="38">
        <f>PnL!X11</f>
        <v>0</v>
      </c>
      <c r="AA11" s="38">
        <f>PnL!Y11</f>
        <v>0</v>
      </c>
      <c r="AB11" s="38">
        <f>PnL!Z11</f>
        <v>0</v>
      </c>
      <c r="AC11" s="38">
        <f>PnL!AA11</f>
        <v>0</v>
      </c>
      <c r="AD11" s="38">
        <f>PnL!AB11</f>
        <v>0</v>
      </c>
      <c r="AE11" s="38">
        <f>PnL!AC11</f>
        <v>0</v>
      </c>
      <c r="AF11" s="38">
        <f t="shared" ref="AF11:AF13" si="22">SUM(T11:AE11)</f>
        <v>0</v>
      </c>
      <c r="AG11" s="4"/>
      <c r="AH11" s="4"/>
      <c r="AI11" s="4"/>
      <c r="AJ11" s="38">
        <f>PnL!AH11</f>
        <v>14258.333333333334</v>
      </c>
      <c r="AK11" s="38">
        <f>PnL!AI11</f>
        <v>14258.333333333334</v>
      </c>
      <c r="AL11" s="38">
        <f>PnL!AJ11</f>
        <v>14258.333333333334</v>
      </c>
      <c r="AM11" s="38">
        <f>PnL!AK11</f>
        <v>14258.333333333334</v>
      </c>
      <c r="AN11" s="38">
        <f>PnL!AL11</f>
        <v>14258.333333333334</v>
      </c>
      <c r="AO11" s="38">
        <f>PnL!AM11</f>
        <v>14258.333333333334</v>
      </c>
      <c r="AP11" s="38">
        <f>PnL!AN11</f>
        <v>14258.333333333334</v>
      </c>
      <c r="AQ11" s="38">
        <f>PnL!AO11</f>
        <v>14258.333333333334</v>
      </c>
      <c r="AR11" s="38">
        <f>PnL!AP11</f>
        <v>14258.333333333334</v>
      </c>
      <c r="AS11" s="38">
        <f>PnL!AQ11</f>
        <v>14258.333333333334</v>
      </c>
      <c r="AT11" s="38">
        <f>PnL!AR11</f>
        <v>14258.333333333334</v>
      </c>
      <c r="AU11" s="38">
        <f>PnL!AS11</f>
        <v>14258.333333333334</v>
      </c>
      <c r="AV11" s="38">
        <f t="shared" ref="AV11:AV13" si="23">SUM(AJ11:AU11)</f>
        <v>171100</v>
      </c>
      <c r="AW11" s="4"/>
      <c r="AX11" s="4"/>
      <c r="AY11" s="4"/>
      <c r="AZ11" s="38">
        <f>PnL!AX11</f>
        <v>18191.666666666668</v>
      </c>
      <c r="BA11" s="38">
        <f>PnL!AY11</f>
        <v>18191.666666666668</v>
      </c>
      <c r="BB11" s="38">
        <f>PnL!AZ11</f>
        <v>18191.666666666668</v>
      </c>
      <c r="BC11" s="38">
        <f>PnL!BA11</f>
        <v>22616.666666666668</v>
      </c>
      <c r="BD11" s="38">
        <f>PnL!BB11</f>
        <v>22616.666666666668</v>
      </c>
      <c r="BE11" s="38">
        <f>PnL!BC11</f>
        <v>22616.666666666668</v>
      </c>
      <c r="BF11" s="38">
        <f>PnL!BD11</f>
        <v>22616.666666666668</v>
      </c>
      <c r="BG11" s="38">
        <f>PnL!BE11</f>
        <v>22616.666666666668</v>
      </c>
      <c r="BH11" s="38">
        <f>PnL!BF11</f>
        <v>22616.666666666668</v>
      </c>
      <c r="BI11" s="38">
        <f>PnL!BG11</f>
        <v>29008.333333333336</v>
      </c>
      <c r="BJ11" s="38">
        <f>PnL!BH11</f>
        <v>35400</v>
      </c>
      <c r="BK11" s="38">
        <f>PnL!BI11</f>
        <v>35400</v>
      </c>
      <c r="BL11" s="38">
        <f t="shared" ref="BL11:BL13" si="24">SUM(AZ11:BK11)</f>
        <v>290083.33333333337</v>
      </c>
      <c r="BM11" s="4"/>
      <c r="BN11" s="4"/>
      <c r="BO11" s="4"/>
      <c r="BP11" s="38">
        <f>PnL!BN11</f>
        <v>43979.583333333336</v>
      </c>
      <c r="BQ11" s="38">
        <f>PnL!BO11</f>
        <v>49142.083333333328</v>
      </c>
      <c r="BR11" s="38">
        <f>PnL!BP11</f>
        <v>54304.583333333328</v>
      </c>
      <c r="BS11" s="38">
        <f>PnL!BQ11</f>
        <v>59467.083333333314</v>
      </c>
      <c r="BT11" s="38">
        <f>PnL!BR11</f>
        <v>64629.583333333336</v>
      </c>
      <c r="BU11" s="38">
        <f>PnL!BS11</f>
        <v>69792.083333333328</v>
      </c>
      <c r="BV11" s="38">
        <f>PnL!BT11</f>
        <v>74954.583333333328</v>
      </c>
      <c r="BW11" s="38">
        <f>PnL!BU11</f>
        <v>80117.083333333328</v>
      </c>
      <c r="BX11" s="38">
        <f>PnL!BV11</f>
        <v>85279.583333333328</v>
      </c>
      <c r="BY11" s="38">
        <f>PnL!BW11</f>
        <v>90442.083333333328</v>
      </c>
      <c r="BZ11" s="38">
        <f>PnL!BX11</f>
        <v>95604.583333333328</v>
      </c>
      <c r="CA11" s="38">
        <f>PnL!BY11</f>
        <v>100767.08333333333</v>
      </c>
      <c r="CB11" s="38">
        <f t="shared" ref="CB11:CB13" si="25">SUM(BP11:CA11)</f>
        <v>868480</v>
      </c>
      <c r="CC11" s="4"/>
      <c r="CD11" s="4"/>
      <c r="CE11" s="4"/>
      <c r="CF11" s="38">
        <f>PnL!CD11</f>
        <v>138449.64583333337</v>
      </c>
      <c r="CG11" s="38">
        <f>PnL!CE11</f>
        <v>151724.64583333334</v>
      </c>
      <c r="CH11" s="38">
        <f>PnL!CF11</f>
        <v>164999.64583333334</v>
      </c>
      <c r="CI11" s="38">
        <f>PnL!CG11</f>
        <v>178274.64583333334</v>
      </c>
      <c r="CJ11" s="38">
        <f>PnL!CH11</f>
        <v>191549.64583333334</v>
      </c>
      <c r="CK11" s="38">
        <f>PnL!CI11</f>
        <v>204824.64583333334</v>
      </c>
      <c r="CL11" s="38">
        <f>PnL!CJ11</f>
        <v>218099.64583333334</v>
      </c>
      <c r="CM11" s="38">
        <f>PnL!CK11</f>
        <v>231374.64583333337</v>
      </c>
      <c r="CN11" s="38">
        <f>PnL!CL11</f>
        <v>244649.64583333334</v>
      </c>
      <c r="CO11" s="38">
        <f>PnL!CM11</f>
        <v>257924.64583333334</v>
      </c>
      <c r="CP11" s="38">
        <f>PnL!CN11</f>
        <v>271199.64583333331</v>
      </c>
      <c r="CQ11" s="38">
        <f>PnL!CO11</f>
        <v>284474.64583333331</v>
      </c>
      <c r="CR11" s="38">
        <f t="shared" ref="CR11:CR13" si="26">SUM(CF11:CQ11)</f>
        <v>2537545.7500000005</v>
      </c>
      <c r="CS11" s="4"/>
      <c r="CT11" s="4"/>
      <c r="CU11" s="4"/>
      <c r="CV11" s="38">
        <f>PnL!CT11</f>
        <v>345662.6239583334</v>
      </c>
      <c r="CW11" s="38">
        <f>PnL!CU11</f>
        <v>375162.6239583334</v>
      </c>
      <c r="CX11" s="38">
        <f>PnL!CV11</f>
        <v>404662.6239583334</v>
      </c>
      <c r="CY11" s="38">
        <f>PnL!CW11</f>
        <v>434162.62395833345</v>
      </c>
      <c r="CZ11" s="38">
        <f>PnL!CX11</f>
        <v>463662.62395833334</v>
      </c>
      <c r="DA11" s="38">
        <f>PnL!CY11</f>
        <v>493162.62395833334</v>
      </c>
      <c r="DB11" s="38">
        <f>PnL!CZ11</f>
        <v>522662.62395833334</v>
      </c>
      <c r="DC11" s="38">
        <f>PnL!DA11</f>
        <v>552162.6239583334</v>
      </c>
      <c r="DD11" s="38">
        <f>PnL!DB11</f>
        <v>581662.6239583334</v>
      </c>
      <c r="DE11" s="38">
        <f>PnL!DC11</f>
        <v>611162.62395833328</v>
      </c>
      <c r="DF11" s="38">
        <f>PnL!DD11</f>
        <v>640662.6239583334</v>
      </c>
      <c r="DG11" s="38">
        <f>PnL!DE11</f>
        <v>670162.62395833328</v>
      </c>
      <c r="DH11" s="38">
        <f t="shared" ref="DH11:DH13" si="27">SUM(CV11:DG11)</f>
        <v>6094951.4875000007</v>
      </c>
      <c r="DI11" s="4"/>
    </row>
    <row r="12" spans="1:113" ht="15.75" customHeight="1">
      <c r="A12" s="240" t="s">
        <v>237</v>
      </c>
      <c r="C12" s="4"/>
      <c r="D12" s="38">
        <f>PnL!B12</f>
        <v>0</v>
      </c>
      <c r="E12" s="38">
        <f>PnL!C12</f>
        <v>0</v>
      </c>
      <c r="F12" s="38">
        <f>PnL!D12</f>
        <v>0</v>
      </c>
      <c r="G12" s="38">
        <f>PnL!E12</f>
        <v>0</v>
      </c>
      <c r="H12" s="38">
        <f>PnL!F12</f>
        <v>0</v>
      </c>
      <c r="I12" s="38">
        <f>PnL!G12</f>
        <v>0</v>
      </c>
      <c r="J12" s="38">
        <f>PnL!H12</f>
        <v>0</v>
      </c>
      <c r="K12" s="38">
        <f>PnL!I12</f>
        <v>0</v>
      </c>
      <c r="L12" s="38">
        <f>PnL!J12</f>
        <v>0</v>
      </c>
      <c r="M12" s="38">
        <f>PnL!K12</f>
        <v>0</v>
      </c>
      <c r="N12" s="38">
        <f>PnL!L12</f>
        <v>0</v>
      </c>
      <c r="O12" s="38">
        <f>PnL!M12</f>
        <v>0</v>
      </c>
      <c r="P12" s="38">
        <f t="shared" si="21"/>
        <v>0</v>
      </c>
      <c r="Q12" s="4"/>
      <c r="R12" s="4"/>
      <c r="S12" s="4"/>
      <c r="T12" s="38">
        <f>PnL!R12</f>
        <v>0</v>
      </c>
      <c r="U12" s="38">
        <f>PnL!S12</f>
        <v>0</v>
      </c>
      <c r="V12" s="38">
        <f>PnL!T12</f>
        <v>0</v>
      </c>
      <c r="W12" s="38">
        <f>PnL!U12</f>
        <v>0</v>
      </c>
      <c r="X12" s="38">
        <f>PnL!V12</f>
        <v>0</v>
      </c>
      <c r="Y12" s="38">
        <f>PnL!W12</f>
        <v>0</v>
      </c>
      <c r="Z12" s="38">
        <f>PnL!X12</f>
        <v>0</v>
      </c>
      <c r="AA12" s="38">
        <f>PnL!Y12</f>
        <v>0</v>
      </c>
      <c r="AB12" s="38">
        <f>PnL!Z12</f>
        <v>0</v>
      </c>
      <c r="AC12" s="38">
        <f>PnL!AA12</f>
        <v>0</v>
      </c>
      <c r="AD12" s="38">
        <f>PnL!AB12</f>
        <v>0</v>
      </c>
      <c r="AE12" s="38">
        <f>PnL!AC12</f>
        <v>0</v>
      </c>
      <c r="AF12" s="38">
        <f t="shared" si="22"/>
        <v>0</v>
      </c>
      <c r="AG12" s="4"/>
      <c r="AH12" s="4"/>
      <c r="AI12" s="4"/>
      <c r="AJ12" s="38">
        <f>PnL!AH12</f>
        <v>1875</v>
      </c>
      <c r="AK12" s="38">
        <f>PnL!AI12</f>
        <v>250</v>
      </c>
      <c r="AL12" s="38">
        <f>PnL!AJ12</f>
        <v>269.75</v>
      </c>
      <c r="AM12" s="38">
        <f>PnL!AK12</f>
        <v>0</v>
      </c>
      <c r="AN12" s="38">
        <f>PnL!AL12</f>
        <v>2964</v>
      </c>
      <c r="AO12" s="38">
        <f>PnL!AM12</f>
        <v>6461.5</v>
      </c>
      <c r="AP12" s="38">
        <f>PnL!AN12</f>
        <v>2003.75</v>
      </c>
      <c r="AQ12" s="38">
        <f>PnL!AO12</f>
        <v>2068.25</v>
      </c>
      <c r="AR12" s="38">
        <f>PnL!AP12</f>
        <v>1837.5</v>
      </c>
      <c r="AS12" s="38">
        <f>PnL!AQ12</f>
        <v>3500</v>
      </c>
      <c r="AT12" s="38">
        <f>PnL!AR12</f>
        <v>3500</v>
      </c>
      <c r="AU12" s="38">
        <f>PnL!AS12</f>
        <v>3500</v>
      </c>
      <c r="AV12" s="38">
        <f t="shared" si="23"/>
        <v>28229.75</v>
      </c>
      <c r="AW12" s="4"/>
      <c r="AX12" s="4"/>
      <c r="AY12" s="4"/>
      <c r="AZ12" s="38">
        <f>PnL!AX12</f>
        <v>6133.3333333333339</v>
      </c>
      <c r="BA12" s="38">
        <f>PnL!AY12</f>
        <v>6666.6666666666679</v>
      </c>
      <c r="BB12" s="38">
        <f>PnL!AZ12</f>
        <v>10800</v>
      </c>
      <c r="BC12" s="38">
        <f>PnL!BA12</f>
        <v>11600</v>
      </c>
      <c r="BD12" s="38">
        <f>PnL!BB12</f>
        <v>12400</v>
      </c>
      <c r="BE12" s="38">
        <f>PnL!BC12</f>
        <v>17599.999999999996</v>
      </c>
      <c r="BF12" s="38">
        <f>PnL!BD12</f>
        <v>18666.666666666664</v>
      </c>
      <c r="BG12" s="38">
        <f>PnL!BE12</f>
        <v>19733.333333333328</v>
      </c>
      <c r="BH12" s="38">
        <f>PnL!BF12</f>
        <v>25999.999999999996</v>
      </c>
      <c r="BI12" s="38">
        <f>PnL!BG12</f>
        <v>27333.333333333328</v>
      </c>
      <c r="BJ12" s="38">
        <f>PnL!BH12</f>
        <v>34399.999999999993</v>
      </c>
      <c r="BK12" s="38">
        <f>PnL!BI12</f>
        <v>35999.999999999993</v>
      </c>
      <c r="BL12" s="38">
        <f t="shared" si="24"/>
        <v>227333.33333333331</v>
      </c>
      <c r="BM12" s="4"/>
      <c r="BN12" s="4"/>
      <c r="BO12" s="4"/>
      <c r="BP12" s="38">
        <f>PnL!BN12</f>
        <v>75000</v>
      </c>
      <c r="BQ12" s="38">
        <f>PnL!BO12</f>
        <v>87500</v>
      </c>
      <c r="BR12" s="38">
        <f>PnL!BP12</f>
        <v>87500</v>
      </c>
      <c r="BS12" s="38">
        <f>PnL!BQ12</f>
        <v>100000</v>
      </c>
      <c r="BT12" s="38">
        <f>PnL!BR12</f>
        <v>100000</v>
      </c>
      <c r="BU12" s="38">
        <f>PnL!BS12</f>
        <v>112500</v>
      </c>
      <c r="BV12" s="38">
        <f>PnL!BT12</f>
        <v>112500</v>
      </c>
      <c r="BW12" s="38">
        <f>PnL!BU12</f>
        <v>125000</v>
      </c>
      <c r="BX12" s="38">
        <f>PnL!BV12</f>
        <v>137500</v>
      </c>
      <c r="BY12" s="38">
        <f>PnL!BW12</f>
        <v>137500</v>
      </c>
      <c r="BZ12" s="38">
        <f>PnL!BX12</f>
        <v>150000</v>
      </c>
      <c r="CA12" s="38">
        <f>PnL!BY12</f>
        <v>150000</v>
      </c>
      <c r="CB12" s="38">
        <f t="shared" si="25"/>
        <v>1375000</v>
      </c>
      <c r="CC12" s="4"/>
      <c r="CD12" s="4"/>
      <c r="CE12" s="4"/>
      <c r="CF12" s="38">
        <f>PnL!CD12</f>
        <v>300000</v>
      </c>
      <c r="CG12" s="38">
        <f>PnL!CE12</f>
        <v>325000</v>
      </c>
      <c r="CH12" s="38">
        <f>PnL!CF12</f>
        <v>350000</v>
      </c>
      <c r="CI12" s="38">
        <f>PnL!CG12</f>
        <v>375000</v>
      </c>
      <c r="CJ12" s="38">
        <f>PnL!CH12</f>
        <v>400000</v>
      </c>
      <c r="CK12" s="38">
        <f>PnL!CI12</f>
        <v>425000</v>
      </c>
      <c r="CL12" s="38">
        <f>PnL!CJ12</f>
        <v>450000</v>
      </c>
      <c r="CM12" s="38">
        <f>PnL!CK12</f>
        <v>475000</v>
      </c>
      <c r="CN12" s="38">
        <f>PnL!CL12</f>
        <v>500000</v>
      </c>
      <c r="CO12" s="38">
        <f>PnL!CM12</f>
        <v>525000</v>
      </c>
      <c r="CP12" s="38">
        <f>PnL!CN12</f>
        <v>550000</v>
      </c>
      <c r="CQ12" s="38">
        <f>PnL!CO12</f>
        <v>575000</v>
      </c>
      <c r="CR12" s="38">
        <f t="shared" si="26"/>
        <v>5250000</v>
      </c>
      <c r="CS12" s="4"/>
      <c r="CT12" s="4"/>
      <c r="CU12" s="4"/>
      <c r="CV12" s="38">
        <f>PnL!CT12</f>
        <v>960000</v>
      </c>
      <c r="CW12" s="38">
        <f>PnL!CU12</f>
        <v>1040000</v>
      </c>
      <c r="CX12" s="38">
        <f>PnL!CV12</f>
        <v>1080000</v>
      </c>
      <c r="CY12" s="38">
        <f>PnL!CW12</f>
        <v>1160000</v>
      </c>
      <c r="CZ12" s="38">
        <f>PnL!CX12</f>
        <v>1200000</v>
      </c>
      <c r="DA12" s="38">
        <f>PnL!CY12</f>
        <v>1280000</v>
      </c>
      <c r="DB12" s="38">
        <f>PnL!CZ12</f>
        <v>1360000</v>
      </c>
      <c r="DC12" s="38">
        <f>PnL!DA12</f>
        <v>1400000</v>
      </c>
      <c r="DD12" s="38">
        <f>PnL!DB12</f>
        <v>1480000</v>
      </c>
      <c r="DE12" s="38">
        <f>PnL!DC12</f>
        <v>1520000</v>
      </c>
      <c r="DF12" s="38">
        <f>PnL!DD12</f>
        <v>1600000</v>
      </c>
      <c r="DG12" s="38">
        <f>PnL!DE12</f>
        <v>1680000</v>
      </c>
      <c r="DH12" s="38">
        <f t="shared" si="27"/>
        <v>15760000</v>
      </c>
      <c r="DI12" s="4"/>
    </row>
    <row r="13" spans="1:113" ht="16">
      <c r="A13" s="240" t="s">
        <v>238</v>
      </c>
      <c r="B13" s="127"/>
      <c r="C13" s="35"/>
      <c r="D13" s="128">
        <f>PnL!B13</f>
        <v>0</v>
      </c>
      <c r="E13" s="128">
        <f>PnL!C13</f>
        <v>0</v>
      </c>
      <c r="F13" s="128">
        <f>PnL!D13</f>
        <v>0</v>
      </c>
      <c r="G13" s="128">
        <f>PnL!E13</f>
        <v>0</v>
      </c>
      <c r="H13" s="128">
        <f>PnL!F13</f>
        <v>0</v>
      </c>
      <c r="I13" s="128">
        <f>PnL!G13</f>
        <v>0</v>
      </c>
      <c r="J13" s="128">
        <f>PnL!H13</f>
        <v>0</v>
      </c>
      <c r="K13" s="128">
        <f>PnL!I13</f>
        <v>0</v>
      </c>
      <c r="L13" s="128">
        <f>PnL!J13</f>
        <v>0</v>
      </c>
      <c r="M13" s="128">
        <f>PnL!K13</f>
        <v>0</v>
      </c>
      <c r="N13" s="128">
        <f>PnL!L13</f>
        <v>0</v>
      </c>
      <c r="O13" s="128">
        <f>PnL!M13</f>
        <v>0</v>
      </c>
      <c r="P13" s="128">
        <f t="shared" si="21"/>
        <v>0</v>
      </c>
      <c r="Q13" s="35"/>
      <c r="R13" s="35"/>
      <c r="S13" s="35"/>
      <c r="T13" s="128">
        <f>PnL!R13</f>
        <v>0</v>
      </c>
      <c r="U13" s="128">
        <f>PnL!S13</f>
        <v>27000</v>
      </c>
      <c r="V13" s="128">
        <f>PnL!T13</f>
        <v>0</v>
      </c>
      <c r="W13" s="128">
        <f>PnL!U13</f>
        <v>0</v>
      </c>
      <c r="X13" s="128">
        <f>PnL!V13</f>
        <v>0</v>
      </c>
      <c r="Y13" s="128">
        <f>PnL!W13</f>
        <v>0</v>
      </c>
      <c r="Z13" s="128">
        <f>PnL!X13</f>
        <v>0</v>
      </c>
      <c r="AA13" s="128">
        <f>PnL!Y13</f>
        <v>0</v>
      </c>
      <c r="AB13" s="128">
        <f>PnL!Z13</f>
        <v>0</v>
      </c>
      <c r="AC13" s="128">
        <f>PnL!AA13</f>
        <v>0</v>
      </c>
      <c r="AD13" s="128">
        <f>PnL!AB13</f>
        <v>0</v>
      </c>
      <c r="AE13" s="128">
        <f>PnL!AC13</f>
        <v>0</v>
      </c>
      <c r="AF13" s="128">
        <f t="shared" si="22"/>
        <v>27000</v>
      </c>
      <c r="AG13" s="35"/>
      <c r="AH13" s="35"/>
      <c r="AI13" s="35"/>
      <c r="AJ13" s="128">
        <f>PnL!AH13</f>
        <v>14850</v>
      </c>
      <c r="AK13" s="128">
        <f>PnL!AI13</f>
        <v>16200</v>
      </c>
      <c r="AL13" s="128">
        <f>PnL!AJ13</f>
        <v>18900</v>
      </c>
      <c r="AM13" s="128">
        <f>PnL!AK13</f>
        <v>21600</v>
      </c>
      <c r="AN13" s="128">
        <f>PnL!AL13</f>
        <v>24300</v>
      </c>
      <c r="AO13" s="128">
        <f>PnL!AM13</f>
        <v>27000</v>
      </c>
      <c r="AP13" s="128">
        <f>PnL!AN13</f>
        <v>29700</v>
      </c>
      <c r="AQ13" s="128">
        <f>PnL!AO13</f>
        <v>32400</v>
      </c>
      <c r="AR13" s="128">
        <f>PnL!AP13</f>
        <v>35100</v>
      </c>
      <c r="AS13" s="128">
        <f>PnL!AQ13</f>
        <v>37800</v>
      </c>
      <c r="AT13" s="128">
        <f>PnL!AR13</f>
        <v>40500</v>
      </c>
      <c r="AU13" s="128">
        <f>PnL!AS13</f>
        <v>43200</v>
      </c>
      <c r="AV13" s="128">
        <f t="shared" si="23"/>
        <v>341550</v>
      </c>
      <c r="AW13" s="35"/>
      <c r="AX13" s="35"/>
      <c r="AY13" s="35"/>
      <c r="AZ13" s="128">
        <f>PnL!AX13</f>
        <v>54450</v>
      </c>
      <c r="BA13" s="128">
        <f>PnL!AY13</f>
        <v>65700</v>
      </c>
      <c r="BB13" s="128">
        <f>PnL!AZ13</f>
        <v>76950.000000000015</v>
      </c>
      <c r="BC13" s="128">
        <f>PnL!BA13</f>
        <v>88200.000000000015</v>
      </c>
      <c r="BD13" s="128">
        <f>PnL!BB13</f>
        <v>99450</v>
      </c>
      <c r="BE13" s="128">
        <f>PnL!BC13</f>
        <v>110700</v>
      </c>
      <c r="BF13" s="128">
        <f>PnL!BD13</f>
        <v>121950</v>
      </c>
      <c r="BG13" s="128">
        <f>PnL!BE13</f>
        <v>133200</v>
      </c>
      <c r="BH13" s="128">
        <f>PnL!BF13</f>
        <v>144449.99999999997</v>
      </c>
      <c r="BI13" s="128">
        <f>PnL!BG13</f>
        <v>155699.99999999997</v>
      </c>
      <c r="BJ13" s="128">
        <f>PnL!BH13</f>
        <v>166949.99999999997</v>
      </c>
      <c r="BK13" s="128">
        <f>PnL!BI13</f>
        <v>178199.99999999994</v>
      </c>
      <c r="BL13" s="128">
        <f t="shared" si="24"/>
        <v>1395900</v>
      </c>
      <c r="BM13" s="35"/>
      <c r="BN13" s="35"/>
      <c r="BO13" s="35"/>
      <c r="BP13" s="128">
        <f>PnL!BN13</f>
        <v>178399.99999999997</v>
      </c>
      <c r="BQ13" s="128">
        <f>PnL!BO13</f>
        <v>198399.99999999997</v>
      </c>
      <c r="BR13" s="128">
        <f>PnL!BP13</f>
        <v>218399.99999999991</v>
      </c>
      <c r="BS13" s="128">
        <f>PnL!BQ13</f>
        <v>238399.99999999991</v>
      </c>
      <c r="BT13" s="128">
        <f>PnL!BR13</f>
        <v>258399.99999999991</v>
      </c>
      <c r="BU13" s="128">
        <f>PnL!BS13</f>
        <v>278399.99999999994</v>
      </c>
      <c r="BV13" s="128">
        <f>PnL!BT13</f>
        <v>298399.99999999994</v>
      </c>
      <c r="BW13" s="128">
        <f>PnL!BU13</f>
        <v>318399.99999999994</v>
      </c>
      <c r="BX13" s="128">
        <f>PnL!BV13</f>
        <v>338399.99999999994</v>
      </c>
      <c r="BY13" s="128">
        <f>PnL!BW13</f>
        <v>358400</v>
      </c>
      <c r="BZ13" s="128">
        <f>PnL!BX13</f>
        <v>378400</v>
      </c>
      <c r="CA13" s="128">
        <f>PnL!BY13</f>
        <v>398400</v>
      </c>
      <c r="CB13" s="128">
        <f t="shared" si="25"/>
        <v>3460799.9999999995</v>
      </c>
      <c r="CC13" s="35"/>
      <c r="CD13" s="35"/>
      <c r="CE13" s="35"/>
      <c r="CF13" s="128">
        <f>PnL!CD13</f>
        <v>438400</v>
      </c>
      <c r="CG13" s="128">
        <f>PnL!CE13</f>
        <v>478400</v>
      </c>
      <c r="CH13" s="128">
        <f>PnL!CF13</f>
        <v>518399.99999999994</v>
      </c>
      <c r="CI13" s="128">
        <f>PnL!CG13</f>
        <v>558399.99999999988</v>
      </c>
      <c r="CJ13" s="128">
        <f>PnL!CH13</f>
        <v>598399.99999999988</v>
      </c>
      <c r="CK13" s="128">
        <f>PnL!CI13</f>
        <v>638399.99999999988</v>
      </c>
      <c r="CL13" s="128">
        <f>PnL!CJ13</f>
        <v>678400</v>
      </c>
      <c r="CM13" s="128">
        <f>PnL!CK13</f>
        <v>718400</v>
      </c>
      <c r="CN13" s="128">
        <f>PnL!CL13</f>
        <v>758400</v>
      </c>
      <c r="CO13" s="128">
        <f>PnL!CM13</f>
        <v>798400</v>
      </c>
      <c r="CP13" s="128">
        <f>PnL!CN13</f>
        <v>838400.00000000012</v>
      </c>
      <c r="CQ13" s="128">
        <f>PnL!CO13</f>
        <v>878400.00000000023</v>
      </c>
      <c r="CR13" s="128">
        <f t="shared" si="26"/>
        <v>7900800</v>
      </c>
      <c r="CS13" s="35"/>
      <c r="CT13" s="35"/>
      <c r="CU13" s="35"/>
      <c r="CV13" s="128">
        <f>PnL!CT13</f>
        <v>978400.00000000023</v>
      </c>
      <c r="CW13" s="128">
        <f>PnL!CU13</f>
        <v>1078400.0000000002</v>
      </c>
      <c r="CX13" s="128">
        <f>PnL!CV13</f>
        <v>1178400.0000000005</v>
      </c>
      <c r="CY13" s="128">
        <f>PnL!CW13</f>
        <v>1278400.0000000002</v>
      </c>
      <c r="CZ13" s="128">
        <f>PnL!CX13</f>
        <v>1378400</v>
      </c>
      <c r="DA13" s="128">
        <f>PnL!CY13</f>
        <v>1478400</v>
      </c>
      <c r="DB13" s="128">
        <f>PnL!CZ13</f>
        <v>1578400</v>
      </c>
      <c r="DC13" s="128">
        <f>PnL!DA13</f>
        <v>1678400</v>
      </c>
      <c r="DD13" s="128">
        <f>PnL!DB13</f>
        <v>1778399.9999999998</v>
      </c>
      <c r="DE13" s="128">
        <f>PnL!DC13</f>
        <v>1878399.9999999998</v>
      </c>
      <c r="DF13" s="128">
        <f>PnL!DD13</f>
        <v>1978399.9999999998</v>
      </c>
      <c r="DG13" s="128">
        <f>PnL!DE13</f>
        <v>2078399.9999999993</v>
      </c>
      <c r="DH13" s="128">
        <f t="shared" si="27"/>
        <v>18340800</v>
      </c>
      <c r="DI13" s="35"/>
    </row>
    <row r="14" spans="1:113" ht="15.75" customHeight="1">
      <c r="A14" s="4" t="s">
        <v>86</v>
      </c>
      <c r="C14" s="4"/>
      <c r="D14" s="38">
        <f t="shared" ref="D14:P14" si="28">SUM(D11:D13)</f>
        <v>0</v>
      </c>
      <c r="E14" s="38">
        <f t="shared" si="28"/>
        <v>0</v>
      </c>
      <c r="F14" s="38">
        <f t="shared" si="28"/>
        <v>0</v>
      </c>
      <c r="G14" s="38">
        <f t="shared" si="28"/>
        <v>0</v>
      </c>
      <c r="H14" s="38">
        <f t="shared" si="28"/>
        <v>0</v>
      </c>
      <c r="I14" s="38">
        <f t="shared" si="28"/>
        <v>0</v>
      </c>
      <c r="J14" s="38">
        <f t="shared" si="28"/>
        <v>0</v>
      </c>
      <c r="K14" s="38">
        <f t="shared" si="28"/>
        <v>0</v>
      </c>
      <c r="L14" s="38">
        <f t="shared" si="28"/>
        <v>0</v>
      </c>
      <c r="M14" s="38">
        <f t="shared" si="28"/>
        <v>0</v>
      </c>
      <c r="N14" s="38">
        <f t="shared" si="28"/>
        <v>0</v>
      </c>
      <c r="O14" s="38">
        <f t="shared" si="28"/>
        <v>0</v>
      </c>
      <c r="P14" s="38">
        <f t="shared" si="28"/>
        <v>0</v>
      </c>
      <c r="Q14" s="4"/>
      <c r="R14" s="4"/>
      <c r="S14" s="4"/>
      <c r="T14" s="38">
        <f t="shared" ref="T14:AF14" si="29">SUM(T11:T13)</f>
        <v>0</v>
      </c>
      <c r="U14" s="38">
        <f t="shared" si="29"/>
        <v>27000</v>
      </c>
      <c r="V14" s="38">
        <f t="shared" si="29"/>
        <v>0</v>
      </c>
      <c r="W14" s="38">
        <f t="shared" si="29"/>
        <v>0</v>
      </c>
      <c r="X14" s="38">
        <f t="shared" si="29"/>
        <v>0</v>
      </c>
      <c r="Y14" s="38">
        <f t="shared" si="29"/>
        <v>0</v>
      </c>
      <c r="Z14" s="38">
        <f t="shared" si="29"/>
        <v>0</v>
      </c>
      <c r="AA14" s="38">
        <f t="shared" si="29"/>
        <v>0</v>
      </c>
      <c r="AB14" s="38">
        <f t="shared" si="29"/>
        <v>0</v>
      </c>
      <c r="AC14" s="38">
        <f t="shared" si="29"/>
        <v>0</v>
      </c>
      <c r="AD14" s="38">
        <f t="shared" si="29"/>
        <v>0</v>
      </c>
      <c r="AE14" s="38">
        <f t="shared" si="29"/>
        <v>0</v>
      </c>
      <c r="AF14" s="38">
        <f t="shared" si="29"/>
        <v>27000</v>
      </c>
      <c r="AG14" s="4"/>
      <c r="AH14" s="4"/>
      <c r="AI14" s="4"/>
      <c r="AJ14" s="38">
        <f t="shared" ref="AJ14:AV14" si="30">SUM(AJ11:AJ13)</f>
        <v>30983.333333333336</v>
      </c>
      <c r="AK14" s="38">
        <f t="shared" si="30"/>
        <v>30708.333333333336</v>
      </c>
      <c r="AL14" s="38">
        <f t="shared" si="30"/>
        <v>33428.083333333336</v>
      </c>
      <c r="AM14" s="38">
        <f t="shared" si="30"/>
        <v>35858.333333333336</v>
      </c>
      <c r="AN14" s="38">
        <f t="shared" si="30"/>
        <v>41522.333333333336</v>
      </c>
      <c r="AO14" s="38">
        <f t="shared" si="30"/>
        <v>47719.833333333336</v>
      </c>
      <c r="AP14" s="38">
        <f t="shared" si="30"/>
        <v>45962.083333333336</v>
      </c>
      <c r="AQ14" s="38">
        <f t="shared" si="30"/>
        <v>48726.583333333336</v>
      </c>
      <c r="AR14" s="38">
        <f t="shared" si="30"/>
        <v>51195.833333333336</v>
      </c>
      <c r="AS14" s="38">
        <f t="shared" si="30"/>
        <v>55558.333333333336</v>
      </c>
      <c r="AT14" s="38">
        <f t="shared" si="30"/>
        <v>58258.333333333336</v>
      </c>
      <c r="AU14" s="38">
        <f t="shared" si="30"/>
        <v>60958.333333333336</v>
      </c>
      <c r="AV14" s="38">
        <f t="shared" si="30"/>
        <v>540879.75</v>
      </c>
      <c r="AW14" s="4"/>
      <c r="AX14" s="4"/>
      <c r="AY14" s="4"/>
      <c r="AZ14" s="38">
        <f t="shared" ref="AZ14:BL14" si="31">SUM(AZ11:AZ13)</f>
        <v>78775</v>
      </c>
      <c r="BA14" s="38">
        <f t="shared" si="31"/>
        <v>90558.333333333343</v>
      </c>
      <c r="BB14" s="38">
        <f t="shared" si="31"/>
        <v>105941.66666666669</v>
      </c>
      <c r="BC14" s="38">
        <f t="shared" si="31"/>
        <v>122416.66666666669</v>
      </c>
      <c r="BD14" s="38">
        <f t="shared" si="31"/>
        <v>134466.66666666669</v>
      </c>
      <c r="BE14" s="38">
        <f t="shared" si="31"/>
        <v>150916.66666666666</v>
      </c>
      <c r="BF14" s="38">
        <f t="shared" si="31"/>
        <v>163233.33333333331</v>
      </c>
      <c r="BG14" s="38">
        <f t="shared" si="31"/>
        <v>175550</v>
      </c>
      <c r="BH14" s="38">
        <f t="shared" si="31"/>
        <v>193066.66666666663</v>
      </c>
      <c r="BI14" s="38">
        <f t="shared" si="31"/>
        <v>212041.66666666663</v>
      </c>
      <c r="BJ14" s="38">
        <f t="shared" si="31"/>
        <v>236749.99999999997</v>
      </c>
      <c r="BK14" s="38">
        <f t="shared" si="31"/>
        <v>249599.99999999994</v>
      </c>
      <c r="BL14" s="38">
        <f t="shared" si="31"/>
        <v>1913316.6666666667</v>
      </c>
      <c r="BM14" s="4"/>
      <c r="BN14" s="4"/>
      <c r="BO14" s="4"/>
      <c r="BP14" s="38">
        <f t="shared" ref="BP14:CB14" si="32">SUM(BP11:BP13)</f>
        <v>297379.58333333331</v>
      </c>
      <c r="BQ14" s="38">
        <f t="shared" si="32"/>
        <v>335042.08333333326</v>
      </c>
      <c r="BR14" s="38">
        <f t="shared" si="32"/>
        <v>360204.58333333326</v>
      </c>
      <c r="BS14" s="38">
        <f t="shared" si="32"/>
        <v>397867.08333333326</v>
      </c>
      <c r="BT14" s="38">
        <f t="shared" si="32"/>
        <v>423029.58333333326</v>
      </c>
      <c r="BU14" s="38">
        <f t="shared" si="32"/>
        <v>460692.08333333326</v>
      </c>
      <c r="BV14" s="38">
        <f t="shared" si="32"/>
        <v>485854.58333333326</v>
      </c>
      <c r="BW14" s="38">
        <f t="shared" si="32"/>
        <v>523517.08333333326</v>
      </c>
      <c r="BX14" s="38">
        <f t="shared" si="32"/>
        <v>561179.58333333326</v>
      </c>
      <c r="BY14" s="38">
        <f t="shared" si="32"/>
        <v>586342.08333333326</v>
      </c>
      <c r="BZ14" s="38">
        <f t="shared" si="32"/>
        <v>624004.58333333326</v>
      </c>
      <c r="CA14" s="38">
        <f t="shared" si="32"/>
        <v>649167.08333333326</v>
      </c>
      <c r="CB14" s="38">
        <f t="shared" si="32"/>
        <v>5704280</v>
      </c>
      <c r="CC14" s="4"/>
      <c r="CD14" s="4"/>
      <c r="CE14" s="4"/>
      <c r="CF14" s="38">
        <f t="shared" ref="CF14:CR14" si="33">SUM(CF11:CF13)</f>
        <v>876849.64583333337</v>
      </c>
      <c r="CG14" s="38">
        <f t="shared" si="33"/>
        <v>955124.64583333337</v>
      </c>
      <c r="CH14" s="38">
        <f t="shared" si="33"/>
        <v>1033399.6458333333</v>
      </c>
      <c r="CI14" s="38">
        <f t="shared" si="33"/>
        <v>1111674.6458333333</v>
      </c>
      <c r="CJ14" s="38">
        <f t="shared" si="33"/>
        <v>1189949.6458333333</v>
      </c>
      <c r="CK14" s="38">
        <f t="shared" si="33"/>
        <v>1268224.6458333333</v>
      </c>
      <c r="CL14" s="38">
        <f t="shared" si="33"/>
        <v>1346499.6458333335</v>
      </c>
      <c r="CM14" s="38">
        <f t="shared" si="33"/>
        <v>1424774.6458333335</v>
      </c>
      <c r="CN14" s="38">
        <f t="shared" si="33"/>
        <v>1503049.6458333335</v>
      </c>
      <c r="CO14" s="38">
        <f t="shared" si="33"/>
        <v>1581324.6458333335</v>
      </c>
      <c r="CP14" s="38">
        <f t="shared" si="33"/>
        <v>1659599.6458333335</v>
      </c>
      <c r="CQ14" s="38">
        <f t="shared" si="33"/>
        <v>1737874.6458333335</v>
      </c>
      <c r="CR14" s="38">
        <f t="shared" si="33"/>
        <v>15688345.75</v>
      </c>
      <c r="CS14" s="4"/>
      <c r="CT14" s="4"/>
      <c r="CU14" s="4"/>
      <c r="CV14" s="38">
        <f t="shared" ref="CV14:DH14" si="34">SUM(CV11:CV13)</f>
        <v>2284062.6239583334</v>
      </c>
      <c r="CW14" s="38">
        <f t="shared" si="34"/>
        <v>2493562.6239583334</v>
      </c>
      <c r="CX14" s="38">
        <f t="shared" si="34"/>
        <v>2663062.6239583339</v>
      </c>
      <c r="CY14" s="38">
        <f t="shared" si="34"/>
        <v>2872562.6239583334</v>
      </c>
      <c r="CZ14" s="38">
        <f t="shared" si="34"/>
        <v>3042062.6239583334</v>
      </c>
      <c r="DA14" s="38">
        <f t="shared" si="34"/>
        <v>3251562.6239583334</v>
      </c>
      <c r="DB14" s="38">
        <f t="shared" si="34"/>
        <v>3461062.6239583334</v>
      </c>
      <c r="DC14" s="38">
        <f t="shared" si="34"/>
        <v>3630562.6239583334</v>
      </c>
      <c r="DD14" s="38">
        <f t="shared" si="34"/>
        <v>3840062.6239583334</v>
      </c>
      <c r="DE14" s="38">
        <f t="shared" si="34"/>
        <v>4009562.6239583334</v>
      </c>
      <c r="DF14" s="38">
        <f t="shared" si="34"/>
        <v>4219062.6239583334</v>
      </c>
      <c r="DG14" s="38">
        <f t="shared" si="34"/>
        <v>4428562.6239583325</v>
      </c>
      <c r="DH14" s="38">
        <f t="shared" si="34"/>
        <v>40195751.487499997</v>
      </c>
      <c r="DI14" s="4"/>
    </row>
    <row r="15" spans="1:113" ht="15.75" customHeight="1">
      <c r="A15" s="4"/>
      <c r="C15" s="4"/>
      <c r="D15" s="38"/>
      <c r="E15" s="38"/>
      <c r="F15" s="38"/>
      <c r="G15" s="38"/>
      <c r="H15" s="38"/>
      <c r="I15" s="38"/>
      <c r="J15" s="38"/>
      <c r="K15" s="38"/>
      <c r="L15" s="38"/>
      <c r="M15" s="38"/>
      <c r="N15" s="38"/>
      <c r="O15" s="38"/>
      <c r="P15" s="4"/>
      <c r="Q15" s="4"/>
      <c r="R15" s="4"/>
      <c r="S15" s="4"/>
      <c r="T15" s="38"/>
      <c r="U15" s="38"/>
      <c r="V15" s="38"/>
      <c r="W15" s="38"/>
      <c r="X15" s="38"/>
      <c r="Y15" s="38"/>
      <c r="Z15" s="38"/>
      <c r="AA15" s="38"/>
      <c r="AB15" s="38"/>
      <c r="AC15" s="38"/>
      <c r="AD15" s="38"/>
      <c r="AE15" s="38"/>
      <c r="AF15" s="4"/>
      <c r="AG15" s="4"/>
      <c r="AH15" s="4"/>
      <c r="AI15" s="4"/>
      <c r="AJ15" s="38"/>
      <c r="AK15" s="38"/>
      <c r="AL15" s="38"/>
      <c r="AM15" s="38"/>
      <c r="AN15" s="38"/>
      <c r="AO15" s="38"/>
      <c r="AP15" s="38"/>
      <c r="AQ15" s="38"/>
      <c r="AR15" s="38"/>
      <c r="AS15" s="38"/>
      <c r="AT15" s="38"/>
      <c r="AU15" s="38"/>
      <c r="AV15" s="4"/>
      <c r="AW15" s="4"/>
      <c r="AX15" s="4"/>
      <c r="AY15" s="4"/>
      <c r="AZ15" s="38"/>
      <c r="BA15" s="38"/>
      <c r="BB15" s="38"/>
      <c r="BC15" s="38"/>
      <c r="BD15" s="38"/>
      <c r="BE15" s="38"/>
      <c r="BF15" s="38"/>
      <c r="BG15" s="38"/>
      <c r="BH15" s="38"/>
      <c r="BI15" s="38"/>
      <c r="BJ15" s="38"/>
      <c r="BK15" s="38"/>
      <c r="BL15" s="4"/>
      <c r="BM15" s="4"/>
      <c r="BN15" s="4"/>
      <c r="BO15" s="4"/>
      <c r="BP15" s="38"/>
      <c r="BQ15" s="38"/>
      <c r="BR15" s="38"/>
      <c r="BS15" s="38"/>
      <c r="BT15" s="38"/>
      <c r="BU15" s="38"/>
      <c r="BV15" s="38"/>
      <c r="BW15" s="38"/>
      <c r="BX15" s="38"/>
      <c r="BY15" s="38"/>
      <c r="BZ15" s="38"/>
      <c r="CA15" s="38"/>
      <c r="CB15" s="4"/>
      <c r="CC15" s="4"/>
      <c r="CD15" s="4"/>
      <c r="CE15" s="4"/>
      <c r="CF15" s="38"/>
      <c r="CG15" s="38"/>
      <c r="CH15" s="38"/>
      <c r="CI15" s="38"/>
      <c r="CJ15" s="38"/>
      <c r="CK15" s="38"/>
      <c r="CL15" s="38"/>
      <c r="CM15" s="38"/>
      <c r="CN15" s="38"/>
      <c r="CO15" s="38"/>
      <c r="CP15" s="38"/>
      <c r="CQ15" s="38"/>
      <c r="CR15" s="4"/>
      <c r="CS15" s="4"/>
      <c r="CT15" s="4"/>
      <c r="CU15" s="4"/>
      <c r="CV15" s="38"/>
      <c r="CW15" s="38"/>
      <c r="CX15" s="38"/>
      <c r="CY15" s="38"/>
      <c r="CZ15" s="38"/>
      <c r="DA15" s="38"/>
      <c r="DB15" s="38"/>
      <c r="DC15" s="38"/>
      <c r="DD15" s="38"/>
      <c r="DE15" s="38"/>
      <c r="DF15" s="38"/>
      <c r="DG15" s="38"/>
      <c r="DH15" s="4"/>
      <c r="DI15" s="4"/>
    </row>
    <row r="16" spans="1:113" ht="15.75" customHeight="1">
      <c r="A16" s="4" t="s">
        <v>47</v>
      </c>
      <c r="C16" s="4"/>
      <c r="D16" s="38">
        <f t="shared" ref="D16:O16" si="35">D9-D14</f>
        <v>0</v>
      </c>
      <c r="E16" s="38">
        <f t="shared" si="35"/>
        <v>0</v>
      </c>
      <c r="F16" s="38">
        <f t="shared" si="35"/>
        <v>0</v>
      </c>
      <c r="G16" s="38">
        <f t="shared" si="35"/>
        <v>0</v>
      </c>
      <c r="H16" s="38">
        <f t="shared" si="35"/>
        <v>0</v>
      </c>
      <c r="I16" s="38">
        <f t="shared" si="35"/>
        <v>0</v>
      </c>
      <c r="J16" s="38">
        <f t="shared" si="35"/>
        <v>0</v>
      </c>
      <c r="K16" s="38">
        <f t="shared" si="35"/>
        <v>0</v>
      </c>
      <c r="L16" s="38">
        <f t="shared" si="35"/>
        <v>0</v>
      </c>
      <c r="M16" s="38">
        <f t="shared" si="35"/>
        <v>0</v>
      </c>
      <c r="N16" s="38">
        <f t="shared" si="35"/>
        <v>0</v>
      </c>
      <c r="O16" s="38">
        <f t="shared" si="35"/>
        <v>0</v>
      </c>
      <c r="P16" s="38">
        <f>SUM(D16:O16)</f>
        <v>0</v>
      </c>
      <c r="Q16" s="4"/>
      <c r="R16" s="4"/>
      <c r="S16" s="4"/>
      <c r="T16" s="38">
        <f t="shared" ref="T16:AE16" si="36">T9-T14</f>
        <v>0</v>
      </c>
      <c r="U16" s="38">
        <f t="shared" si="36"/>
        <v>3000</v>
      </c>
      <c r="V16" s="38">
        <f t="shared" si="36"/>
        <v>0</v>
      </c>
      <c r="W16" s="38">
        <f t="shared" si="36"/>
        <v>0</v>
      </c>
      <c r="X16" s="38">
        <f t="shared" si="36"/>
        <v>0</v>
      </c>
      <c r="Y16" s="38">
        <f t="shared" si="36"/>
        <v>0</v>
      </c>
      <c r="Z16" s="38">
        <f t="shared" si="36"/>
        <v>0</v>
      </c>
      <c r="AA16" s="38">
        <f t="shared" si="36"/>
        <v>0</v>
      </c>
      <c r="AB16" s="38">
        <f t="shared" si="36"/>
        <v>0</v>
      </c>
      <c r="AC16" s="38">
        <f t="shared" si="36"/>
        <v>0</v>
      </c>
      <c r="AD16" s="38">
        <f t="shared" si="36"/>
        <v>0</v>
      </c>
      <c r="AE16" s="38">
        <f t="shared" si="36"/>
        <v>0</v>
      </c>
      <c r="AF16" s="38">
        <f>SUM(T16:AE16)</f>
        <v>3000</v>
      </c>
      <c r="AG16" s="4"/>
      <c r="AH16" s="4"/>
      <c r="AI16" s="4"/>
      <c r="AJ16" s="38">
        <f t="shared" ref="AJ16:AU16" si="37">AJ9-AJ14</f>
        <v>-6983.3333333333358</v>
      </c>
      <c r="AK16" s="38">
        <f t="shared" si="37"/>
        <v>-11708.333333333336</v>
      </c>
      <c r="AL16" s="38">
        <f t="shared" si="37"/>
        <v>-11349.083333333336</v>
      </c>
      <c r="AM16" s="38">
        <f t="shared" si="37"/>
        <v>-11858.333333333336</v>
      </c>
      <c r="AN16" s="38">
        <f t="shared" si="37"/>
        <v>-2666.3333333333358</v>
      </c>
      <c r="AO16" s="38">
        <f t="shared" si="37"/>
        <v>8126.1666666666642</v>
      </c>
      <c r="AP16" s="38">
        <f t="shared" si="37"/>
        <v>-4947.0833333333358</v>
      </c>
      <c r="AQ16" s="38">
        <f t="shared" si="37"/>
        <v>-4453.5833333333358</v>
      </c>
      <c r="AR16" s="38">
        <f t="shared" si="37"/>
        <v>-4845.8333333333358</v>
      </c>
      <c r="AS16" s="38">
        <f t="shared" si="37"/>
        <v>441.66666666666424</v>
      </c>
      <c r="AT16" s="38">
        <f t="shared" si="37"/>
        <v>741.66666666666424</v>
      </c>
      <c r="AU16" s="38">
        <f t="shared" si="37"/>
        <v>1041.6666666666642</v>
      </c>
      <c r="AV16" s="38">
        <f>SUM(AJ16:AU16)</f>
        <v>-48460.750000000029</v>
      </c>
      <c r="AW16" s="4"/>
      <c r="AX16" s="4"/>
      <c r="AY16" s="4"/>
      <c r="AZ16" s="38">
        <f t="shared" ref="AZ16:BK16" si="38">AZ9-AZ14</f>
        <v>-2941.6666666666715</v>
      </c>
      <c r="BA16" s="38">
        <f t="shared" si="38"/>
        <v>-891.66666666667152</v>
      </c>
      <c r="BB16" s="38">
        <f t="shared" si="38"/>
        <v>6558.3333333333285</v>
      </c>
      <c r="BC16" s="38">
        <f t="shared" si="38"/>
        <v>4583.3333333333285</v>
      </c>
      <c r="BD16" s="38">
        <f t="shared" si="38"/>
        <v>7033.3333333333139</v>
      </c>
      <c r="BE16" s="38">
        <f t="shared" si="38"/>
        <v>16083.333333333343</v>
      </c>
      <c r="BF16" s="38">
        <f t="shared" si="38"/>
        <v>18933.333333333343</v>
      </c>
      <c r="BG16" s="38">
        <f t="shared" si="38"/>
        <v>21783.333333333314</v>
      </c>
      <c r="BH16" s="38">
        <f t="shared" si="38"/>
        <v>32433.333333333314</v>
      </c>
      <c r="BI16" s="38">
        <f t="shared" si="38"/>
        <v>29291.666666666657</v>
      </c>
      <c r="BJ16" s="38">
        <f t="shared" si="38"/>
        <v>34749.999999999971</v>
      </c>
      <c r="BK16" s="38">
        <f t="shared" si="38"/>
        <v>38399.999999999942</v>
      </c>
      <c r="BL16" s="38">
        <f>SUM(AZ16:BK16)</f>
        <v>206016.66666666651</v>
      </c>
      <c r="BM16" s="4"/>
      <c r="BN16" s="4"/>
      <c r="BO16" s="4"/>
      <c r="BP16" s="38">
        <f t="shared" ref="BP16:CA16" si="39">BP9-BP14</f>
        <v>75620.416666666628</v>
      </c>
      <c r="BQ16" s="38">
        <f t="shared" si="39"/>
        <v>87957.916666666686</v>
      </c>
      <c r="BR16" s="38">
        <f t="shared" si="39"/>
        <v>87795.416666666628</v>
      </c>
      <c r="BS16" s="38">
        <f t="shared" si="39"/>
        <v>100132.91666666663</v>
      </c>
      <c r="BT16" s="38">
        <f t="shared" si="39"/>
        <v>99970.416666666628</v>
      </c>
      <c r="BU16" s="38">
        <f t="shared" si="39"/>
        <v>112307.91666666663</v>
      </c>
      <c r="BV16" s="38">
        <f t="shared" si="39"/>
        <v>112145.41666666663</v>
      </c>
      <c r="BW16" s="38">
        <f t="shared" si="39"/>
        <v>124482.91666666663</v>
      </c>
      <c r="BX16" s="38">
        <f t="shared" si="39"/>
        <v>136820.41666666663</v>
      </c>
      <c r="BY16" s="38">
        <f t="shared" si="39"/>
        <v>136657.91666666674</v>
      </c>
      <c r="BZ16" s="38">
        <f t="shared" si="39"/>
        <v>148995.41666666674</v>
      </c>
      <c r="CA16" s="38">
        <f t="shared" si="39"/>
        <v>148832.91666666674</v>
      </c>
      <c r="CB16" s="38">
        <f>SUM(BP16:CA16)</f>
        <v>1371720</v>
      </c>
      <c r="CC16" s="4"/>
      <c r="CD16" s="4"/>
      <c r="CE16" s="4"/>
      <c r="CF16" s="38">
        <f t="shared" ref="CF16:CQ16" si="40">CF9-CF14</f>
        <v>271150.35416666663</v>
      </c>
      <c r="CG16" s="38">
        <f t="shared" si="40"/>
        <v>292875.35416666663</v>
      </c>
      <c r="CH16" s="38">
        <f t="shared" si="40"/>
        <v>314600.35416666674</v>
      </c>
      <c r="CI16" s="38">
        <f t="shared" si="40"/>
        <v>336325.35416666674</v>
      </c>
      <c r="CJ16" s="38">
        <f t="shared" si="40"/>
        <v>358050.35416666674</v>
      </c>
      <c r="CK16" s="38">
        <f t="shared" si="40"/>
        <v>379775.35416666651</v>
      </c>
      <c r="CL16" s="38">
        <f t="shared" si="40"/>
        <v>401500.35416666651</v>
      </c>
      <c r="CM16" s="38">
        <f t="shared" si="40"/>
        <v>423225.35416666651</v>
      </c>
      <c r="CN16" s="38">
        <f t="shared" si="40"/>
        <v>444950.35416666651</v>
      </c>
      <c r="CO16" s="38">
        <f t="shared" si="40"/>
        <v>466675.35416666651</v>
      </c>
      <c r="CP16" s="38">
        <f t="shared" si="40"/>
        <v>488400.35416666651</v>
      </c>
      <c r="CQ16" s="38">
        <f t="shared" si="40"/>
        <v>510125.35416666651</v>
      </c>
      <c r="CR16" s="38">
        <f>SUM(CF16:CQ16)</f>
        <v>4687654.2499999991</v>
      </c>
      <c r="CS16" s="4"/>
      <c r="CT16" s="4"/>
      <c r="CU16" s="4"/>
      <c r="CV16" s="38">
        <f t="shared" ref="CV16:DG16" si="41">CV9-CV14</f>
        <v>858937.3760416666</v>
      </c>
      <c r="CW16" s="38">
        <f t="shared" si="41"/>
        <v>934437.3760416666</v>
      </c>
      <c r="CX16" s="38">
        <f t="shared" si="41"/>
        <v>969937.3760416666</v>
      </c>
      <c r="CY16" s="38">
        <f t="shared" si="41"/>
        <v>1045437.3760416666</v>
      </c>
      <c r="CZ16" s="38">
        <f t="shared" si="41"/>
        <v>1080937.3760416666</v>
      </c>
      <c r="DA16" s="38">
        <f t="shared" si="41"/>
        <v>1156437.3760416666</v>
      </c>
      <c r="DB16" s="38">
        <f t="shared" si="41"/>
        <v>1231937.3760416666</v>
      </c>
      <c r="DC16" s="38">
        <f t="shared" si="41"/>
        <v>1267437.3760416666</v>
      </c>
      <c r="DD16" s="38">
        <f t="shared" si="41"/>
        <v>1342937.3760416666</v>
      </c>
      <c r="DE16" s="38">
        <f t="shared" si="41"/>
        <v>1378437.3760416666</v>
      </c>
      <c r="DF16" s="38">
        <f t="shared" si="41"/>
        <v>1453937.3760416666</v>
      </c>
      <c r="DG16" s="38">
        <f t="shared" si="41"/>
        <v>1529437.3760416666</v>
      </c>
      <c r="DH16" s="38">
        <f>SUM(CV16:DG16)</f>
        <v>14250248.512499996</v>
      </c>
      <c r="DI16" s="4"/>
    </row>
    <row r="17" spans="1:113" ht="15.75" customHeight="1">
      <c r="A17" s="4"/>
      <c r="C17" s="4"/>
      <c r="D17" s="102">
        <f t="shared" ref="D17:P17" si="42">IFERROR(D16/D9,0)</f>
        <v>0</v>
      </c>
      <c r="E17" s="102">
        <f t="shared" si="42"/>
        <v>0</v>
      </c>
      <c r="F17" s="102">
        <f t="shared" si="42"/>
        <v>0</v>
      </c>
      <c r="G17" s="102">
        <f t="shared" si="42"/>
        <v>0</v>
      </c>
      <c r="H17" s="102">
        <f t="shared" si="42"/>
        <v>0</v>
      </c>
      <c r="I17" s="102">
        <f t="shared" si="42"/>
        <v>0</v>
      </c>
      <c r="J17" s="102">
        <f t="shared" si="42"/>
        <v>0</v>
      </c>
      <c r="K17" s="102">
        <f t="shared" si="42"/>
        <v>0</v>
      </c>
      <c r="L17" s="102">
        <f t="shared" si="42"/>
        <v>0</v>
      </c>
      <c r="M17" s="102">
        <f t="shared" si="42"/>
        <v>0</v>
      </c>
      <c r="N17" s="102">
        <f t="shared" si="42"/>
        <v>0</v>
      </c>
      <c r="O17" s="102">
        <f t="shared" si="42"/>
        <v>0</v>
      </c>
      <c r="P17" s="102">
        <f t="shared" si="42"/>
        <v>0</v>
      </c>
      <c r="Q17" s="4"/>
      <c r="R17" s="4"/>
      <c r="S17" s="4"/>
      <c r="T17" s="102">
        <f t="shared" ref="T17:AF17" si="43">IFERROR(T16/T9,0)</f>
        <v>0</v>
      </c>
      <c r="U17" s="102">
        <f t="shared" si="43"/>
        <v>0.1</v>
      </c>
      <c r="V17" s="102">
        <f t="shared" si="43"/>
        <v>0</v>
      </c>
      <c r="W17" s="102">
        <f t="shared" si="43"/>
        <v>0</v>
      </c>
      <c r="X17" s="102">
        <f t="shared" si="43"/>
        <v>0</v>
      </c>
      <c r="Y17" s="102">
        <f t="shared" si="43"/>
        <v>0</v>
      </c>
      <c r="Z17" s="102">
        <f t="shared" si="43"/>
        <v>0</v>
      </c>
      <c r="AA17" s="102">
        <f t="shared" si="43"/>
        <v>0</v>
      </c>
      <c r="AB17" s="102">
        <f t="shared" si="43"/>
        <v>0</v>
      </c>
      <c r="AC17" s="102">
        <f t="shared" si="43"/>
        <v>0</v>
      </c>
      <c r="AD17" s="102">
        <f t="shared" si="43"/>
        <v>0</v>
      </c>
      <c r="AE17" s="102">
        <f t="shared" si="43"/>
        <v>0</v>
      </c>
      <c r="AF17" s="102">
        <f t="shared" si="43"/>
        <v>0.1</v>
      </c>
      <c r="AG17" s="4"/>
      <c r="AH17" s="4"/>
      <c r="AI17" s="4"/>
      <c r="AJ17" s="102">
        <f t="shared" ref="AJ17:AV17" si="44">IFERROR(AJ16/AJ9,0)</f>
        <v>-0.2909722222222223</v>
      </c>
      <c r="AK17" s="102">
        <f t="shared" si="44"/>
        <v>-0.61622807017543868</v>
      </c>
      <c r="AL17" s="102">
        <f t="shared" si="44"/>
        <v>-0.5140216193366246</v>
      </c>
      <c r="AM17" s="102">
        <f t="shared" si="44"/>
        <v>-0.4940972222222223</v>
      </c>
      <c r="AN17" s="102">
        <f t="shared" si="44"/>
        <v>-6.862089081051409E-2</v>
      </c>
      <c r="AO17" s="102">
        <f t="shared" si="44"/>
        <v>0.14551027229643421</v>
      </c>
      <c r="AP17" s="102">
        <f t="shared" si="44"/>
        <v>-0.12061644113942059</v>
      </c>
      <c r="AQ17" s="102">
        <f t="shared" si="44"/>
        <v>-0.10059366506298051</v>
      </c>
      <c r="AR17" s="102">
        <f t="shared" si="44"/>
        <v>-0.10454872348076237</v>
      </c>
      <c r="AS17" s="102">
        <f t="shared" si="44"/>
        <v>7.8869047619047183E-3</v>
      </c>
      <c r="AT17" s="102">
        <f t="shared" si="44"/>
        <v>1.2570621468926513E-2</v>
      </c>
      <c r="AU17" s="102">
        <f t="shared" si="44"/>
        <v>1.6801075268817165E-2</v>
      </c>
      <c r="AV17" s="102">
        <f t="shared" si="44"/>
        <v>-9.8413647726834322E-2</v>
      </c>
      <c r="AW17" s="4"/>
      <c r="AX17" s="4"/>
      <c r="AY17" s="4"/>
      <c r="AZ17" s="102">
        <f t="shared" ref="AZ17:BL17" si="45">IFERROR(AZ16/AZ9,0)</f>
        <v>-3.8791208791208856E-2</v>
      </c>
      <c r="BA17" s="102">
        <f t="shared" si="45"/>
        <v>-9.9442379182156666E-3</v>
      </c>
      <c r="BB17" s="102">
        <f t="shared" si="45"/>
        <v>5.8296296296296249E-2</v>
      </c>
      <c r="BC17" s="102">
        <f t="shared" si="45"/>
        <v>3.6089238845144311E-2</v>
      </c>
      <c r="BD17" s="102">
        <f t="shared" si="45"/>
        <v>4.9705535924617059E-2</v>
      </c>
      <c r="BE17" s="102">
        <f t="shared" si="45"/>
        <v>9.6307385229540979E-2</v>
      </c>
      <c r="BF17" s="102">
        <f t="shared" si="45"/>
        <v>0.10393412625800555</v>
      </c>
      <c r="BG17" s="102">
        <f t="shared" si="45"/>
        <v>0.11038851351351342</v>
      </c>
      <c r="BH17" s="102">
        <f t="shared" si="45"/>
        <v>0.1438285291943828</v>
      </c>
      <c r="BI17" s="102">
        <f t="shared" si="45"/>
        <v>0.12137430939226518</v>
      </c>
      <c r="BJ17" s="102">
        <f t="shared" si="45"/>
        <v>0.12799263351749532</v>
      </c>
      <c r="BK17" s="102">
        <f t="shared" si="45"/>
        <v>0.13333333333333319</v>
      </c>
      <c r="BL17" s="102">
        <f t="shared" si="45"/>
        <v>9.7208241585404156E-2</v>
      </c>
      <c r="BM17" s="4"/>
      <c r="BN17" s="4"/>
      <c r="BO17" s="4"/>
      <c r="BP17" s="102">
        <f t="shared" ref="BP17:CB17" si="46">IFERROR(BP16/BP9,0)</f>
        <v>0.20273570151921352</v>
      </c>
      <c r="BQ17" s="102">
        <f t="shared" si="46"/>
        <v>0.20793833727344374</v>
      </c>
      <c r="BR17" s="102">
        <f t="shared" si="46"/>
        <v>0.19597191220238092</v>
      </c>
      <c r="BS17" s="102">
        <f t="shared" si="46"/>
        <v>0.20107011378848724</v>
      </c>
      <c r="BT17" s="102">
        <f t="shared" si="46"/>
        <v>0.1911480242192479</v>
      </c>
      <c r="BU17" s="102">
        <f t="shared" si="46"/>
        <v>0.19599985456660846</v>
      </c>
      <c r="BV17" s="102">
        <f t="shared" si="46"/>
        <v>0.18753414158305459</v>
      </c>
      <c r="BW17" s="102">
        <f t="shared" si="46"/>
        <v>0.19210326646090534</v>
      </c>
      <c r="BX17" s="102">
        <f t="shared" si="46"/>
        <v>0.19601778892072586</v>
      </c>
      <c r="BY17" s="102">
        <f t="shared" si="46"/>
        <v>0.1890150991240204</v>
      </c>
      <c r="BZ17" s="102">
        <f t="shared" si="46"/>
        <v>0.1927495687796465</v>
      </c>
      <c r="CA17" s="102">
        <f t="shared" si="46"/>
        <v>0.18650741436925658</v>
      </c>
      <c r="CB17" s="102">
        <f t="shared" si="46"/>
        <v>0.19385528547201808</v>
      </c>
      <c r="CC17" s="4"/>
      <c r="CD17" s="4"/>
      <c r="CE17" s="4"/>
      <c r="CF17" s="102">
        <f t="shared" ref="CF17:CR17" si="47">IFERROR(CF16/CF9,0)</f>
        <v>0.23619368829849011</v>
      </c>
      <c r="CG17" s="102">
        <f t="shared" si="47"/>
        <v>0.23467576455662389</v>
      </c>
      <c r="CH17" s="102">
        <f t="shared" si="47"/>
        <v>0.23338305205242341</v>
      </c>
      <c r="CI17" s="102">
        <f t="shared" si="47"/>
        <v>0.23226889099907924</v>
      </c>
      <c r="CJ17" s="102">
        <f t="shared" si="47"/>
        <v>0.2312986784022395</v>
      </c>
      <c r="CK17" s="102">
        <f t="shared" si="47"/>
        <v>0.23044621005258895</v>
      </c>
      <c r="CL17" s="102">
        <f t="shared" si="47"/>
        <v>0.22969127812738357</v>
      </c>
      <c r="CM17" s="102">
        <f t="shared" si="47"/>
        <v>0.22901804879148621</v>
      </c>
      <c r="CN17" s="102">
        <f t="shared" si="47"/>
        <v>0.22841393951060909</v>
      </c>
      <c r="CO17" s="102">
        <f t="shared" si="47"/>
        <v>0.22786882527669264</v>
      </c>
      <c r="CP17" s="102">
        <f t="shared" si="47"/>
        <v>0.22737446655803842</v>
      </c>
      <c r="CQ17" s="102">
        <f t="shared" si="47"/>
        <v>0.22692408993179114</v>
      </c>
      <c r="CR17" s="102">
        <f t="shared" si="47"/>
        <v>0.23005762907341967</v>
      </c>
      <c r="CS17" s="4"/>
      <c r="CT17" s="4"/>
      <c r="CU17" s="4"/>
      <c r="CV17" s="102">
        <f t="shared" ref="CV17:DH17" si="48">IFERROR(CV16/CV9,0)</f>
        <v>0.27328583392989708</v>
      </c>
      <c r="CW17" s="102">
        <f t="shared" si="48"/>
        <v>0.27258966628986775</v>
      </c>
      <c r="CX17" s="102">
        <f t="shared" si="48"/>
        <v>0.26697973466602437</v>
      </c>
      <c r="CY17" s="102">
        <f t="shared" si="48"/>
        <v>0.26682934559511656</v>
      </c>
      <c r="CZ17" s="102">
        <f t="shared" si="48"/>
        <v>0.26217253845298727</v>
      </c>
      <c r="DA17" s="102">
        <f t="shared" si="48"/>
        <v>0.2623496769604507</v>
      </c>
      <c r="DB17" s="102">
        <f t="shared" si="48"/>
        <v>0.26250530066943673</v>
      </c>
      <c r="DC17" s="102">
        <f t="shared" si="48"/>
        <v>0.25876630788927452</v>
      </c>
      <c r="DD17" s="102">
        <f t="shared" si="48"/>
        <v>0.25910425931731945</v>
      </c>
      <c r="DE17" s="102">
        <f t="shared" si="48"/>
        <v>0.25583470230914379</v>
      </c>
      <c r="DF17" s="102">
        <f t="shared" si="48"/>
        <v>0.25629074141400787</v>
      </c>
      <c r="DG17" s="102">
        <f t="shared" si="48"/>
        <v>0.25670315140007838</v>
      </c>
      <c r="DH17" s="102">
        <f t="shared" si="48"/>
        <v>0.26173178034199013</v>
      </c>
      <c r="DI17" s="4"/>
    </row>
    <row r="18" spans="1:113" ht="15.75" customHeight="1">
      <c r="A18" s="4"/>
      <c r="C18" s="4"/>
      <c r="D18" s="38"/>
      <c r="E18" s="38"/>
      <c r="F18" s="38"/>
      <c r="G18" s="38"/>
      <c r="H18" s="38"/>
      <c r="I18" s="38"/>
      <c r="J18" s="38"/>
      <c r="K18" s="38"/>
      <c r="L18" s="38"/>
      <c r="M18" s="38"/>
      <c r="N18" s="38"/>
      <c r="O18" s="38"/>
      <c r="P18" s="4"/>
      <c r="Q18" s="4"/>
      <c r="R18" s="4"/>
      <c r="S18" s="4"/>
      <c r="T18" s="38"/>
      <c r="U18" s="38"/>
      <c r="V18" s="38"/>
      <c r="W18" s="38"/>
      <c r="X18" s="38"/>
      <c r="Y18" s="38"/>
      <c r="Z18" s="38"/>
      <c r="AA18" s="38"/>
      <c r="AB18" s="38"/>
      <c r="AC18" s="38"/>
      <c r="AD18" s="38"/>
      <c r="AE18" s="38"/>
      <c r="AF18" s="4"/>
      <c r="AG18" s="4"/>
      <c r="AH18" s="4"/>
      <c r="AI18" s="4"/>
      <c r="AJ18" s="38"/>
      <c r="AK18" s="38"/>
      <c r="AL18" s="38"/>
      <c r="AM18" s="38"/>
      <c r="AN18" s="38"/>
      <c r="AO18" s="38"/>
      <c r="AP18" s="38"/>
      <c r="AQ18" s="38"/>
      <c r="AR18" s="38"/>
      <c r="AS18" s="38"/>
      <c r="AT18" s="38"/>
      <c r="AU18" s="38"/>
      <c r="AV18" s="4"/>
      <c r="AW18" s="4"/>
      <c r="AX18" s="4"/>
      <c r="AY18" s="4"/>
      <c r="AZ18" s="38"/>
      <c r="BA18" s="38"/>
      <c r="BB18" s="38"/>
      <c r="BC18" s="38"/>
      <c r="BD18" s="38"/>
      <c r="BE18" s="38"/>
      <c r="BF18" s="38"/>
      <c r="BG18" s="38"/>
      <c r="BH18" s="38"/>
      <c r="BI18" s="38"/>
      <c r="BJ18" s="38"/>
      <c r="BK18" s="38"/>
      <c r="BL18" s="4"/>
      <c r="BM18" s="4"/>
      <c r="BN18" s="4"/>
      <c r="BO18" s="4"/>
      <c r="BP18" s="38"/>
      <c r="BQ18" s="38"/>
      <c r="BR18" s="38"/>
      <c r="BS18" s="38"/>
      <c r="BT18" s="38"/>
      <c r="BU18" s="38"/>
      <c r="BV18" s="38"/>
      <c r="BW18" s="38"/>
      <c r="BX18" s="38"/>
      <c r="BY18" s="38"/>
      <c r="BZ18" s="38"/>
      <c r="CA18" s="38"/>
      <c r="CB18" s="4"/>
      <c r="CC18" s="4"/>
      <c r="CD18" s="4"/>
      <c r="CE18" s="4"/>
      <c r="CF18" s="38"/>
      <c r="CG18" s="38"/>
      <c r="CH18" s="38"/>
      <c r="CI18" s="38"/>
      <c r="CJ18" s="38"/>
      <c r="CK18" s="38"/>
      <c r="CL18" s="38"/>
      <c r="CM18" s="38"/>
      <c r="CN18" s="38"/>
      <c r="CO18" s="38"/>
      <c r="CP18" s="38"/>
      <c r="CQ18" s="38"/>
      <c r="CR18" s="4"/>
      <c r="CS18" s="4"/>
      <c r="CT18" s="4"/>
      <c r="CU18" s="4"/>
      <c r="CV18" s="38"/>
      <c r="CW18" s="38"/>
      <c r="CX18" s="38"/>
      <c r="CY18" s="38"/>
      <c r="CZ18" s="38"/>
      <c r="DA18" s="38"/>
      <c r="DB18" s="38"/>
      <c r="DC18" s="38"/>
      <c r="DD18" s="38"/>
      <c r="DE18" s="38"/>
      <c r="DF18" s="38"/>
      <c r="DG18" s="38"/>
      <c r="DH18" s="4"/>
      <c r="DI18" s="4"/>
    </row>
    <row r="19" spans="1:113" ht="15.75" customHeight="1">
      <c r="A19" s="240" t="s">
        <v>87</v>
      </c>
      <c r="C19" s="4"/>
      <c r="D19" s="38">
        <f>PnL!B19</f>
        <v>0</v>
      </c>
      <c r="E19" s="38">
        <f>PnL!C19</f>
        <v>0</v>
      </c>
      <c r="F19" s="38">
        <f>PnL!D19</f>
        <v>0</v>
      </c>
      <c r="G19" s="38">
        <f>PnL!E19</f>
        <v>0</v>
      </c>
      <c r="H19" s="38">
        <f>PnL!F19</f>
        <v>0</v>
      </c>
      <c r="I19" s="38">
        <f>PnL!G19</f>
        <v>0</v>
      </c>
      <c r="J19" s="38">
        <f>PnL!H19</f>
        <v>0</v>
      </c>
      <c r="K19" s="38">
        <f>PnL!I19</f>
        <v>0</v>
      </c>
      <c r="L19" s="38">
        <f>PnL!J19</f>
        <v>0</v>
      </c>
      <c r="M19" s="38">
        <f>PnL!K19</f>
        <v>0</v>
      </c>
      <c r="N19" s="38">
        <f>PnL!L19</f>
        <v>0</v>
      </c>
      <c r="O19" s="38">
        <f>PnL!M19</f>
        <v>0</v>
      </c>
      <c r="P19" s="38">
        <f t="shared" ref="P19:P22" si="49">SUM(D19:O19)</f>
        <v>0</v>
      </c>
      <c r="Q19" s="4"/>
      <c r="R19" s="4"/>
      <c r="S19" s="4"/>
      <c r="T19" s="38">
        <f>PnL!R19</f>
        <v>0</v>
      </c>
      <c r="U19" s="38">
        <f>PnL!S19</f>
        <v>0</v>
      </c>
      <c r="V19" s="38">
        <f>PnL!T19</f>
        <v>0</v>
      </c>
      <c r="W19" s="38">
        <f>PnL!U19</f>
        <v>0</v>
      </c>
      <c r="X19" s="38">
        <f>PnL!V19</f>
        <v>0</v>
      </c>
      <c r="Y19" s="38">
        <f>PnL!W19</f>
        <v>0</v>
      </c>
      <c r="Z19" s="38">
        <f>PnL!X19</f>
        <v>0</v>
      </c>
      <c r="AA19" s="38">
        <f>PnL!Y19</f>
        <v>0</v>
      </c>
      <c r="AB19" s="38">
        <f>PnL!Z19</f>
        <v>0</v>
      </c>
      <c r="AC19" s="38">
        <f>PnL!AA19</f>
        <v>0</v>
      </c>
      <c r="AD19" s="38">
        <f>PnL!AB19</f>
        <v>0</v>
      </c>
      <c r="AE19" s="38">
        <f>PnL!AC19</f>
        <v>1000</v>
      </c>
      <c r="AF19" s="38">
        <f t="shared" ref="AF19:AF22" si="50">SUM(T19:AE19)</f>
        <v>1000</v>
      </c>
      <c r="AG19" s="4"/>
      <c r="AH19" s="4"/>
      <c r="AI19" s="4"/>
      <c r="AJ19" s="38">
        <f>PnL!AH19</f>
        <v>2000</v>
      </c>
      <c r="AK19" s="38">
        <f>PnL!AI19</f>
        <v>2000</v>
      </c>
      <c r="AL19" s="38">
        <f>PnL!AJ19</f>
        <v>2000</v>
      </c>
      <c r="AM19" s="38">
        <f>PnL!AK19</f>
        <v>2000</v>
      </c>
      <c r="AN19" s="38">
        <f>PnL!AL19</f>
        <v>2000</v>
      </c>
      <c r="AO19" s="38">
        <f>PnL!AM19</f>
        <v>2000</v>
      </c>
      <c r="AP19" s="38">
        <f>PnL!AN19</f>
        <v>2000</v>
      </c>
      <c r="AQ19" s="38">
        <f>PnL!AO19</f>
        <v>2000</v>
      </c>
      <c r="AR19" s="38">
        <f>PnL!AP19</f>
        <v>2000</v>
      </c>
      <c r="AS19" s="38">
        <f>PnL!AQ19</f>
        <v>2000</v>
      </c>
      <c r="AT19" s="38">
        <f>PnL!AR19</f>
        <v>2000</v>
      </c>
      <c r="AU19" s="38">
        <f>PnL!AS19</f>
        <v>2000</v>
      </c>
      <c r="AV19" s="38">
        <f t="shared" ref="AV19:AV22" si="51">SUM(AJ19:AU19)</f>
        <v>24000</v>
      </c>
      <c r="AW19" s="4"/>
      <c r="AX19" s="4"/>
      <c r="AY19" s="4"/>
      <c r="AZ19" s="38">
        <f>PnL!AX19</f>
        <v>18583.333333333332</v>
      </c>
      <c r="BA19" s="38">
        <f>PnL!AY19</f>
        <v>18583.333333333332</v>
      </c>
      <c r="BB19" s="38">
        <f>PnL!AZ19</f>
        <v>18583.333333333332</v>
      </c>
      <c r="BC19" s="38">
        <f>PnL!BA19</f>
        <v>18583.333333333332</v>
      </c>
      <c r="BD19" s="38">
        <f>PnL!BB19</f>
        <v>18583.333333333332</v>
      </c>
      <c r="BE19" s="38">
        <f>PnL!BC19</f>
        <v>18583.333333333332</v>
      </c>
      <c r="BF19" s="38">
        <f>PnL!BD19</f>
        <v>18583.333333333332</v>
      </c>
      <c r="BG19" s="38">
        <f>PnL!BE19</f>
        <v>18583.333333333332</v>
      </c>
      <c r="BH19" s="38">
        <f>PnL!BF19</f>
        <v>43750</v>
      </c>
      <c r="BI19" s="38">
        <f>PnL!BG19</f>
        <v>43750</v>
      </c>
      <c r="BJ19" s="38">
        <f>PnL!BH19</f>
        <v>43750</v>
      </c>
      <c r="BK19" s="38">
        <f>PnL!BI19</f>
        <v>43750</v>
      </c>
      <c r="BL19" s="38">
        <f t="shared" ref="BL19:BL22" si="52">SUM(AZ19:BK19)</f>
        <v>323666.66666666663</v>
      </c>
      <c r="BM19" s="4"/>
      <c r="BN19" s="4"/>
      <c r="BO19" s="4"/>
      <c r="BP19" s="38">
        <f>PnL!BN19</f>
        <v>45833.333333333328</v>
      </c>
      <c r="BQ19" s="38">
        <f>PnL!BO19</f>
        <v>45833.333333333328</v>
      </c>
      <c r="BR19" s="38">
        <f>PnL!BP19</f>
        <v>45833.333333333328</v>
      </c>
      <c r="BS19" s="38">
        <f>PnL!BQ19</f>
        <v>45833.333333333328</v>
      </c>
      <c r="BT19" s="38">
        <f>PnL!BR19</f>
        <v>45833.333333333328</v>
      </c>
      <c r="BU19" s="38">
        <f>PnL!BS19</f>
        <v>45833.333333333328</v>
      </c>
      <c r="BV19" s="38">
        <f>PnL!BT19</f>
        <v>45833.333333333328</v>
      </c>
      <c r="BW19" s="38">
        <f>PnL!BU19</f>
        <v>45833.333333333328</v>
      </c>
      <c r="BX19" s="38">
        <f>PnL!BV19</f>
        <v>45833.333333333328</v>
      </c>
      <c r="BY19" s="38">
        <f>PnL!BW19</f>
        <v>45833.333333333328</v>
      </c>
      <c r="BZ19" s="38">
        <f>PnL!BX19</f>
        <v>45833.333333333328</v>
      </c>
      <c r="CA19" s="38">
        <f>PnL!BY19</f>
        <v>45833.333333333328</v>
      </c>
      <c r="CB19" s="38">
        <f t="shared" ref="CB19:CB22" si="53">SUM(BP19:CA19)</f>
        <v>549999.99999999988</v>
      </c>
      <c r="CC19" s="4"/>
      <c r="CD19" s="4"/>
      <c r="CE19" s="4"/>
      <c r="CF19" s="38">
        <f>PnL!CD19</f>
        <v>91666.666666666657</v>
      </c>
      <c r="CG19" s="38">
        <f>PnL!CE19</f>
        <v>91666.666666666657</v>
      </c>
      <c r="CH19" s="38">
        <f>PnL!CF19</f>
        <v>91666.666666666657</v>
      </c>
      <c r="CI19" s="38">
        <f>PnL!CG19</f>
        <v>91666.666666666657</v>
      </c>
      <c r="CJ19" s="38">
        <f>PnL!CH19</f>
        <v>91666.666666666657</v>
      </c>
      <c r="CK19" s="38">
        <f>PnL!CI19</f>
        <v>91666.666666666657</v>
      </c>
      <c r="CL19" s="38">
        <f>PnL!CJ19</f>
        <v>91666.666666666657</v>
      </c>
      <c r="CM19" s="38">
        <f>PnL!CK19</f>
        <v>91666.666666666657</v>
      </c>
      <c r="CN19" s="38">
        <f>PnL!CL19</f>
        <v>91666.666666666657</v>
      </c>
      <c r="CO19" s="38">
        <f>PnL!CM19</f>
        <v>91666.666666666657</v>
      </c>
      <c r="CP19" s="38">
        <f>PnL!CN19</f>
        <v>91666.666666666657</v>
      </c>
      <c r="CQ19" s="38">
        <f>PnL!CO19</f>
        <v>91666.666666666657</v>
      </c>
      <c r="CR19" s="38">
        <f t="shared" ref="CR19:CR22" si="54">SUM(CF19:CQ19)</f>
        <v>1099999.9999999998</v>
      </c>
      <c r="CS19" s="4"/>
      <c r="CT19" s="4"/>
      <c r="CU19" s="4"/>
      <c r="CV19" s="38">
        <f>PnL!CT19</f>
        <v>187500</v>
      </c>
      <c r="CW19" s="38">
        <f>PnL!CU19</f>
        <v>187500</v>
      </c>
      <c r="CX19" s="38">
        <f>PnL!CV19</f>
        <v>187500</v>
      </c>
      <c r="CY19" s="38">
        <f>PnL!CW19</f>
        <v>187500</v>
      </c>
      <c r="CZ19" s="38">
        <f>PnL!CX19</f>
        <v>187500</v>
      </c>
      <c r="DA19" s="38">
        <f>PnL!CY19</f>
        <v>187500</v>
      </c>
      <c r="DB19" s="38">
        <f>PnL!CZ19</f>
        <v>187500</v>
      </c>
      <c r="DC19" s="38">
        <f>PnL!DA19</f>
        <v>187500</v>
      </c>
      <c r="DD19" s="38">
        <f>PnL!DB19</f>
        <v>187500</v>
      </c>
      <c r="DE19" s="38">
        <f>PnL!DC19</f>
        <v>187500</v>
      </c>
      <c r="DF19" s="38">
        <f>PnL!DD19</f>
        <v>187500</v>
      </c>
      <c r="DG19" s="38">
        <f>PnL!DE19</f>
        <v>187500</v>
      </c>
      <c r="DH19" s="38">
        <f t="shared" ref="DH19:DH22" si="55">SUM(CV19:DG19)</f>
        <v>2250000</v>
      </c>
      <c r="DI19" s="4"/>
    </row>
    <row r="20" spans="1:113" ht="15.75" customHeight="1">
      <c r="A20" s="240" t="s">
        <v>89</v>
      </c>
      <c r="C20" s="4"/>
      <c r="D20" s="38">
        <f>PnL!B20</f>
        <v>0</v>
      </c>
      <c r="E20" s="38">
        <f>PnL!C20</f>
        <v>0</v>
      </c>
      <c r="F20" s="38">
        <f>PnL!D20</f>
        <v>0</v>
      </c>
      <c r="G20" s="38">
        <f>PnL!E20</f>
        <v>0</v>
      </c>
      <c r="H20" s="38">
        <f>PnL!F20</f>
        <v>0</v>
      </c>
      <c r="I20" s="38">
        <f>PnL!G20</f>
        <v>0</v>
      </c>
      <c r="J20" s="38">
        <f>PnL!H20</f>
        <v>0</v>
      </c>
      <c r="K20" s="38">
        <f>PnL!I20</f>
        <v>0</v>
      </c>
      <c r="L20" s="38">
        <f>PnL!J20</f>
        <v>0</v>
      </c>
      <c r="M20" s="38">
        <f>PnL!K20</f>
        <v>0</v>
      </c>
      <c r="N20" s="38">
        <f>PnL!L20</f>
        <v>0</v>
      </c>
      <c r="O20" s="38">
        <f>PnL!M20</f>
        <v>0</v>
      </c>
      <c r="P20" s="38">
        <f t="shared" si="49"/>
        <v>0</v>
      </c>
      <c r="Q20" s="4"/>
      <c r="R20" s="4"/>
      <c r="S20" s="4"/>
      <c r="T20" s="38">
        <f>PnL!R20</f>
        <v>0</v>
      </c>
      <c r="U20" s="38">
        <f>PnL!S20</f>
        <v>0</v>
      </c>
      <c r="V20" s="38">
        <f>PnL!T20</f>
        <v>0</v>
      </c>
      <c r="W20" s="38">
        <f>PnL!U20</f>
        <v>0</v>
      </c>
      <c r="X20" s="38">
        <f>PnL!V20</f>
        <v>0</v>
      </c>
      <c r="Y20" s="38">
        <f>PnL!W20</f>
        <v>0</v>
      </c>
      <c r="Z20" s="38">
        <f>PnL!X20</f>
        <v>0</v>
      </c>
      <c r="AA20" s="38">
        <f>PnL!Y20</f>
        <v>0</v>
      </c>
      <c r="AB20" s="38">
        <f>PnL!Z20</f>
        <v>0</v>
      </c>
      <c r="AC20" s="38">
        <f>PnL!AA20</f>
        <v>0</v>
      </c>
      <c r="AD20" s="38">
        <f>PnL!AB20</f>
        <v>0</v>
      </c>
      <c r="AE20" s="38">
        <f>PnL!AC20</f>
        <v>0</v>
      </c>
      <c r="AF20" s="38">
        <f t="shared" si="50"/>
        <v>0</v>
      </c>
      <c r="AG20" s="4"/>
      <c r="AH20" s="4"/>
      <c r="AI20" s="4"/>
      <c r="AJ20" s="38">
        <f>PnL!AH20</f>
        <v>0</v>
      </c>
      <c r="AK20" s="38">
        <f>PnL!AI20</f>
        <v>0</v>
      </c>
      <c r="AL20" s="38">
        <f>PnL!AJ20</f>
        <v>0</v>
      </c>
      <c r="AM20" s="38">
        <f>PnL!AK20</f>
        <v>0</v>
      </c>
      <c r="AN20" s="38">
        <f>PnL!AL20</f>
        <v>0</v>
      </c>
      <c r="AO20" s="38">
        <f>PnL!AM20</f>
        <v>0</v>
      </c>
      <c r="AP20" s="38">
        <f>PnL!AN20</f>
        <v>0</v>
      </c>
      <c r="AQ20" s="38">
        <f>PnL!AO20</f>
        <v>0</v>
      </c>
      <c r="AR20" s="38">
        <f>PnL!AP20</f>
        <v>0</v>
      </c>
      <c r="AS20" s="38">
        <f>PnL!AQ20</f>
        <v>0</v>
      </c>
      <c r="AT20" s="38">
        <f>PnL!AR20</f>
        <v>0</v>
      </c>
      <c r="AU20" s="38">
        <f>PnL!AS20</f>
        <v>0</v>
      </c>
      <c r="AV20" s="38">
        <f t="shared" si="51"/>
        <v>0</v>
      </c>
      <c r="AW20" s="4"/>
      <c r="AX20" s="4"/>
      <c r="AY20" s="4"/>
      <c r="AZ20" s="38">
        <f>PnL!AX20</f>
        <v>0</v>
      </c>
      <c r="BA20" s="38">
        <f>PnL!AY20</f>
        <v>10816.666666666668</v>
      </c>
      <c r="BB20" s="38">
        <f>PnL!AZ20</f>
        <v>10816.666666666668</v>
      </c>
      <c r="BC20" s="38">
        <f>PnL!BA20</f>
        <v>10816.666666666668</v>
      </c>
      <c r="BD20" s="38">
        <f>PnL!BB20</f>
        <v>10816.666666666668</v>
      </c>
      <c r="BE20" s="38">
        <f>PnL!BC20</f>
        <v>10816.666666666668</v>
      </c>
      <c r="BF20" s="38">
        <f>PnL!BD20</f>
        <v>10816.666666666668</v>
      </c>
      <c r="BG20" s="38">
        <f>PnL!BE20</f>
        <v>10816.666666666668</v>
      </c>
      <c r="BH20" s="38">
        <f>PnL!BF20</f>
        <v>10816.666666666668</v>
      </c>
      <c r="BI20" s="38">
        <f>PnL!BG20</f>
        <v>15241.666666666668</v>
      </c>
      <c r="BJ20" s="38">
        <f>PnL!BH20</f>
        <v>15241.66666666667</v>
      </c>
      <c r="BK20" s="38">
        <f>PnL!BI20</f>
        <v>15241.66666666667</v>
      </c>
      <c r="BL20" s="38">
        <f t="shared" si="52"/>
        <v>132258.33333333337</v>
      </c>
      <c r="BM20" s="4"/>
      <c r="BN20" s="4"/>
      <c r="BO20" s="4"/>
      <c r="BP20" s="38">
        <f>PnL!BN20</f>
        <v>16683.888888888891</v>
      </c>
      <c r="BQ20" s="38">
        <f>PnL!BO20</f>
        <v>17093.611111111109</v>
      </c>
      <c r="BR20" s="38">
        <f>PnL!BP20</f>
        <v>17503.333333333332</v>
      </c>
      <c r="BS20" s="38">
        <f>PnL!BQ20</f>
        <v>17913.055555555551</v>
      </c>
      <c r="BT20" s="38">
        <f>PnL!BR20</f>
        <v>18322.777777777781</v>
      </c>
      <c r="BU20" s="38">
        <f>PnL!BS20</f>
        <v>18732.499999999996</v>
      </c>
      <c r="BV20" s="38">
        <f>PnL!BT20</f>
        <v>19142.222222222223</v>
      </c>
      <c r="BW20" s="38">
        <f>PnL!BU20</f>
        <v>19551.944444444442</v>
      </c>
      <c r="BX20" s="38">
        <f>PnL!BV20</f>
        <v>19961.666666666664</v>
      </c>
      <c r="BY20" s="38">
        <f>PnL!BW20</f>
        <v>20371.388888888887</v>
      </c>
      <c r="BZ20" s="38">
        <f>PnL!BX20</f>
        <v>20781.111111111109</v>
      </c>
      <c r="CA20" s="38">
        <f>PnL!BY20</f>
        <v>21190.833333333328</v>
      </c>
      <c r="CB20" s="38">
        <f t="shared" si="53"/>
        <v>227248.33333333326</v>
      </c>
      <c r="CC20" s="4"/>
      <c r="CD20" s="4"/>
      <c r="CE20" s="4"/>
      <c r="CF20" s="38">
        <f>PnL!CD20</f>
        <v>25692.041666666664</v>
      </c>
      <c r="CG20" s="38">
        <f>PnL!CE20</f>
        <v>27658.708333333325</v>
      </c>
      <c r="CH20" s="38">
        <f>PnL!CF20</f>
        <v>29625.374999999996</v>
      </c>
      <c r="CI20" s="38">
        <f>PnL!CG20</f>
        <v>31592.041666666664</v>
      </c>
      <c r="CJ20" s="38">
        <f>PnL!CH20</f>
        <v>33558.708333333328</v>
      </c>
      <c r="CK20" s="38">
        <f>PnL!CI20</f>
        <v>35525.375</v>
      </c>
      <c r="CL20" s="38">
        <f>PnL!CJ20</f>
        <v>37492.041666666672</v>
      </c>
      <c r="CM20" s="38">
        <f>PnL!CK20</f>
        <v>39458.708333333343</v>
      </c>
      <c r="CN20" s="38">
        <f>PnL!CL20</f>
        <v>41425.375000000007</v>
      </c>
      <c r="CO20" s="38">
        <f>PnL!CM20</f>
        <v>43392.041666666686</v>
      </c>
      <c r="CP20" s="38">
        <f>PnL!CN20</f>
        <v>45358.708333333343</v>
      </c>
      <c r="CQ20" s="38">
        <f>PnL!CO20</f>
        <v>47325.375000000015</v>
      </c>
      <c r="CR20" s="38">
        <f t="shared" si="54"/>
        <v>438104.50000000012</v>
      </c>
      <c r="CS20" s="4"/>
      <c r="CT20" s="4"/>
      <c r="CU20" s="4"/>
      <c r="CV20" s="38">
        <f>PnL!CT20</f>
        <v>55665.393750000032</v>
      </c>
      <c r="CW20" s="38">
        <f>PnL!CU20</f>
        <v>60459.143750000025</v>
      </c>
      <c r="CX20" s="38">
        <f>PnL!CV20</f>
        <v>65252.893750000025</v>
      </c>
      <c r="CY20" s="38">
        <f>PnL!CW20</f>
        <v>70046.643750000047</v>
      </c>
      <c r="CZ20" s="38">
        <f>PnL!CX20</f>
        <v>74840.393750000017</v>
      </c>
      <c r="DA20" s="38">
        <f>PnL!CY20</f>
        <v>79634.143750000032</v>
      </c>
      <c r="DB20" s="38">
        <f>PnL!CZ20</f>
        <v>84427.893750000017</v>
      </c>
      <c r="DC20" s="38">
        <f>PnL!DA20</f>
        <v>89221.643750000032</v>
      </c>
      <c r="DD20" s="38">
        <f>PnL!DB20</f>
        <v>94015.393750000032</v>
      </c>
      <c r="DE20" s="38">
        <f>PnL!DC20</f>
        <v>98809.143750000032</v>
      </c>
      <c r="DF20" s="38">
        <f>PnL!DD20</f>
        <v>103602.89375000003</v>
      </c>
      <c r="DG20" s="38">
        <f>PnL!DE20</f>
        <v>108396.64375000003</v>
      </c>
      <c r="DH20" s="38">
        <f t="shared" si="55"/>
        <v>984372.22500000044</v>
      </c>
      <c r="DI20" s="4"/>
    </row>
    <row r="21" spans="1:113" ht="15.75" customHeight="1">
      <c r="A21" s="240" t="s">
        <v>90</v>
      </c>
      <c r="C21" s="4"/>
      <c r="D21" s="38">
        <f>PnL!B22</f>
        <v>0</v>
      </c>
      <c r="E21" s="38">
        <f>PnL!C22</f>
        <v>0</v>
      </c>
      <c r="F21" s="38">
        <f>PnL!D22</f>
        <v>0</v>
      </c>
      <c r="G21" s="38">
        <f>PnL!E22</f>
        <v>0</v>
      </c>
      <c r="H21" s="38">
        <f>PnL!F22</f>
        <v>0</v>
      </c>
      <c r="I21" s="38">
        <f>PnL!G22</f>
        <v>0</v>
      </c>
      <c r="J21" s="38">
        <f>PnL!H22</f>
        <v>0</v>
      </c>
      <c r="K21" s="38">
        <f>PnL!I22</f>
        <v>0</v>
      </c>
      <c r="L21" s="38">
        <f>PnL!J22</f>
        <v>0</v>
      </c>
      <c r="M21" s="38">
        <f>PnL!K22</f>
        <v>0</v>
      </c>
      <c r="N21" s="38">
        <f>PnL!L22</f>
        <v>0</v>
      </c>
      <c r="O21" s="38">
        <f>PnL!M22</f>
        <v>0</v>
      </c>
      <c r="P21" s="38">
        <f t="shared" si="49"/>
        <v>0</v>
      </c>
      <c r="Q21" s="4"/>
      <c r="R21" s="4"/>
      <c r="S21" s="4"/>
      <c r="T21" s="38">
        <f>PnL!R22</f>
        <v>200</v>
      </c>
      <c r="U21" s="38">
        <f>PnL!S22</f>
        <v>200</v>
      </c>
      <c r="V21" s="38">
        <f>PnL!T22</f>
        <v>200</v>
      </c>
      <c r="W21" s="38">
        <f>PnL!U22</f>
        <v>200</v>
      </c>
      <c r="X21" s="38">
        <f>PnL!V22</f>
        <v>200</v>
      </c>
      <c r="Y21" s="38">
        <f>PnL!W22</f>
        <v>200</v>
      </c>
      <c r="Z21" s="38">
        <f>PnL!X22</f>
        <v>200</v>
      </c>
      <c r="AA21" s="38">
        <f>PnL!Y22</f>
        <v>200</v>
      </c>
      <c r="AB21" s="38">
        <f>PnL!Z22</f>
        <v>200</v>
      </c>
      <c r="AC21" s="38">
        <f>PnL!AA22</f>
        <v>200</v>
      </c>
      <c r="AD21" s="38">
        <f>PnL!AB22</f>
        <v>200</v>
      </c>
      <c r="AE21" s="38">
        <f>PnL!AC22</f>
        <v>200</v>
      </c>
      <c r="AF21" s="38">
        <f t="shared" si="50"/>
        <v>2400</v>
      </c>
      <c r="AG21" s="4"/>
      <c r="AH21" s="4"/>
      <c r="AI21" s="4"/>
      <c r="AJ21" s="38">
        <f>PnL!AH22</f>
        <v>1500</v>
      </c>
      <c r="AK21" s="38">
        <f>PnL!AI22</f>
        <v>1500</v>
      </c>
      <c r="AL21" s="38">
        <f>PnL!AJ22</f>
        <v>1500</v>
      </c>
      <c r="AM21" s="38">
        <f>PnL!AK22</f>
        <v>1500</v>
      </c>
      <c r="AN21" s="38">
        <f>PnL!AL22</f>
        <v>1500</v>
      </c>
      <c r="AO21" s="38">
        <f>PnL!AM22</f>
        <v>1500</v>
      </c>
      <c r="AP21" s="38">
        <f>PnL!AN22</f>
        <v>1500</v>
      </c>
      <c r="AQ21" s="38">
        <f>PnL!AO22</f>
        <v>1500</v>
      </c>
      <c r="AR21" s="38">
        <f>PnL!AP22</f>
        <v>1500</v>
      </c>
      <c r="AS21" s="38">
        <f>PnL!AQ22</f>
        <v>990</v>
      </c>
      <c r="AT21" s="38">
        <f>PnL!AR22</f>
        <v>990</v>
      </c>
      <c r="AU21" s="38">
        <f>PnL!AS22</f>
        <v>990</v>
      </c>
      <c r="AV21" s="38">
        <f t="shared" si="51"/>
        <v>16470</v>
      </c>
      <c r="AW21" s="4"/>
      <c r="AX21" s="4"/>
      <c r="AY21" s="4"/>
      <c r="AZ21" s="38">
        <f>PnL!AX22</f>
        <v>4000</v>
      </c>
      <c r="BA21" s="38">
        <f>PnL!AY22</f>
        <v>6000</v>
      </c>
      <c r="BB21" s="38">
        <f>PnL!AZ22</f>
        <v>6000</v>
      </c>
      <c r="BC21" s="38">
        <f>PnL!BA22</f>
        <v>7000</v>
      </c>
      <c r="BD21" s="38">
        <f>PnL!BB22</f>
        <v>7000</v>
      </c>
      <c r="BE21" s="38">
        <f>PnL!BC22</f>
        <v>8000</v>
      </c>
      <c r="BF21" s="38">
        <f>PnL!BD22</f>
        <v>8000</v>
      </c>
      <c r="BG21" s="38">
        <f>PnL!BE22</f>
        <v>8000</v>
      </c>
      <c r="BH21" s="38">
        <f>PnL!BF22</f>
        <v>8000</v>
      </c>
      <c r="BI21" s="38">
        <f>PnL!BG22</f>
        <v>10000</v>
      </c>
      <c r="BJ21" s="38">
        <f>PnL!BH22</f>
        <v>11000</v>
      </c>
      <c r="BK21" s="38">
        <f>PnL!BI22</f>
        <v>11000</v>
      </c>
      <c r="BL21" s="38">
        <f t="shared" si="52"/>
        <v>94000</v>
      </c>
      <c r="BM21" s="4"/>
      <c r="BN21" s="4"/>
      <c r="BO21" s="4"/>
      <c r="BP21" s="38">
        <f>PnL!BN22</f>
        <v>13704.166666666666</v>
      </c>
      <c r="BQ21" s="38">
        <f>PnL!BO22</f>
        <v>14758.333333333332</v>
      </c>
      <c r="BR21" s="38">
        <f>PnL!BP22</f>
        <v>15812.5</v>
      </c>
      <c r="BS21" s="38">
        <f>PnL!BQ22</f>
        <v>16866.666666666664</v>
      </c>
      <c r="BT21" s="38">
        <f>PnL!BR22</f>
        <v>17920.833333333332</v>
      </c>
      <c r="BU21" s="38">
        <f>PnL!BS22</f>
        <v>18975</v>
      </c>
      <c r="BV21" s="38">
        <f>PnL!BT22</f>
        <v>20029.166666666664</v>
      </c>
      <c r="BW21" s="38">
        <f>PnL!BU22</f>
        <v>21083.333333333332</v>
      </c>
      <c r="BX21" s="38">
        <f>PnL!BV22</f>
        <v>22137.5</v>
      </c>
      <c r="BY21" s="38">
        <f>PnL!BW22</f>
        <v>23191.666666666664</v>
      </c>
      <c r="BZ21" s="38">
        <f>PnL!BX22</f>
        <v>24245.833333333332</v>
      </c>
      <c r="CA21" s="38">
        <f>PnL!BY22</f>
        <v>25300</v>
      </c>
      <c r="CB21" s="38">
        <f t="shared" si="53"/>
        <v>234025</v>
      </c>
      <c r="CC21" s="4"/>
      <c r="CD21" s="4"/>
      <c r="CE21" s="4"/>
      <c r="CF21" s="38">
        <f>PnL!CD22</f>
        <v>31254.166666666664</v>
      </c>
      <c r="CG21" s="38">
        <f>PnL!CE22</f>
        <v>33908.333333333328</v>
      </c>
      <c r="CH21" s="38">
        <f>PnL!CF22</f>
        <v>36562.5</v>
      </c>
      <c r="CI21" s="38">
        <f>PnL!CG22</f>
        <v>39216.666666666664</v>
      </c>
      <c r="CJ21" s="38">
        <f>PnL!CH22</f>
        <v>41870.833333333328</v>
      </c>
      <c r="CK21" s="38">
        <f>PnL!CI22</f>
        <v>44525</v>
      </c>
      <c r="CL21" s="38">
        <f>PnL!CJ22</f>
        <v>47179.166666666672</v>
      </c>
      <c r="CM21" s="38">
        <f>PnL!CK22</f>
        <v>49833.333333333336</v>
      </c>
      <c r="CN21" s="38">
        <f>PnL!CL22</f>
        <v>52487.5</v>
      </c>
      <c r="CO21" s="38">
        <f>PnL!CM22</f>
        <v>55141.666666666672</v>
      </c>
      <c r="CP21" s="38">
        <f>PnL!CN22</f>
        <v>57795.833333333343</v>
      </c>
      <c r="CQ21" s="38">
        <f>PnL!CO22</f>
        <v>60450</v>
      </c>
      <c r="CR21" s="38">
        <f t="shared" si="54"/>
        <v>550225</v>
      </c>
      <c r="CS21" s="4"/>
      <c r="CT21" s="4"/>
      <c r="CU21" s="4"/>
      <c r="CV21" s="38">
        <f>PnL!CT22</f>
        <v>75937.5</v>
      </c>
      <c r="CW21" s="38">
        <f>PnL!CU22</f>
        <v>82125</v>
      </c>
      <c r="CX21" s="38">
        <f>PnL!CV22</f>
        <v>88312.5</v>
      </c>
      <c r="CY21" s="38">
        <f>PnL!CW22</f>
        <v>94500</v>
      </c>
      <c r="CZ21" s="38">
        <f>PnL!CX22</f>
        <v>100687.5</v>
      </c>
      <c r="DA21" s="38">
        <f>PnL!CY22</f>
        <v>106875</v>
      </c>
      <c r="DB21" s="38">
        <f>PnL!CZ22</f>
        <v>113062.5</v>
      </c>
      <c r="DC21" s="38">
        <f>PnL!DA22</f>
        <v>119250</v>
      </c>
      <c r="DD21" s="38">
        <f>PnL!DB22</f>
        <v>125437.5</v>
      </c>
      <c r="DE21" s="38">
        <f>PnL!DC22</f>
        <v>131625</v>
      </c>
      <c r="DF21" s="38">
        <f>PnL!DD22</f>
        <v>137812.5</v>
      </c>
      <c r="DG21" s="38">
        <f>PnL!DE22</f>
        <v>144000</v>
      </c>
      <c r="DH21" s="38">
        <f t="shared" si="55"/>
        <v>1319625</v>
      </c>
      <c r="DI21" s="4"/>
    </row>
    <row r="22" spans="1:113" ht="16">
      <c r="A22" s="240" t="s">
        <v>91</v>
      </c>
      <c r="B22" s="127"/>
      <c r="C22" s="35"/>
      <c r="D22" s="128">
        <f>PnL!B23</f>
        <v>0</v>
      </c>
      <c r="E22" s="128">
        <f>PnL!C23</f>
        <v>0</v>
      </c>
      <c r="F22" s="128">
        <f>PnL!D23</f>
        <v>0</v>
      </c>
      <c r="G22" s="128">
        <f>PnL!E23</f>
        <v>0</v>
      </c>
      <c r="H22" s="128">
        <f>PnL!F23</f>
        <v>0</v>
      </c>
      <c r="I22" s="128">
        <f>PnL!G23</f>
        <v>0</v>
      </c>
      <c r="J22" s="128">
        <f>PnL!H23</f>
        <v>0</v>
      </c>
      <c r="K22" s="128">
        <f>PnL!I23</f>
        <v>0</v>
      </c>
      <c r="L22" s="128">
        <f>PnL!J23</f>
        <v>0</v>
      </c>
      <c r="M22" s="128">
        <f>PnL!K23</f>
        <v>0</v>
      </c>
      <c r="N22" s="128">
        <f>PnL!L23</f>
        <v>0</v>
      </c>
      <c r="O22" s="128">
        <f>PnL!M23</f>
        <v>0</v>
      </c>
      <c r="P22" s="128">
        <f t="shared" si="49"/>
        <v>0</v>
      </c>
      <c r="Q22" s="35"/>
      <c r="R22" s="35"/>
      <c r="S22" s="35"/>
      <c r="T22" s="128">
        <f>PnL!R23</f>
        <v>0</v>
      </c>
      <c r="U22" s="128">
        <f>PnL!S23</f>
        <v>1500</v>
      </c>
      <c r="V22" s="128">
        <f>PnL!T23</f>
        <v>0</v>
      </c>
      <c r="W22" s="128">
        <f>PnL!U23</f>
        <v>0</v>
      </c>
      <c r="X22" s="128">
        <f>PnL!V23</f>
        <v>0</v>
      </c>
      <c r="Y22" s="128">
        <f>PnL!W23</f>
        <v>0</v>
      </c>
      <c r="Z22" s="128">
        <f>PnL!X23</f>
        <v>0</v>
      </c>
      <c r="AA22" s="128">
        <f>PnL!Y23</f>
        <v>0</v>
      </c>
      <c r="AB22" s="128">
        <f>PnL!Z23</f>
        <v>0</v>
      </c>
      <c r="AC22" s="128">
        <f>PnL!AA23</f>
        <v>0</v>
      </c>
      <c r="AD22" s="128">
        <f>PnL!AB23</f>
        <v>0</v>
      </c>
      <c r="AE22" s="128">
        <f>PnL!AC23</f>
        <v>0</v>
      </c>
      <c r="AF22" s="128">
        <f t="shared" si="50"/>
        <v>1500</v>
      </c>
      <c r="AG22" s="35"/>
      <c r="AH22" s="35"/>
      <c r="AI22" s="35"/>
      <c r="AJ22" s="128">
        <f>PnL!AH23</f>
        <v>480</v>
      </c>
      <c r="AK22" s="128">
        <f>PnL!AI23</f>
        <v>380</v>
      </c>
      <c r="AL22" s="128">
        <f>PnL!AJ23</f>
        <v>441.58</v>
      </c>
      <c r="AM22" s="128">
        <f>PnL!AK23</f>
        <v>480</v>
      </c>
      <c r="AN22" s="128">
        <f>PnL!AL23</f>
        <v>777.12</v>
      </c>
      <c r="AO22" s="128">
        <f>PnL!AM23</f>
        <v>1116.92</v>
      </c>
      <c r="AP22" s="128">
        <f>PnL!AN23</f>
        <v>820.30000000000007</v>
      </c>
      <c r="AQ22" s="128">
        <f>PnL!AO23</f>
        <v>885.46</v>
      </c>
      <c r="AR22" s="128">
        <f>PnL!AP23</f>
        <v>927</v>
      </c>
      <c r="AS22" s="128">
        <f>PnL!AQ23</f>
        <v>1120</v>
      </c>
      <c r="AT22" s="128">
        <f>PnL!AR23</f>
        <v>1180</v>
      </c>
      <c r="AU22" s="128">
        <f>PnL!AS23</f>
        <v>1240</v>
      </c>
      <c r="AV22" s="128">
        <f t="shared" si="51"/>
        <v>9848.380000000001</v>
      </c>
      <c r="AW22" s="35"/>
      <c r="AX22" s="35"/>
      <c r="AY22" s="35"/>
      <c r="AZ22" s="128">
        <f>PnL!AX23</f>
        <v>5308.3333333333339</v>
      </c>
      <c r="BA22" s="128">
        <f>PnL!AY23</f>
        <v>6276.6666666666679</v>
      </c>
      <c r="BB22" s="128">
        <f>PnL!AZ23</f>
        <v>7875.0000000000018</v>
      </c>
      <c r="BC22" s="128">
        <f>PnL!BA23</f>
        <v>8890.0000000000018</v>
      </c>
      <c r="BD22" s="128">
        <f>PnL!BB23</f>
        <v>9905.0000000000018</v>
      </c>
      <c r="BE22" s="128">
        <f>PnL!BC23</f>
        <v>11690.000000000002</v>
      </c>
      <c r="BF22" s="128">
        <f>PnL!BD23</f>
        <v>12751.666666666668</v>
      </c>
      <c r="BG22" s="128">
        <f>PnL!BE23</f>
        <v>13813.333333333334</v>
      </c>
      <c r="BH22" s="128">
        <f>PnL!BF23</f>
        <v>15784.999999999998</v>
      </c>
      <c r="BI22" s="128">
        <f>PnL!BG23</f>
        <v>16893.333333333332</v>
      </c>
      <c r="BJ22" s="128">
        <f>PnL!BH23</f>
        <v>19004.999999999996</v>
      </c>
      <c r="BK22" s="128">
        <f>PnL!BI23</f>
        <v>20159.999999999993</v>
      </c>
      <c r="BL22" s="128">
        <f t="shared" si="52"/>
        <v>148353.33333333331</v>
      </c>
      <c r="BM22" s="35"/>
      <c r="BN22" s="35"/>
      <c r="BO22" s="35"/>
      <c r="BP22" s="128">
        <f>PnL!BN23</f>
        <v>22379.999999999996</v>
      </c>
      <c r="BQ22" s="128">
        <f>PnL!BO23</f>
        <v>25379.999999999996</v>
      </c>
      <c r="BR22" s="128">
        <f>PnL!BP23</f>
        <v>26879.999999999993</v>
      </c>
      <c r="BS22" s="128">
        <f>PnL!BQ23</f>
        <v>29879.999999999993</v>
      </c>
      <c r="BT22" s="128">
        <f>PnL!BR23</f>
        <v>31379.999999999993</v>
      </c>
      <c r="BU22" s="128">
        <f>PnL!BS23</f>
        <v>34379.999999999993</v>
      </c>
      <c r="BV22" s="128">
        <f>PnL!BT23</f>
        <v>35879.999999999993</v>
      </c>
      <c r="BW22" s="128">
        <f>PnL!BU23</f>
        <v>38879.999999999993</v>
      </c>
      <c r="BX22" s="128">
        <f>PnL!BV23</f>
        <v>41879.999999999993</v>
      </c>
      <c r="BY22" s="128">
        <f>PnL!BW23</f>
        <v>43380</v>
      </c>
      <c r="BZ22" s="128">
        <f>PnL!BX23</f>
        <v>46380</v>
      </c>
      <c r="CA22" s="128">
        <f>PnL!BY23</f>
        <v>47880</v>
      </c>
      <c r="CB22" s="128">
        <f t="shared" si="53"/>
        <v>424559.99999999994</v>
      </c>
      <c r="CC22" s="35"/>
      <c r="CD22" s="35"/>
      <c r="CE22" s="35"/>
      <c r="CF22" s="128">
        <f>PnL!CD23</f>
        <v>57400</v>
      </c>
      <c r="CG22" s="128">
        <f>PnL!CE23</f>
        <v>62400</v>
      </c>
      <c r="CH22" s="128">
        <f>PnL!CF23</f>
        <v>67400</v>
      </c>
      <c r="CI22" s="128">
        <f>PnL!CG23</f>
        <v>72400</v>
      </c>
      <c r="CJ22" s="128">
        <f>PnL!CH23</f>
        <v>77400</v>
      </c>
      <c r="CK22" s="128">
        <f>PnL!CI23</f>
        <v>82400</v>
      </c>
      <c r="CL22" s="128">
        <f>PnL!CJ23</f>
        <v>87400</v>
      </c>
      <c r="CM22" s="128">
        <f>PnL!CK23</f>
        <v>92400</v>
      </c>
      <c r="CN22" s="128">
        <f>PnL!CL23</f>
        <v>97400</v>
      </c>
      <c r="CO22" s="128">
        <f>PnL!CM23</f>
        <v>102400</v>
      </c>
      <c r="CP22" s="128">
        <f>PnL!CN23</f>
        <v>107400</v>
      </c>
      <c r="CQ22" s="128">
        <f>PnL!CO23</f>
        <v>112400</v>
      </c>
      <c r="CR22" s="128">
        <f t="shared" si="54"/>
        <v>1018800</v>
      </c>
      <c r="CS22" s="35"/>
      <c r="CT22" s="35"/>
      <c r="CU22" s="35"/>
      <c r="CV22" s="128">
        <f>PnL!CT23</f>
        <v>125720</v>
      </c>
      <c r="CW22" s="128">
        <f>PnL!CU23</f>
        <v>137120</v>
      </c>
      <c r="CX22" s="128">
        <f>PnL!CV23</f>
        <v>145320.00000000003</v>
      </c>
      <c r="CY22" s="128">
        <f>PnL!CW23</f>
        <v>156720</v>
      </c>
      <c r="CZ22" s="128">
        <f>PnL!CX23</f>
        <v>164920</v>
      </c>
      <c r="DA22" s="128">
        <f>PnL!CY23</f>
        <v>176320</v>
      </c>
      <c r="DB22" s="128">
        <f>PnL!CZ23</f>
        <v>187720</v>
      </c>
      <c r="DC22" s="128">
        <f>PnL!DA23</f>
        <v>195920</v>
      </c>
      <c r="DD22" s="128">
        <f>PnL!DB23</f>
        <v>207320</v>
      </c>
      <c r="DE22" s="128">
        <f>PnL!DC23</f>
        <v>215520</v>
      </c>
      <c r="DF22" s="128">
        <f>PnL!DD23</f>
        <v>226920</v>
      </c>
      <c r="DG22" s="128">
        <f>PnL!DE23</f>
        <v>238319.99999999997</v>
      </c>
      <c r="DH22" s="128">
        <f t="shared" si="55"/>
        <v>2177840</v>
      </c>
      <c r="DI22" s="35"/>
    </row>
    <row r="23" spans="1:113" ht="15.75" customHeight="1">
      <c r="A23" s="4" t="s">
        <v>92</v>
      </c>
      <c r="C23" s="4"/>
      <c r="D23" s="38">
        <f t="shared" ref="D23:P23" si="56">SUM(D19:D22)</f>
        <v>0</v>
      </c>
      <c r="E23" s="38">
        <f t="shared" si="56"/>
        <v>0</v>
      </c>
      <c r="F23" s="38">
        <f t="shared" si="56"/>
        <v>0</v>
      </c>
      <c r="G23" s="38">
        <f t="shared" si="56"/>
        <v>0</v>
      </c>
      <c r="H23" s="38">
        <f t="shared" si="56"/>
        <v>0</v>
      </c>
      <c r="I23" s="38">
        <f t="shared" si="56"/>
        <v>0</v>
      </c>
      <c r="J23" s="38">
        <f t="shared" si="56"/>
        <v>0</v>
      </c>
      <c r="K23" s="38">
        <f t="shared" si="56"/>
        <v>0</v>
      </c>
      <c r="L23" s="38">
        <f t="shared" si="56"/>
        <v>0</v>
      </c>
      <c r="M23" s="38">
        <f t="shared" si="56"/>
        <v>0</v>
      </c>
      <c r="N23" s="38">
        <f t="shared" si="56"/>
        <v>0</v>
      </c>
      <c r="O23" s="38">
        <f t="shared" si="56"/>
        <v>0</v>
      </c>
      <c r="P23" s="38">
        <f t="shared" si="56"/>
        <v>0</v>
      </c>
      <c r="Q23" s="4"/>
      <c r="R23" s="4"/>
      <c r="S23" s="4"/>
      <c r="T23" s="38">
        <f t="shared" ref="T23:AF23" si="57">SUM(T19:T22)</f>
        <v>200</v>
      </c>
      <c r="U23" s="38">
        <f t="shared" si="57"/>
        <v>1700</v>
      </c>
      <c r="V23" s="38">
        <f t="shared" si="57"/>
        <v>200</v>
      </c>
      <c r="W23" s="38">
        <f t="shared" si="57"/>
        <v>200</v>
      </c>
      <c r="X23" s="38">
        <f t="shared" si="57"/>
        <v>200</v>
      </c>
      <c r="Y23" s="38">
        <f t="shared" si="57"/>
        <v>200</v>
      </c>
      <c r="Z23" s="38">
        <f t="shared" si="57"/>
        <v>200</v>
      </c>
      <c r="AA23" s="38">
        <f t="shared" si="57"/>
        <v>200</v>
      </c>
      <c r="AB23" s="38">
        <f t="shared" si="57"/>
        <v>200</v>
      </c>
      <c r="AC23" s="38">
        <f t="shared" si="57"/>
        <v>200</v>
      </c>
      <c r="AD23" s="38">
        <f t="shared" si="57"/>
        <v>200</v>
      </c>
      <c r="AE23" s="38">
        <f t="shared" si="57"/>
        <v>1200</v>
      </c>
      <c r="AF23" s="38">
        <f t="shared" si="57"/>
        <v>4900</v>
      </c>
      <c r="AG23" s="4"/>
      <c r="AH23" s="4"/>
      <c r="AI23" s="4"/>
      <c r="AJ23" s="38">
        <f t="shared" ref="AJ23:AV23" si="58">SUM(AJ19:AJ22)</f>
        <v>3980</v>
      </c>
      <c r="AK23" s="38">
        <f t="shared" si="58"/>
        <v>3880</v>
      </c>
      <c r="AL23" s="38">
        <f t="shared" si="58"/>
        <v>3941.58</v>
      </c>
      <c r="AM23" s="38">
        <f t="shared" si="58"/>
        <v>3980</v>
      </c>
      <c r="AN23" s="38">
        <f t="shared" si="58"/>
        <v>4277.12</v>
      </c>
      <c r="AO23" s="38">
        <f t="shared" si="58"/>
        <v>4616.92</v>
      </c>
      <c r="AP23" s="38">
        <f t="shared" si="58"/>
        <v>4320.3</v>
      </c>
      <c r="AQ23" s="38">
        <f t="shared" si="58"/>
        <v>4385.46</v>
      </c>
      <c r="AR23" s="38">
        <f t="shared" si="58"/>
        <v>4427</v>
      </c>
      <c r="AS23" s="38">
        <f t="shared" si="58"/>
        <v>4110</v>
      </c>
      <c r="AT23" s="38">
        <f t="shared" si="58"/>
        <v>4170</v>
      </c>
      <c r="AU23" s="38">
        <f t="shared" si="58"/>
        <v>4230</v>
      </c>
      <c r="AV23" s="38">
        <f t="shared" si="58"/>
        <v>50318.380000000005</v>
      </c>
      <c r="AW23" s="4"/>
      <c r="AX23" s="4"/>
      <c r="AY23" s="4"/>
      <c r="AZ23" s="38">
        <f t="shared" ref="AZ23:BL23" si="59">SUM(AZ19:AZ22)</f>
        <v>27891.666666666664</v>
      </c>
      <c r="BA23" s="38">
        <f t="shared" si="59"/>
        <v>41676.666666666672</v>
      </c>
      <c r="BB23" s="38">
        <f t="shared" si="59"/>
        <v>43275</v>
      </c>
      <c r="BC23" s="38">
        <f t="shared" si="59"/>
        <v>45290</v>
      </c>
      <c r="BD23" s="38">
        <f t="shared" si="59"/>
        <v>46305</v>
      </c>
      <c r="BE23" s="38">
        <f t="shared" si="59"/>
        <v>49090</v>
      </c>
      <c r="BF23" s="38">
        <f t="shared" si="59"/>
        <v>50151.666666666672</v>
      </c>
      <c r="BG23" s="38">
        <f t="shared" si="59"/>
        <v>51213.333333333336</v>
      </c>
      <c r="BH23" s="38">
        <f t="shared" si="59"/>
        <v>78351.666666666672</v>
      </c>
      <c r="BI23" s="38">
        <f t="shared" si="59"/>
        <v>85885</v>
      </c>
      <c r="BJ23" s="38">
        <f t="shared" si="59"/>
        <v>88996.666666666672</v>
      </c>
      <c r="BK23" s="38">
        <f t="shared" si="59"/>
        <v>90151.666666666657</v>
      </c>
      <c r="BL23" s="38">
        <f t="shared" si="59"/>
        <v>698278.33333333326</v>
      </c>
      <c r="BM23" s="4"/>
      <c r="BN23" s="4"/>
      <c r="BO23" s="4"/>
      <c r="BP23" s="38">
        <f t="shared" ref="BP23:CB23" si="60">SUM(BP19:BP22)</f>
        <v>98601.388888888891</v>
      </c>
      <c r="BQ23" s="38">
        <f t="shared" si="60"/>
        <v>103065.27777777777</v>
      </c>
      <c r="BR23" s="38">
        <f t="shared" si="60"/>
        <v>106029.16666666666</v>
      </c>
      <c r="BS23" s="38">
        <f t="shared" si="60"/>
        <v>110493.05555555553</v>
      </c>
      <c r="BT23" s="38">
        <f t="shared" si="60"/>
        <v>113456.94444444444</v>
      </c>
      <c r="BU23" s="38">
        <f t="shared" si="60"/>
        <v>117920.83333333331</v>
      </c>
      <c r="BV23" s="38">
        <f t="shared" si="60"/>
        <v>120884.72222222222</v>
      </c>
      <c r="BW23" s="38">
        <f t="shared" si="60"/>
        <v>125348.61111111109</v>
      </c>
      <c r="BX23" s="38">
        <f t="shared" si="60"/>
        <v>129812.5</v>
      </c>
      <c r="BY23" s="38">
        <f t="shared" si="60"/>
        <v>132776.38888888888</v>
      </c>
      <c r="BZ23" s="38">
        <f t="shared" si="60"/>
        <v>137240.27777777775</v>
      </c>
      <c r="CA23" s="38">
        <f t="shared" si="60"/>
        <v>140204.16666666666</v>
      </c>
      <c r="CB23" s="38">
        <f t="shared" si="60"/>
        <v>1435833.333333333</v>
      </c>
      <c r="CC23" s="4"/>
      <c r="CD23" s="4"/>
      <c r="CE23" s="4"/>
      <c r="CF23" s="38">
        <f t="shared" ref="CF23:CR23" si="61">SUM(CF19:CF22)</f>
        <v>206012.87499999997</v>
      </c>
      <c r="CG23" s="38">
        <f t="shared" si="61"/>
        <v>215633.70833333331</v>
      </c>
      <c r="CH23" s="38">
        <f t="shared" si="61"/>
        <v>225254.54166666666</v>
      </c>
      <c r="CI23" s="38">
        <f t="shared" si="61"/>
        <v>234875.37499999997</v>
      </c>
      <c r="CJ23" s="38">
        <f t="shared" si="61"/>
        <v>244496.20833333331</v>
      </c>
      <c r="CK23" s="38">
        <f t="shared" si="61"/>
        <v>254117.04166666666</v>
      </c>
      <c r="CL23" s="38">
        <f t="shared" si="61"/>
        <v>263737.875</v>
      </c>
      <c r="CM23" s="38">
        <f t="shared" si="61"/>
        <v>273358.70833333337</v>
      </c>
      <c r="CN23" s="38">
        <f t="shared" si="61"/>
        <v>282979.54166666663</v>
      </c>
      <c r="CO23" s="38">
        <f t="shared" si="61"/>
        <v>292600.375</v>
      </c>
      <c r="CP23" s="38">
        <f t="shared" si="61"/>
        <v>302221.20833333337</v>
      </c>
      <c r="CQ23" s="38">
        <f t="shared" si="61"/>
        <v>311842.04166666669</v>
      </c>
      <c r="CR23" s="38">
        <f t="shared" si="61"/>
        <v>3107129.5</v>
      </c>
      <c r="CS23" s="4"/>
      <c r="CT23" s="4"/>
      <c r="CU23" s="4"/>
      <c r="CV23" s="38">
        <f t="shared" ref="CV23:DH23" si="62">SUM(CV19:CV22)</f>
        <v>444822.89375000005</v>
      </c>
      <c r="CW23" s="38">
        <f t="shared" si="62"/>
        <v>467204.14375000005</v>
      </c>
      <c r="CX23" s="38">
        <f t="shared" si="62"/>
        <v>486385.39375000005</v>
      </c>
      <c r="CY23" s="38">
        <f t="shared" si="62"/>
        <v>508766.64375000005</v>
      </c>
      <c r="CZ23" s="38">
        <f t="shared" si="62"/>
        <v>527947.89375000005</v>
      </c>
      <c r="DA23" s="38">
        <f t="shared" si="62"/>
        <v>550329.14375000005</v>
      </c>
      <c r="DB23" s="38">
        <f t="shared" si="62"/>
        <v>572710.39375000005</v>
      </c>
      <c r="DC23" s="38">
        <f t="shared" si="62"/>
        <v>591891.64375000005</v>
      </c>
      <c r="DD23" s="38">
        <f t="shared" si="62"/>
        <v>614272.89375000005</v>
      </c>
      <c r="DE23" s="38">
        <f t="shared" si="62"/>
        <v>633454.14375000005</v>
      </c>
      <c r="DF23" s="38">
        <f t="shared" si="62"/>
        <v>655835.39375000005</v>
      </c>
      <c r="DG23" s="38">
        <f t="shared" si="62"/>
        <v>678216.64375000005</v>
      </c>
      <c r="DH23" s="38">
        <f t="shared" si="62"/>
        <v>6731837.2250000006</v>
      </c>
      <c r="DI23" s="4"/>
    </row>
    <row r="24" spans="1:113" ht="15.75" customHeight="1">
      <c r="C24" s="4"/>
      <c r="D24" s="102">
        <f t="shared" ref="D24:P24" si="63">IFERROR(D23/D9,0)</f>
        <v>0</v>
      </c>
      <c r="E24" s="102">
        <f t="shared" si="63"/>
        <v>0</v>
      </c>
      <c r="F24" s="102">
        <f t="shared" si="63"/>
        <v>0</v>
      </c>
      <c r="G24" s="102">
        <f t="shared" si="63"/>
        <v>0</v>
      </c>
      <c r="H24" s="102">
        <f t="shared" si="63"/>
        <v>0</v>
      </c>
      <c r="I24" s="102">
        <f t="shared" si="63"/>
        <v>0</v>
      </c>
      <c r="J24" s="102">
        <f t="shared" si="63"/>
        <v>0</v>
      </c>
      <c r="K24" s="102">
        <f t="shared" si="63"/>
        <v>0</v>
      </c>
      <c r="L24" s="102">
        <f t="shared" si="63"/>
        <v>0</v>
      </c>
      <c r="M24" s="102">
        <f t="shared" si="63"/>
        <v>0</v>
      </c>
      <c r="N24" s="102">
        <f t="shared" si="63"/>
        <v>0</v>
      </c>
      <c r="O24" s="102">
        <f t="shared" si="63"/>
        <v>0</v>
      </c>
      <c r="P24" s="102">
        <f t="shared" si="63"/>
        <v>0</v>
      </c>
      <c r="Q24" s="4"/>
      <c r="R24" s="4"/>
      <c r="S24" s="4"/>
      <c r="T24" s="102">
        <f t="shared" ref="T24:AF24" si="64">IFERROR(T23/T9,0)</f>
        <v>0</v>
      </c>
      <c r="U24" s="102">
        <f t="shared" si="64"/>
        <v>5.6666666666666664E-2</v>
      </c>
      <c r="V24" s="102">
        <f t="shared" si="64"/>
        <v>0</v>
      </c>
      <c r="W24" s="102">
        <f t="shared" si="64"/>
        <v>0</v>
      </c>
      <c r="X24" s="102">
        <f t="shared" si="64"/>
        <v>0</v>
      </c>
      <c r="Y24" s="102">
        <f t="shared" si="64"/>
        <v>0</v>
      </c>
      <c r="Z24" s="102">
        <f t="shared" si="64"/>
        <v>0</v>
      </c>
      <c r="AA24" s="102">
        <f t="shared" si="64"/>
        <v>0</v>
      </c>
      <c r="AB24" s="102">
        <f t="shared" si="64"/>
        <v>0</v>
      </c>
      <c r="AC24" s="102">
        <f t="shared" si="64"/>
        <v>0</v>
      </c>
      <c r="AD24" s="102">
        <f t="shared" si="64"/>
        <v>0</v>
      </c>
      <c r="AE24" s="102">
        <f t="shared" si="64"/>
        <v>0</v>
      </c>
      <c r="AF24" s="102">
        <f t="shared" si="64"/>
        <v>0.16333333333333333</v>
      </c>
      <c r="AG24" s="4"/>
      <c r="AH24" s="4"/>
      <c r="AI24" s="4"/>
      <c r="AJ24" s="102">
        <f t="shared" ref="AJ24:AV24" si="65">IFERROR(AJ23/AJ9,0)</f>
        <v>0.16583333333333333</v>
      </c>
      <c r="AK24" s="102">
        <f t="shared" si="65"/>
        <v>0.20421052631578948</v>
      </c>
      <c r="AL24" s="102">
        <f t="shared" si="65"/>
        <v>0.17852167217718193</v>
      </c>
      <c r="AM24" s="102">
        <f t="shared" si="65"/>
        <v>0.16583333333333333</v>
      </c>
      <c r="AN24" s="102">
        <f t="shared" si="65"/>
        <v>0.11007617871113856</v>
      </c>
      <c r="AO24" s="102">
        <f t="shared" si="65"/>
        <v>8.2672348959639014E-2</v>
      </c>
      <c r="AP24" s="102">
        <f t="shared" si="65"/>
        <v>0.10533463367060832</v>
      </c>
      <c r="AQ24" s="102">
        <f t="shared" si="65"/>
        <v>9.9054954486933341E-2</v>
      </c>
      <c r="AR24" s="102">
        <f t="shared" si="65"/>
        <v>9.5512405609492992E-2</v>
      </c>
      <c r="AS24" s="102">
        <f t="shared" si="65"/>
        <v>7.3392857142857149E-2</v>
      </c>
      <c r="AT24" s="102">
        <f t="shared" si="65"/>
        <v>7.0677966101694911E-2</v>
      </c>
      <c r="AU24" s="102">
        <f t="shared" si="65"/>
        <v>6.82258064516129E-2</v>
      </c>
      <c r="AV24" s="102">
        <f t="shared" si="65"/>
        <v>0.10218610573515645</v>
      </c>
      <c r="AW24" s="4"/>
      <c r="AX24" s="4"/>
      <c r="AY24" s="4"/>
      <c r="AZ24" s="102">
        <f t="shared" ref="AZ24:BL24" si="66">IFERROR(AZ23/AZ9,0)</f>
        <v>0.36780219780219781</v>
      </c>
      <c r="BA24" s="102">
        <f t="shared" si="66"/>
        <v>0.46479553903345727</v>
      </c>
      <c r="BB24" s="102">
        <f t="shared" si="66"/>
        <v>0.3846666666666666</v>
      </c>
      <c r="BC24" s="102">
        <f t="shared" si="66"/>
        <v>0.35661417322834643</v>
      </c>
      <c r="BD24" s="102">
        <f t="shared" si="66"/>
        <v>0.32724381625441695</v>
      </c>
      <c r="BE24" s="102">
        <f t="shared" si="66"/>
        <v>0.29395209580838322</v>
      </c>
      <c r="BF24" s="102">
        <f t="shared" si="66"/>
        <v>0.27530649588289119</v>
      </c>
      <c r="BG24" s="102">
        <f t="shared" si="66"/>
        <v>0.25952702702702707</v>
      </c>
      <c r="BH24" s="102">
        <f t="shared" si="66"/>
        <v>0.34745750184774588</v>
      </c>
      <c r="BI24" s="102">
        <f t="shared" si="66"/>
        <v>0.35587707182320449</v>
      </c>
      <c r="BJ24" s="102">
        <f t="shared" si="66"/>
        <v>0.32779619398403936</v>
      </c>
      <c r="BK24" s="102">
        <f t="shared" si="66"/>
        <v>0.31302662037037049</v>
      </c>
      <c r="BL24" s="102">
        <f t="shared" si="66"/>
        <v>0.32948018244731048</v>
      </c>
      <c r="BM24" s="4"/>
      <c r="BN24" s="4"/>
      <c r="BO24" s="4"/>
      <c r="BP24" s="102">
        <f t="shared" ref="BP24:CB24" si="67">IFERROR(BP23/BP9,0)</f>
        <v>0.26434688710157883</v>
      </c>
      <c r="BQ24" s="102">
        <f t="shared" si="67"/>
        <v>0.2436531389545574</v>
      </c>
      <c r="BR24" s="102">
        <f t="shared" si="67"/>
        <v>0.23667224702380957</v>
      </c>
      <c r="BS24" s="102">
        <f t="shared" si="67"/>
        <v>0.22187360553324409</v>
      </c>
      <c r="BT24" s="102">
        <f t="shared" si="67"/>
        <v>0.21693488421499899</v>
      </c>
      <c r="BU24" s="102">
        <f t="shared" si="67"/>
        <v>0.20579552065154161</v>
      </c>
      <c r="BV24" s="102">
        <f t="shared" si="67"/>
        <v>0.20214836492010407</v>
      </c>
      <c r="BW24" s="102">
        <f t="shared" si="67"/>
        <v>0.19343921467764061</v>
      </c>
      <c r="BX24" s="102">
        <f t="shared" si="67"/>
        <v>0.1859777936962751</v>
      </c>
      <c r="BY24" s="102">
        <f t="shared" si="67"/>
        <v>0.18364645766098048</v>
      </c>
      <c r="BZ24" s="102">
        <f t="shared" si="67"/>
        <v>0.1775424033347707</v>
      </c>
      <c r="CA24" s="102">
        <f t="shared" si="67"/>
        <v>0.17569444444444443</v>
      </c>
      <c r="CB24" s="102">
        <f t="shared" si="67"/>
        <v>0.20291596005276047</v>
      </c>
      <c r="CC24" s="4"/>
      <c r="CD24" s="4"/>
      <c r="CE24" s="4"/>
      <c r="CF24" s="102">
        <f t="shared" ref="CF24:CR24" si="68">IFERROR(CF23/CF9,0)</f>
        <v>0.17945372386759578</v>
      </c>
      <c r="CG24" s="102">
        <f t="shared" si="68"/>
        <v>0.17278342013888887</v>
      </c>
      <c r="CH24" s="102">
        <f t="shared" si="68"/>
        <v>0.16710277571711177</v>
      </c>
      <c r="CI24" s="102">
        <f t="shared" si="68"/>
        <v>0.16220675069060772</v>
      </c>
      <c r="CJ24" s="102">
        <f t="shared" si="68"/>
        <v>0.15794328703703703</v>
      </c>
      <c r="CK24" s="102">
        <f t="shared" si="68"/>
        <v>0.15419723402103561</v>
      </c>
      <c r="CL24" s="102">
        <f t="shared" si="68"/>
        <v>0.15087979118993136</v>
      </c>
      <c r="CM24" s="102">
        <f t="shared" si="68"/>
        <v>0.147921378968254</v>
      </c>
      <c r="CN24" s="102">
        <f t="shared" si="68"/>
        <v>0.14526670516769333</v>
      </c>
      <c r="CO24" s="102">
        <f t="shared" si="68"/>
        <v>0.14287127685546874</v>
      </c>
      <c r="CP24" s="102">
        <f t="shared" si="68"/>
        <v>0.14069888656114216</v>
      </c>
      <c r="CQ24" s="102">
        <f t="shared" si="68"/>
        <v>0.13871976942467379</v>
      </c>
      <c r="CR24" s="102">
        <f t="shared" si="68"/>
        <v>0.15248966921868864</v>
      </c>
      <c r="CS24" s="4"/>
      <c r="CT24" s="4"/>
      <c r="CU24" s="4"/>
      <c r="CV24" s="102">
        <f t="shared" ref="CV24:DH24" si="69">IFERROR(CV23/CV9,0)</f>
        <v>0.14152812400572704</v>
      </c>
      <c r="CW24" s="102">
        <f t="shared" si="69"/>
        <v>0.1362905903588098</v>
      </c>
      <c r="CX24" s="102">
        <f t="shared" si="69"/>
        <v>0.13387982211670796</v>
      </c>
      <c r="CY24" s="102">
        <f t="shared" si="69"/>
        <v>0.12985366098774886</v>
      </c>
      <c r="CZ24" s="102">
        <f t="shared" si="69"/>
        <v>0.12804945276497698</v>
      </c>
      <c r="DA24" s="102">
        <f t="shared" si="69"/>
        <v>0.12484780938067151</v>
      </c>
      <c r="DB24" s="102">
        <f t="shared" si="69"/>
        <v>0.12203502956531005</v>
      </c>
      <c r="DC24" s="102">
        <f t="shared" si="69"/>
        <v>0.12084353690281749</v>
      </c>
      <c r="DD24" s="102">
        <f t="shared" si="69"/>
        <v>0.11851686161489486</v>
      </c>
      <c r="DE24" s="102">
        <f t="shared" si="69"/>
        <v>0.11756758421492206</v>
      </c>
      <c r="DF24" s="102">
        <f t="shared" si="69"/>
        <v>0.11560645051119338</v>
      </c>
      <c r="DG24" s="102">
        <f t="shared" si="69"/>
        <v>0.11383293785666333</v>
      </c>
      <c r="DH24" s="102">
        <f t="shared" si="69"/>
        <v>0.12364245720530435</v>
      </c>
      <c r="DI24" s="4"/>
    </row>
    <row r="25" spans="1:113" ht="15.75" customHeight="1">
      <c r="C25" s="4"/>
      <c r="D25" s="38"/>
      <c r="E25" s="38"/>
      <c r="F25" s="38"/>
      <c r="G25" s="38"/>
      <c r="H25" s="38"/>
      <c r="I25" s="38"/>
      <c r="J25" s="38"/>
      <c r="K25" s="38"/>
      <c r="L25" s="38"/>
      <c r="M25" s="38"/>
      <c r="N25" s="38"/>
      <c r="O25" s="38"/>
      <c r="P25" s="4"/>
      <c r="Q25" s="4"/>
      <c r="R25" s="4"/>
      <c r="S25" s="4"/>
      <c r="T25" s="38"/>
      <c r="U25" s="38"/>
      <c r="V25" s="38"/>
      <c r="W25" s="38"/>
      <c r="X25" s="38"/>
      <c r="Y25" s="38"/>
      <c r="Z25" s="38"/>
      <c r="AA25" s="38"/>
      <c r="AB25" s="38"/>
      <c r="AC25" s="38"/>
      <c r="AD25" s="38"/>
      <c r="AE25" s="38"/>
      <c r="AF25" s="4"/>
      <c r="AG25" s="4"/>
      <c r="AH25" s="4"/>
      <c r="AI25" s="4"/>
      <c r="AJ25" s="38"/>
      <c r="AK25" s="38"/>
      <c r="AL25" s="38"/>
      <c r="AM25" s="38"/>
      <c r="AN25" s="38"/>
      <c r="AO25" s="38"/>
      <c r="AP25" s="38"/>
      <c r="AQ25" s="38"/>
      <c r="AR25" s="38"/>
      <c r="AS25" s="38"/>
      <c r="AT25" s="38"/>
      <c r="AU25" s="38"/>
      <c r="AV25" s="4"/>
      <c r="AW25" s="4"/>
      <c r="AX25" s="4"/>
      <c r="AY25" s="4"/>
      <c r="AZ25" s="38"/>
      <c r="BA25" s="38"/>
      <c r="BB25" s="38"/>
      <c r="BC25" s="38"/>
      <c r="BD25" s="38"/>
      <c r="BE25" s="38"/>
      <c r="BF25" s="38"/>
      <c r="BG25" s="38"/>
      <c r="BH25" s="38"/>
      <c r="BI25" s="38"/>
      <c r="BJ25" s="38"/>
      <c r="BK25" s="38"/>
      <c r="BL25" s="4"/>
      <c r="BM25" s="4"/>
      <c r="BN25" s="4"/>
      <c r="BO25" s="4"/>
      <c r="BP25" s="38"/>
      <c r="BQ25" s="38"/>
      <c r="BR25" s="38"/>
      <c r="BS25" s="38"/>
      <c r="BT25" s="38"/>
      <c r="BU25" s="38"/>
      <c r="BV25" s="38"/>
      <c r="BW25" s="38"/>
      <c r="BX25" s="38"/>
      <c r="BY25" s="38"/>
      <c r="BZ25" s="38"/>
      <c r="CA25" s="38"/>
      <c r="CB25" s="4"/>
      <c r="CC25" s="4"/>
      <c r="CD25" s="4"/>
      <c r="CE25" s="4"/>
      <c r="CF25" s="38"/>
      <c r="CG25" s="38"/>
      <c r="CH25" s="38"/>
      <c r="CI25" s="38"/>
      <c r="CJ25" s="38"/>
      <c r="CK25" s="38"/>
      <c r="CL25" s="38"/>
      <c r="CM25" s="38"/>
      <c r="CN25" s="38"/>
      <c r="CO25" s="38"/>
      <c r="CP25" s="38"/>
      <c r="CQ25" s="38"/>
      <c r="CR25" s="4"/>
      <c r="CS25" s="4"/>
      <c r="CT25" s="4"/>
      <c r="CU25" s="4"/>
      <c r="CV25" s="38"/>
      <c r="CW25" s="38"/>
      <c r="CX25" s="38"/>
      <c r="CY25" s="38"/>
      <c r="CZ25" s="38"/>
      <c r="DA25" s="38"/>
      <c r="DB25" s="38"/>
      <c r="DC25" s="38"/>
      <c r="DD25" s="38"/>
      <c r="DE25" s="38"/>
      <c r="DF25" s="38"/>
      <c r="DG25" s="38"/>
      <c r="DH25" s="4"/>
      <c r="DI25" s="4"/>
    </row>
    <row r="26" spans="1:113" s="182" customFormat="1" ht="15.75" customHeight="1">
      <c r="A26" s="180" t="s">
        <v>93</v>
      </c>
      <c r="B26" s="180"/>
      <c r="C26" s="180"/>
      <c r="D26" s="181">
        <f t="shared" ref="D26:P26" si="70">D16-D23</f>
        <v>0</v>
      </c>
      <c r="E26" s="181">
        <f t="shared" si="70"/>
        <v>0</v>
      </c>
      <c r="F26" s="181">
        <f t="shared" si="70"/>
        <v>0</v>
      </c>
      <c r="G26" s="181">
        <f t="shared" si="70"/>
        <v>0</v>
      </c>
      <c r="H26" s="181">
        <f t="shared" si="70"/>
        <v>0</v>
      </c>
      <c r="I26" s="181">
        <f t="shared" si="70"/>
        <v>0</v>
      </c>
      <c r="J26" s="181">
        <f t="shared" si="70"/>
        <v>0</v>
      </c>
      <c r="K26" s="181">
        <f t="shared" si="70"/>
        <v>0</v>
      </c>
      <c r="L26" s="181">
        <f t="shared" si="70"/>
        <v>0</v>
      </c>
      <c r="M26" s="181">
        <f t="shared" si="70"/>
        <v>0</v>
      </c>
      <c r="N26" s="181">
        <f t="shared" si="70"/>
        <v>0</v>
      </c>
      <c r="O26" s="181">
        <f t="shared" si="70"/>
        <v>0</v>
      </c>
      <c r="P26" s="181">
        <f t="shared" si="70"/>
        <v>0</v>
      </c>
      <c r="Q26" s="180"/>
      <c r="R26" s="180"/>
      <c r="S26" s="180"/>
      <c r="T26" s="181">
        <f t="shared" ref="T26:AF26" si="71">T16-T23</f>
        <v>-200</v>
      </c>
      <c r="U26" s="181">
        <f t="shared" si="71"/>
        <v>1300</v>
      </c>
      <c r="V26" s="181">
        <f t="shared" si="71"/>
        <v>-200</v>
      </c>
      <c r="W26" s="181">
        <f t="shared" si="71"/>
        <v>-200</v>
      </c>
      <c r="X26" s="181">
        <f t="shared" si="71"/>
        <v>-200</v>
      </c>
      <c r="Y26" s="181">
        <f t="shared" si="71"/>
        <v>-200</v>
      </c>
      <c r="Z26" s="181">
        <f t="shared" si="71"/>
        <v>-200</v>
      </c>
      <c r="AA26" s="181">
        <f t="shared" si="71"/>
        <v>-200</v>
      </c>
      <c r="AB26" s="181">
        <f t="shared" si="71"/>
        <v>-200</v>
      </c>
      <c r="AC26" s="181">
        <f t="shared" si="71"/>
        <v>-200</v>
      </c>
      <c r="AD26" s="181">
        <f t="shared" si="71"/>
        <v>-200</v>
      </c>
      <c r="AE26" s="181">
        <f t="shared" si="71"/>
        <v>-1200</v>
      </c>
      <c r="AF26" s="181">
        <f t="shared" si="71"/>
        <v>-1900</v>
      </c>
      <c r="AG26" s="180"/>
      <c r="AH26" s="180"/>
      <c r="AI26" s="180"/>
      <c r="AJ26" s="181">
        <f t="shared" ref="AJ26:AV26" si="72">AJ16-AJ23</f>
        <v>-10963.333333333336</v>
      </c>
      <c r="AK26" s="181">
        <f t="shared" si="72"/>
        <v>-15588.333333333336</v>
      </c>
      <c r="AL26" s="181">
        <f t="shared" si="72"/>
        <v>-15290.663333333336</v>
      </c>
      <c r="AM26" s="181">
        <f t="shared" si="72"/>
        <v>-15838.333333333336</v>
      </c>
      <c r="AN26" s="181">
        <f t="shared" si="72"/>
        <v>-6943.4533333333356</v>
      </c>
      <c r="AO26" s="181">
        <f t="shared" si="72"/>
        <v>3509.2466666666642</v>
      </c>
      <c r="AP26" s="181">
        <f t="shared" si="72"/>
        <v>-9267.383333333335</v>
      </c>
      <c r="AQ26" s="181">
        <f t="shared" si="72"/>
        <v>-8839.0433333333349</v>
      </c>
      <c r="AR26" s="181">
        <f t="shared" si="72"/>
        <v>-9272.8333333333358</v>
      </c>
      <c r="AS26" s="181">
        <f t="shared" si="72"/>
        <v>-3668.3333333333358</v>
      </c>
      <c r="AT26" s="181">
        <f t="shared" si="72"/>
        <v>-3428.3333333333358</v>
      </c>
      <c r="AU26" s="181">
        <f t="shared" si="72"/>
        <v>-3188.3333333333358</v>
      </c>
      <c r="AV26" s="181">
        <f t="shared" si="72"/>
        <v>-98779.130000000034</v>
      </c>
      <c r="AW26" s="180"/>
      <c r="AX26" s="180"/>
      <c r="AY26" s="180"/>
      <c r="AZ26" s="181">
        <f t="shared" ref="AZ26:BL26" si="73">AZ16-AZ23</f>
        <v>-30833.333333333336</v>
      </c>
      <c r="BA26" s="181">
        <f t="shared" si="73"/>
        <v>-42568.333333333343</v>
      </c>
      <c r="BB26" s="181">
        <f t="shared" si="73"/>
        <v>-36716.666666666672</v>
      </c>
      <c r="BC26" s="181">
        <f t="shared" si="73"/>
        <v>-40706.666666666672</v>
      </c>
      <c r="BD26" s="181">
        <f t="shared" si="73"/>
        <v>-39271.666666666686</v>
      </c>
      <c r="BE26" s="181">
        <f t="shared" si="73"/>
        <v>-33006.666666666657</v>
      </c>
      <c r="BF26" s="181">
        <f t="shared" si="73"/>
        <v>-31218.333333333328</v>
      </c>
      <c r="BG26" s="181">
        <f t="shared" si="73"/>
        <v>-29430.000000000022</v>
      </c>
      <c r="BH26" s="181">
        <f t="shared" si="73"/>
        <v>-45918.333333333358</v>
      </c>
      <c r="BI26" s="181">
        <f t="shared" si="73"/>
        <v>-56593.333333333343</v>
      </c>
      <c r="BJ26" s="181">
        <f t="shared" si="73"/>
        <v>-54246.666666666701</v>
      </c>
      <c r="BK26" s="181">
        <f t="shared" si="73"/>
        <v>-51751.666666666715</v>
      </c>
      <c r="BL26" s="181">
        <f t="shared" si="73"/>
        <v>-492261.66666666674</v>
      </c>
      <c r="BM26" s="180"/>
      <c r="BN26" s="180"/>
      <c r="BO26" s="180"/>
      <c r="BP26" s="181">
        <f t="shared" ref="BP26:CB26" si="74">BP16-BP23</f>
        <v>-22980.972222222263</v>
      </c>
      <c r="BQ26" s="181">
        <f t="shared" si="74"/>
        <v>-15107.36111111108</v>
      </c>
      <c r="BR26" s="181">
        <f t="shared" si="74"/>
        <v>-18233.750000000029</v>
      </c>
      <c r="BS26" s="181">
        <f t="shared" si="74"/>
        <v>-10360.138888888905</v>
      </c>
      <c r="BT26" s="181">
        <f t="shared" si="74"/>
        <v>-13486.52777777781</v>
      </c>
      <c r="BU26" s="181">
        <f t="shared" si="74"/>
        <v>-5612.9166666666861</v>
      </c>
      <c r="BV26" s="181">
        <f t="shared" si="74"/>
        <v>-8739.3055555555911</v>
      </c>
      <c r="BW26" s="181">
        <f t="shared" si="74"/>
        <v>-865.69444444446708</v>
      </c>
      <c r="BX26" s="181">
        <f t="shared" si="74"/>
        <v>7007.9166666666279</v>
      </c>
      <c r="BY26" s="181">
        <f t="shared" si="74"/>
        <v>3881.5277777778683</v>
      </c>
      <c r="BZ26" s="181">
        <f t="shared" si="74"/>
        <v>11755.138888888992</v>
      </c>
      <c r="CA26" s="181">
        <f t="shared" si="74"/>
        <v>8628.7500000000873</v>
      </c>
      <c r="CB26" s="181">
        <f t="shared" si="74"/>
        <v>-64113.333333333023</v>
      </c>
      <c r="CC26" s="180"/>
      <c r="CD26" s="180"/>
      <c r="CE26" s="180"/>
      <c r="CF26" s="181">
        <f t="shared" ref="CF26:CR26" si="75">CF16-CF23</f>
        <v>65137.479166666657</v>
      </c>
      <c r="CG26" s="181">
        <f t="shared" si="75"/>
        <v>77241.645833333314</v>
      </c>
      <c r="CH26" s="181">
        <f t="shared" si="75"/>
        <v>89345.812500000087</v>
      </c>
      <c r="CI26" s="181">
        <f t="shared" si="75"/>
        <v>101449.97916666677</v>
      </c>
      <c r="CJ26" s="181">
        <f t="shared" si="75"/>
        <v>113554.14583333343</v>
      </c>
      <c r="CK26" s="181">
        <f t="shared" si="75"/>
        <v>125658.31249999985</v>
      </c>
      <c r="CL26" s="181">
        <f t="shared" si="75"/>
        <v>137762.47916666651</v>
      </c>
      <c r="CM26" s="181">
        <f t="shared" si="75"/>
        <v>149866.64583333314</v>
      </c>
      <c r="CN26" s="181">
        <f t="shared" si="75"/>
        <v>161970.81249999988</v>
      </c>
      <c r="CO26" s="181">
        <f t="shared" si="75"/>
        <v>174074.97916666651</v>
      </c>
      <c r="CP26" s="181">
        <f t="shared" si="75"/>
        <v>186179.14583333314</v>
      </c>
      <c r="CQ26" s="181">
        <f t="shared" si="75"/>
        <v>198283.31249999983</v>
      </c>
      <c r="CR26" s="181">
        <f t="shared" si="75"/>
        <v>1580524.7499999991</v>
      </c>
      <c r="CS26" s="180"/>
      <c r="CT26" s="180"/>
      <c r="CU26" s="180"/>
      <c r="CV26" s="181">
        <f t="shared" ref="CV26:DH26" si="76">CV16-CV23</f>
        <v>414114.48229166656</v>
      </c>
      <c r="CW26" s="181">
        <f t="shared" si="76"/>
        <v>467233.23229166656</v>
      </c>
      <c r="CX26" s="181">
        <f t="shared" si="76"/>
        <v>483551.98229166656</v>
      </c>
      <c r="CY26" s="181">
        <f t="shared" si="76"/>
        <v>536670.73229166656</v>
      </c>
      <c r="CZ26" s="181">
        <f t="shared" si="76"/>
        <v>552989.48229166656</v>
      </c>
      <c r="DA26" s="181">
        <f t="shared" si="76"/>
        <v>606108.23229166656</v>
      </c>
      <c r="DB26" s="181">
        <f t="shared" si="76"/>
        <v>659226.98229166656</v>
      </c>
      <c r="DC26" s="181">
        <f t="shared" si="76"/>
        <v>675545.73229166656</v>
      </c>
      <c r="DD26" s="181">
        <f t="shared" si="76"/>
        <v>728664.48229166656</v>
      </c>
      <c r="DE26" s="181">
        <f t="shared" si="76"/>
        <v>744983.23229166656</v>
      </c>
      <c r="DF26" s="181">
        <f t="shared" si="76"/>
        <v>798101.98229166656</v>
      </c>
      <c r="DG26" s="181">
        <f t="shared" si="76"/>
        <v>851220.73229166656</v>
      </c>
      <c r="DH26" s="181">
        <f t="shared" si="76"/>
        <v>7518411.287499995</v>
      </c>
      <c r="DI26" s="180"/>
    </row>
    <row r="27" spans="1:113" ht="15.75" customHeight="1">
      <c r="C27" s="4"/>
      <c r="D27" s="102">
        <f t="shared" ref="D27:P27" si="77">IFERROR(D26/D9,0)</f>
        <v>0</v>
      </c>
      <c r="E27" s="102">
        <f t="shared" si="77"/>
        <v>0</v>
      </c>
      <c r="F27" s="102">
        <f t="shared" si="77"/>
        <v>0</v>
      </c>
      <c r="G27" s="102">
        <f t="shared" si="77"/>
        <v>0</v>
      </c>
      <c r="H27" s="102">
        <f t="shared" si="77"/>
        <v>0</v>
      </c>
      <c r="I27" s="102">
        <f t="shared" si="77"/>
        <v>0</v>
      </c>
      <c r="J27" s="102">
        <f t="shared" si="77"/>
        <v>0</v>
      </c>
      <c r="K27" s="102">
        <f t="shared" si="77"/>
        <v>0</v>
      </c>
      <c r="L27" s="102">
        <f t="shared" si="77"/>
        <v>0</v>
      </c>
      <c r="M27" s="102">
        <f t="shared" si="77"/>
        <v>0</v>
      </c>
      <c r="N27" s="102">
        <f t="shared" si="77"/>
        <v>0</v>
      </c>
      <c r="O27" s="102">
        <f t="shared" si="77"/>
        <v>0</v>
      </c>
      <c r="P27" s="102">
        <f t="shared" si="77"/>
        <v>0</v>
      </c>
      <c r="Q27" s="4"/>
      <c r="R27" s="4"/>
      <c r="S27" s="4"/>
      <c r="T27" s="102">
        <f t="shared" ref="T27:AF27" si="78">IFERROR(T26/T9,0)</f>
        <v>0</v>
      </c>
      <c r="U27" s="102">
        <f t="shared" si="78"/>
        <v>4.3333333333333335E-2</v>
      </c>
      <c r="V27" s="102">
        <f t="shared" si="78"/>
        <v>0</v>
      </c>
      <c r="W27" s="102">
        <f t="shared" si="78"/>
        <v>0</v>
      </c>
      <c r="X27" s="102">
        <f t="shared" si="78"/>
        <v>0</v>
      </c>
      <c r="Y27" s="102">
        <f t="shared" si="78"/>
        <v>0</v>
      </c>
      <c r="Z27" s="102">
        <f t="shared" si="78"/>
        <v>0</v>
      </c>
      <c r="AA27" s="102">
        <f t="shared" si="78"/>
        <v>0</v>
      </c>
      <c r="AB27" s="102">
        <f t="shared" si="78"/>
        <v>0</v>
      </c>
      <c r="AC27" s="102">
        <f t="shared" si="78"/>
        <v>0</v>
      </c>
      <c r="AD27" s="102">
        <f t="shared" si="78"/>
        <v>0</v>
      </c>
      <c r="AE27" s="102">
        <f t="shared" si="78"/>
        <v>0</v>
      </c>
      <c r="AF27" s="102">
        <f t="shared" si="78"/>
        <v>-6.3333333333333339E-2</v>
      </c>
      <c r="AG27" s="4"/>
      <c r="AH27" s="4"/>
      <c r="AI27" s="4"/>
      <c r="AJ27" s="102">
        <f t="shared" ref="AJ27:AV27" si="79">IFERROR(AJ26/AJ9,0)</f>
        <v>-0.45680555555555563</v>
      </c>
      <c r="AK27" s="102">
        <f t="shared" si="79"/>
        <v>-0.82043859649122819</v>
      </c>
      <c r="AL27" s="102">
        <f t="shared" si="79"/>
        <v>-0.69254329151380656</v>
      </c>
      <c r="AM27" s="102">
        <f t="shared" si="79"/>
        <v>-0.65993055555555569</v>
      </c>
      <c r="AN27" s="102">
        <f t="shared" si="79"/>
        <v>-0.17869706952165265</v>
      </c>
      <c r="AO27" s="102">
        <f t="shared" si="79"/>
        <v>6.2837923336795193E-2</v>
      </c>
      <c r="AP27" s="102">
        <f t="shared" si="79"/>
        <v>-0.22595107481002888</v>
      </c>
      <c r="AQ27" s="102">
        <f t="shared" si="79"/>
        <v>-0.19964861954991384</v>
      </c>
      <c r="AR27" s="102">
        <f t="shared" si="79"/>
        <v>-0.20006112909025536</v>
      </c>
      <c r="AS27" s="102">
        <f t="shared" si="79"/>
        <v>-6.5505952380952429E-2</v>
      </c>
      <c r="AT27" s="102">
        <f t="shared" si="79"/>
        <v>-5.8107344632768405E-2</v>
      </c>
      <c r="AU27" s="102">
        <f t="shared" si="79"/>
        <v>-5.1424731182795738E-2</v>
      </c>
      <c r="AV27" s="102">
        <f t="shared" si="79"/>
        <v>-0.20059975346199077</v>
      </c>
      <c r="AW27" s="4"/>
      <c r="AX27" s="4"/>
      <c r="AY27" s="4"/>
      <c r="AZ27" s="102">
        <f t="shared" ref="AZ27:BL27" si="80">IFERROR(AZ26/AZ9,0)</f>
        <v>-0.40659340659340665</v>
      </c>
      <c r="BA27" s="102">
        <f t="shared" si="80"/>
        <v>-0.47473977695167296</v>
      </c>
      <c r="BB27" s="102">
        <f t="shared" si="80"/>
        <v>-0.32637037037037037</v>
      </c>
      <c r="BC27" s="102">
        <f t="shared" si="80"/>
        <v>-0.32052493438320212</v>
      </c>
      <c r="BD27" s="102">
        <f t="shared" si="80"/>
        <v>-0.27753828032979988</v>
      </c>
      <c r="BE27" s="102">
        <f t="shared" si="80"/>
        <v>-0.19764471057884225</v>
      </c>
      <c r="BF27" s="102">
        <f t="shared" si="80"/>
        <v>-0.17137236962488561</v>
      </c>
      <c r="BG27" s="102">
        <f t="shared" si="80"/>
        <v>-0.14913851351351365</v>
      </c>
      <c r="BH27" s="102">
        <f t="shared" si="80"/>
        <v>-0.20362897265336305</v>
      </c>
      <c r="BI27" s="102">
        <f t="shared" si="80"/>
        <v>-0.23450276243093932</v>
      </c>
      <c r="BJ27" s="102">
        <f t="shared" si="80"/>
        <v>-0.19980356046654407</v>
      </c>
      <c r="BK27" s="102">
        <f t="shared" si="80"/>
        <v>-0.17969328703703727</v>
      </c>
      <c r="BL27" s="102">
        <f t="shared" si="80"/>
        <v>-0.23227194086190633</v>
      </c>
      <c r="BM27" s="4"/>
      <c r="BN27" s="4"/>
      <c r="BO27" s="4"/>
      <c r="BP27" s="102">
        <f t="shared" ref="BP27:CB27" si="81">IFERROR(BP26/BP9,0)</f>
        <v>-6.1611185582365328E-2</v>
      </c>
      <c r="BQ27" s="102">
        <f t="shared" si="81"/>
        <v>-3.571480168111367E-2</v>
      </c>
      <c r="BR27" s="102">
        <f t="shared" si="81"/>
        <v>-4.0700334821428645E-2</v>
      </c>
      <c r="BS27" s="102">
        <f t="shared" si="81"/>
        <v>-2.0803491744756843E-2</v>
      </c>
      <c r="BT27" s="102">
        <f t="shared" si="81"/>
        <v>-2.5786859995751078E-2</v>
      </c>
      <c r="BU27" s="102">
        <f t="shared" si="81"/>
        <v>-9.7956660849331367E-3</v>
      </c>
      <c r="BV27" s="102">
        <f t="shared" si="81"/>
        <v>-1.4614223337049486E-2</v>
      </c>
      <c r="BW27" s="102">
        <f t="shared" si="81"/>
        <v>-1.335948216735289E-3</v>
      </c>
      <c r="BX27" s="102">
        <f t="shared" si="81"/>
        <v>1.0039995224450758E-2</v>
      </c>
      <c r="BY27" s="102">
        <f t="shared" si="81"/>
        <v>5.3686414630399288E-3</v>
      </c>
      <c r="BZ27" s="102">
        <f t="shared" si="81"/>
        <v>1.5207165444875799E-2</v>
      </c>
      <c r="CA27" s="102">
        <f t="shared" si="81"/>
        <v>1.0812969924812139E-2</v>
      </c>
      <c r="CB27" s="102">
        <f t="shared" si="81"/>
        <v>-9.0606745807423721E-3</v>
      </c>
      <c r="CC27" s="4"/>
      <c r="CD27" s="4"/>
      <c r="CE27" s="4"/>
      <c r="CF27" s="102">
        <f t="shared" ref="CF27:CR27" si="82">IFERROR(CF26/CF9,0)</f>
        <v>5.6739964430894303E-2</v>
      </c>
      <c r="CG27" s="102">
        <f t="shared" si="82"/>
        <v>6.1892344417735029E-2</v>
      </c>
      <c r="CH27" s="102">
        <f t="shared" si="82"/>
        <v>6.6280276335311639E-2</v>
      </c>
      <c r="CI27" s="102">
        <f t="shared" si="82"/>
        <v>7.0062140308471535E-2</v>
      </c>
      <c r="CJ27" s="102">
        <f t="shared" si="82"/>
        <v>7.3355391365202471E-2</v>
      </c>
      <c r="CK27" s="102">
        <f t="shared" si="82"/>
        <v>7.6248976031553325E-2</v>
      </c>
      <c r="CL27" s="102">
        <f t="shared" si="82"/>
        <v>7.8811486937452241E-2</v>
      </c>
      <c r="CM27" s="102">
        <f t="shared" si="82"/>
        <v>8.1096669823232215E-2</v>
      </c>
      <c r="CN27" s="102">
        <f t="shared" si="82"/>
        <v>8.3147234342915752E-2</v>
      </c>
      <c r="CO27" s="102">
        <f t="shared" si="82"/>
        <v>8.4997548421223881E-2</v>
      </c>
      <c r="CP27" s="102">
        <f t="shared" si="82"/>
        <v>8.6675579996896249E-2</v>
      </c>
      <c r="CQ27" s="102">
        <f t="shared" si="82"/>
        <v>8.8204320507117365E-2</v>
      </c>
      <c r="CR27" s="102">
        <f t="shared" si="82"/>
        <v>7.7567959854731014E-2</v>
      </c>
      <c r="CS27" s="4"/>
      <c r="CT27" s="4"/>
      <c r="CU27" s="4"/>
      <c r="CV27" s="102">
        <f t="shared" ref="CV27:DH27" si="83">IFERROR(CV26/CV9,0)</f>
        <v>0.13175770992417007</v>
      </c>
      <c r="CW27" s="102">
        <f t="shared" si="83"/>
        <v>0.13629907593105792</v>
      </c>
      <c r="CX27" s="102">
        <f t="shared" si="83"/>
        <v>0.13309991254931641</v>
      </c>
      <c r="CY27" s="102">
        <f t="shared" si="83"/>
        <v>0.13697568460736767</v>
      </c>
      <c r="CZ27" s="102">
        <f t="shared" si="83"/>
        <v>0.13412308568801032</v>
      </c>
      <c r="DA27" s="102">
        <f t="shared" si="83"/>
        <v>0.13750186757977917</v>
      </c>
      <c r="DB27" s="102">
        <f t="shared" si="83"/>
        <v>0.14047027110412669</v>
      </c>
      <c r="DC27" s="102">
        <f t="shared" si="83"/>
        <v>0.13792277098645703</v>
      </c>
      <c r="DD27" s="102">
        <f t="shared" si="83"/>
        <v>0.14058739770242457</v>
      </c>
      <c r="DE27" s="102">
        <f t="shared" si="83"/>
        <v>0.13826711809422171</v>
      </c>
      <c r="DF27" s="102">
        <f t="shared" si="83"/>
        <v>0.14068429090281448</v>
      </c>
      <c r="DG27" s="102">
        <f t="shared" si="83"/>
        <v>0.14287021354341503</v>
      </c>
      <c r="DH27" s="102">
        <f t="shared" si="83"/>
        <v>0.13808932313668579</v>
      </c>
      <c r="DI27" s="4"/>
    </row>
    <row r="28" spans="1:113" ht="15.75" customHeight="1">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row>
    <row r="29" spans="1:113" ht="15.75" customHeight="1">
      <c r="A29" s="56" t="s">
        <v>95</v>
      </c>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row>
    <row r="30" spans="1:113" ht="15.75" customHeight="1">
      <c r="A30" s="125" t="s">
        <v>68</v>
      </c>
      <c r="C30" s="4"/>
      <c r="D30" s="38">
        <f>BALANCE!D7</f>
        <v>0</v>
      </c>
      <c r="E30" s="38">
        <f>BALANCE!E7</f>
        <v>0</v>
      </c>
      <c r="F30" s="38">
        <f>BALANCE!F7</f>
        <v>0</v>
      </c>
      <c r="G30" s="38">
        <f>BALANCE!G7</f>
        <v>0</v>
      </c>
      <c r="H30" s="38">
        <f>BALANCE!H7</f>
        <v>0</v>
      </c>
      <c r="I30" s="38">
        <f>BALANCE!I7</f>
        <v>0</v>
      </c>
      <c r="J30" s="38">
        <f>BALANCE!J7</f>
        <v>0</v>
      </c>
      <c r="K30" s="38">
        <f>BALANCE!K7</f>
        <v>0</v>
      </c>
      <c r="L30" s="38">
        <f>BALANCE!L7</f>
        <v>0</v>
      </c>
      <c r="M30" s="38">
        <f>BALANCE!M7</f>
        <v>0</v>
      </c>
      <c r="N30" s="38">
        <f>BALANCE!N7</f>
        <v>0</v>
      </c>
      <c r="O30" s="38">
        <f>BALANCE!O7</f>
        <v>0</v>
      </c>
      <c r="P30" s="38">
        <f t="shared" ref="P30:P34" si="84">O30</f>
        <v>0</v>
      </c>
      <c r="Q30" s="4"/>
      <c r="R30" s="4"/>
      <c r="S30" s="4"/>
      <c r="T30" s="38">
        <f>BALANCE!T7</f>
        <v>-200</v>
      </c>
      <c r="U30" s="38">
        <f>BALANCE!U7</f>
        <v>1100</v>
      </c>
      <c r="V30" s="38">
        <f>BALANCE!V7</f>
        <v>900</v>
      </c>
      <c r="W30" s="38">
        <f>BALANCE!W7</f>
        <v>700</v>
      </c>
      <c r="X30" s="38">
        <f>BALANCE!X7</f>
        <v>500</v>
      </c>
      <c r="Y30" s="38">
        <f>BALANCE!Y7</f>
        <v>300</v>
      </c>
      <c r="Z30" s="38">
        <f>BALANCE!Z7</f>
        <v>100</v>
      </c>
      <c r="AA30" s="38">
        <f>BALANCE!AA7</f>
        <v>-100</v>
      </c>
      <c r="AB30" s="38">
        <f>BALANCE!AB7</f>
        <v>-300</v>
      </c>
      <c r="AC30" s="38">
        <f>BALANCE!AC7</f>
        <v>-500</v>
      </c>
      <c r="AD30" s="38">
        <f>BALANCE!AD7</f>
        <v>-700</v>
      </c>
      <c r="AE30" s="38">
        <f>BALANCE!AE7</f>
        <v>-1900</v>
      </c>
      <c r="AF30" s="38">
        <f t="shared" ref="AF30:AF34" si="85">AE30</f>
        <v>-1900</v>
      </c>
      <c r="AG30" s="4"/>
      <c r="AH30" s="4"/>
      <c r="AI30" s="4"/>
      <c r="AJ30" s="38">
        <f>BALANCE!AJ7</f>
        <v>1394.9999999999982</v>
      </c>
      <c r="AK30" s="38">
        <f>BALANCE!AK7</f>
        <v>-14193.333333333338</v>
      </c>
      <c r="AL30" s="38">
        <f>BALANCE!AL7</f>
        <v>-29483.996666666673</v>
      </c>
      <c r="AM30" s="38">
        <f>BALANCE!AM7</f>
        <v>-45322.330000000009</v>
      </c>
      <c r="AN30" s="38">
        <f>BALANCE!AN7</f>
        <v>-52265.783333333347</v>
      </c>
      <c r="AO30" s="38">
        <f>BALANCE!AO7</f>
        <v>-48756.536666666681</v>
      </c>
      <c r="AP30" s="38">
        <f>BALANCE!AP7</f>
        <v>-58023.920000000013</v>
      </c>
      <c r="AQ30" s="38">
        <f>BALANCE!AQ7</f>
        <v>-66862.963333333348</v>
      </c>
      <c r="AR30" s="38">
        <f>BALANCE!AR7</f>
        <v>-76135.796666666691</v>
      </c>
      <c r="AS30" s="38">
        <f>BALANCE!AS7</f>
        <v>-79804.130000000034</v>
      </c>
      <c r="AT30" s="38">
        <f>BALANCE!AT7</f>
        <v>-83232.463333333377</v>
      </c>
      <c r="AU30" s="38">
        <f>BALANCE!AU7</f>
        <v>-86420.79666666672</v>
      </c>
      <c r="AV30" s="38">
        <f t="shared" ref="AV30:AV34" si="86">AU30</f>
        <v>-86420.79666666672</v>
      </c>
      <c r="AW30" s="4"/>
      <c r="AX30" s="4"/>
      <c r="AY30" s="4"/>
      <c r="AZ30" s="38">
        <f>BALANCE!AZ7</f>
        <v>255370.86999999997</v>
      </c>
      <c r="BA30" s="38">
        <f>BALANCE!BA7</f>
        <v>225787.53666666662</v>
      </c>
      <c r="BB30" s="38">
        <f>BALANCE!BB7</f>
        <v>184469.20333333328</v>
      </c>
      <c r="BC30" s="38">
        <f>BALANCE!BC7</f>
        <v>149002.53666666662</v>
      </c>
      <c r="BD30" s="38">
        <f>BALANCE!BD7</f>
        <v>109545.86999999994</v>
      </c>
      <c r="BE30" s="38">
        <f>BALANCE!BE7</f>
        <v>71524.20333333328</v>
      </c>
      <c r="BF30" s="38">
        <f>BALANCE!BF7</f>
        <v>36817.53666666663</v>
      </c>
      <c r="BG30" s="38">
        <f>BALANCE!BG7</f>
        <v>3899.2033333332656</v>
      </c>
      <c r="BH30" s="38">
        <f>BALANCE!BH7</f>
        <v>1472769.2033333334</v>
      </c>
      <c r="BI30" s="38">
        <f>BALANCE!BI7</f>
        <v>1425150.87</v>
      </c>
      <c r="BJ30" s="38">
        <f>BALANCE!BJ7</f>
        <v>1366857.5366666669</v>
      </c>
      <c r="BK30" s="38">
        <f>BALANCE!BK7</f>
        <v>1310910.8700000001</v>
      </c>
      <c r="BL30" s="38">
        <f t="shared" ref="BL30:BL34" si="87">BK30</f>
        <v>1310910.8700000001</v>
      </c>
      <c r="BM30" s="4"/>
      <c r="BN30" s="4"/>
      <c r="BO30" s="4"/>
      <c r="BP30" s="38">
        <f>BALANCE!BP7</f>
        <v>1281009.2033333334</v>
      </c>
      <c r="BQ30" s="38">
        <f>BALANCE!BQ7</f>
        <v>1259643.9255555556</v>
      </c>
      <c r="BR30" s="38">
        <f>BALANCE!BR7</f>
        <v>1245865.4533333334</v>
      </c>
      <c r="BS30" s="38">
        <f>BALANCE!BS7</f>
        <v>1228673.7866666666</v>
      </c>
      <c r="BT30" s="38">
        <f>BALANCE!BT7</f>
        <v>1219068.9255555556</v>
      </c>
      <c r="BU30" s="38">
        <f>BALANCE!BU7</f>
        <v>1206050.8700000001</v>
      </c>
      <c r="BV30" s="38">
        <f>BALANCE!BV7</f>
        <v>1200619.6200000001</v>
      </c>
      <c r="BW30" s="38">
        <f>BALANCE!BW7</f>
        <v>1191775.1755555556</v>
      </c>
      <c r="BX30" s="38">
        <f>BALANCE!BX7</f>
        <v>1190517.5366666666</v>
      </c>
      <c r="BY30" s="38">
        <f>BALANCE!BY7</f>
        <v>1196846.7033333334</v>
      </c>
      <c r="BZ30" s="38">
        <f>BALANCE!BZ7</f>
        <v>1199762.6755555556</v>
      </c>
      <c r="CA30" s="38">
        <f>BALANCE!CA7</f>
        <v>1210265.4533333336</v>
      </c>
      <c r="CB30" s="38">
        <f t="shared" ref="CB30:CB34" si="88">CA30</f>
        <v>1210265.4533333336</v>
      </c>
      <c r="CC30" s="4"/>
      <c r="CD30" s="4"/>
      <c r="CE30" s="4"/>
      <c r="CF30" s="38">
        <f>BALANCE!CF7</f>
        <v>1222355.0366666671</v>
      </c>
      <c r="CG30" s="38">
        <f>BALANCE!CG7</f>
        <v>1289487.3630555558</v>
      </c>
      <c r="CH30" s="38">
        <f>BALANCE!CH7</f>
        <v>1367904.4116666671</v>
      </c>
      <c r="CI30" s="38">
        <f>BALANCE!CI7</f>
        <v>1457606.1825000006</v>
      </c>
      <c r="CJ30" s="38">
        <f>BALANCE!CJ7</f>
        <v>1558592.6755555563</v>
      </c>
      <c r="CK30" s="38">
        <f>BALANCE!CK7</f>
        <v>1670863.8908333338</v>
      </c>
      <c r="CL30" s="38">
        <f>BALANCE!CL7</f>
        <v>1794419.8283333336</v>
      </c>
      <c r="CM30" s="38">
        <f>BALANCE!CM7</f>
        <v>1929260.4880555558</v>
      </c>
      <c r="CN30" s="38">
        <f>BALANCE!CN7</f>
        <v>2075385.87</v>
      </c>
      <c r="CO30" s="38">
        <f>BALANCE!CO7</f>
        <v>2232795.9741666666</v>
      </c>
      <c r="CP30" s="38">
        <f>BALANCE!CP7</f>
        <v>2401490.8005555556</v>
      </c>
      <c r="CQ30" s="38">
        <f>BALANCE!CQ7</f>
        <v>2581470.3491666666</v>
      </c>
      <c r="CR30" s="38">
        <f t="shared" ref="CR30:CR34" si="89">CQ30</f>
        <v>2581470.3491666666</v>
      </c>
      <c r="CS30" s="4"/>
      <c r="CT30" s="4"/>
      <c r="CU30" s="4"/>
      <c r="CV30" s="38">
        <f>BALANCE!CV7</f>
        <v>2787734.62</v>
      </c>
      <c r="CW30" s="38">
        <f>BALANCE!CW7</f>
        <v>3206287.2335416665</v>
      </c>
      <c r="CX30" s="38">
        <f>BALANCE!CX7</f>
        <v>3676299.2220833329</v>
      </c>
      <c r="CY30" s="38">
        <f>BALANCE!CY7</f>
        <v>4160970.5856249994</v>
      </c>
      <c r="CZ30" s="38">
        <f>BALANCE!CZ7</f>
        <v>4697101.3241666658</v>
      </c>
      <c r="DA30" s="38">
        <f>BALANCE!DA7</f>
        <v>5247891.4377083322</v>
      </c>
      <c r="DB30" s="38">
        <f>BALANCE!DB7</f>
        <v>5850140.9262499986</v>
      </c>
      <c r="DC30" s="38">
        <f>BALANCE!DC7</f>
        <v>6503849.789791665</v>
      </c>
      <c r="DD30" s="38">
        <f>BALANCE!DD7</f>
        <v>7172218.0283333315</v>
      </c>
      <c r="DE30" s="38">
        <f>BALANCE!DE7</f>
        <v>7892045.6418749979</v>
      </c>
      <c r="DF30" s="38">
        <f>BALANCE!DF7</f>
        <v>8626532.6304166652</v>
      </c>
      <c r="DG30" s="38">
        <f>BALANCE!DG7</f>
        <v>9412478.9939583316</v>
      </c>
      <c r="DH30" s="38">
        <f t="shared" ref="DH30:DH34" si="90">DG30</f>
        <v>9412478.9939583316</v>
      </c>
      <c r="DI30" s="4"/>
    </row>
    <row r="31" spans="1:113" ht="15.75" customHeight="1">
      <c r="A31" s="125" t="s">
        <v>96</v>
      </c>
      <c r="C31" s="4"/>
      <c r="D31" s="38">
        <f>BALANCE!D8</f>
        <v>0</v>
      </c>
      <c r="E31" s="38">
        <f>BALANCE!E8</f>
        <v>0</v>
      </c>
      <c r="F31" s="38">
        <f>BALANCE!F8</f>
        <v>0</v>
      </c>
      <c r="G31" s="38">
        <f>BALANCE!G8</f>
        <v>0</v>
      </c>
      <c r="H31" s="38">
        <f>BALANCE!H8</f>
        <v>0</v>
      </c>
      <c r="I31" s="38">
        <f>BALANCE!I8</f>
        <v>0</v>
      </c>
      <c r="J31" s="38">
        <f>BALANCE!J8</f>
        <v>0</v>
      </c>
      <c r="K31" s="38">
        <f>BALANCE!K8</f>
        <v>0</v>
      </c>
      <c r="L31" s="38">
        <f>BALANCE!L8</f>
        <v>0</v>
      </c>
      <c r="M31" s="38">
        <f>BALANCE!M8</f>
        <v>0</v>
      </c>
      <c r="N31" s="38">
        <f>BALANCE!N8</f>
        <v>0</v>
      </c>
      <c r="O31" s="38">
        <f>BALANCE!O8</f>
        <v>0</v>
      </c>
      <c r="P31" s="38">
        <f t="shared" si="84"/>
        <v>0</v>
      </c>
      <c r="Q31" s="4"/>
      <c r="R31" s="4"/>
      <c r="S31" s="4"/>
      <c r="T31" s="38">
        <f>BALANCE!T8</f>
        <v>0</v>
      </c>
      <c r="U31" s="38">
        <f>BALANCE!U8</f>
        <v>0</v>
      </c>
      <c r="V31" s="38">
        <f>BALANCE!V8</f>
        <v>0</v>
      </c>
      <c r="W31" s="38">
        <f>BALANCE!W8</f>
        <v>0</v>
      </c>
      <c r="X31" s="38">
        <f>BALANCE!X8</f>
        <v>0</v>
      </c>
      <c r="Y31" s="38">
        <f>BALANCE!Y8</f>
        <v>0</v>
      </c>
      <c r="Z31" s="38">
        <f>BALANCE!Z8</f>
        <v>0</v>
      </c>
      <c r="AA31" s="38">
        <f>BALANCE!AA8</f>
        <v>0</v>
      </c>
      <c r="AB31" s="38">
        <f>BALANCE!AB8</f>
        <v>0</v>
      </c>
      <c r="AC31" s="38">
        <f>BALANCE!AC8</f>
        <v>0</v>
      </c>
      <c r="AD31" s="38">
        <f>BALANCE!AD8</f>
        <v>0</v>
      </c>
      <c r="AE31" s="38">
        <f>BALANCE!AE8</f>
        <v>0</v>
      </c>
      <c r="AF31" s="38">
        <f t="shared" si="85"/>
        <v>0</v>
      </c>
      <c r="AG31" s="4"/>
      <c r="AH31" s="4"/>
      <c r="AI31" s="4"/>
      <c r="AJ31" s="38">
        <f>BALANCE!AJ8</f>
        <v>0</v>
      </c>
      <c r="AK31" s="38">
        <f>BALANCE!AK8</f>
        <v>0</v>
      </c>
      <c r="AL31" s="38">
        <f>BALANCE!AL8</f>
        <v>0</v>
      </c>
      <c r="AM31" s="38">
        <f>BALANCE!AM8</f>
        <v>0</v>
      </c>
      <c r="AN31" s="38">
        <f>BALANCE!AN8</f>
        <v>0</v>
      </c>
      <c r="AO31" s="38">
        <f>BALANCE!AO8</f>
        <v>0</v>
      </c>
      <c r="AP31" s="38">
        <f>BALANCE!AP8</f>
        <v>0</v>
      </c>
      <c r="AQ31" s="38">
        <f>BALANCE!AQ8</f>
        <v>0</v>
      </c>
      <c r="AR31" s="38">
        <f>BALANCE!AR8</f>
        <v>0</v>
      </c>
      <c r="AS31" s="38">
        <f>BALANCE!AS8</f>
        <v>0</v>
      </c>
      <c r="AT31" s="38">
        <f>BALANCE!AT8</f>
        <v>0</v>
      </c>
      <c r="AU31" s="38">
        <f>BALANCE!AU8</f>
        <v>0</v>
      </c>
      <c r="AV31" s="38">
        <f t="shared" si="86"/>
        <v>0</v>
      </c>
      <c r="AW31" s="4"/>
      <c r="AX31" s="4"/>
      <c r="AY31" s="4"/>
      <c r="AZ31" s="38">
        <f>BALANCE!AZ8</f>
        <v>15333.333333333334</v>
      </c>
      <c r="BA31" s="38">
        <f>BALANCE!BA8</f>
        <v>16666.666666666668</v>
      </c>
      <c r="BB31" s="38">
        <f>BALANCE!BB8</f>
        <v>27000</v>
      </c>
      <c r="BC31" s="38">
        <f>BALANCE!BC8</f>
        <v>29000</v>
      </c>
      <c r="BD31" s="38">
        <f>BALANCE!BD8</f>
        <v>30999.999999999996</v>
      </c>
      <c r="BE31" s="38">
        <f>BALANCE!BE8</f>
        <v>43999.999999999993</v>
      </c>
      <c r="BF31" s="38">
        <f>BALANCE!BF8</f>
        <v>46666.666666666657</v>
      </c>
      <c r="BG31" s="38">
        <f>BALANCE!BG8</f>
        <v>49333.333333333321</v>
      </c>
      <c r="BH31" s="38">
        <f>BALANCE!BH8</f>
        <v>64999.999999999985</v>
      </c>
      <c r="BI31" s="38">
        <f>BALANCE!BI8</f>
        <v>68333.333333333314</v>
      </c>
      <c r="BJ31" s="38">
        <f>BALANCE!BJ8</f>
        <v>85999.999999999971</v>
      </c>
      <c r="BK31" s="38">
        <f>BALANCE!BK8</f>
        <v>89999.999999999971</v>
      </c>
      <c r="BL31" s="38">
        <f t="shared" si="87"/>
        <v>89999.999999999971</v>
      </c>
      <c r="BM31" s="4"/>
      <c r="BN31" s="4"/>
      <c r="BO31" s="4"/>
      <c r="BP31" s="38">
        <f>BALANCE!BP8</f>
        <v>150000</v>
      </c>
      <c r="BQ31" s="38">
        <f>BALANCE!BQ8</f>
        <v>175000</v>
      </c>
      <c r="BR31" s="38">
        <f>BALANCE!BR8</f>
        <v>175000</v>
      </c>
      <c r="BS31" s="38">
        <f>BALANCE!BS8</f>
        <v>200000</v>
      </c>
      <c r="BT31" s="38">
        <f>BALANCE!BT8</f>
        <v>200000</v>
      </c>
      <c r="BU31" s="38">
        <f>BALANCE!BU8</f>
        <v>225000</v>
      </c>
      <c r="BV31" s="38">
        <f>BALANCE!BV8</f>
        <v>225000</v>
      </c>
      <c r="BW31" s="38">
        <f>BALANCE!BW8</f>
        <v>250000</v>
      </c>
      <c r="BX31" s="38">
        <f>BALANCE!BX8</f>
        <v>275000</v>
      </c>
      <c r="BY31" s="38">
        <f>BALANCE!BY8</f>
        <v>275000</v>
      </c>
      <c r="BZ31" s="38">
        <f>BALANCE!BZ8</f>
        <v>300000</v>
      </c>
      <c r="CA31" s="38">
        <f>BALANCE!CA8</f>
        <v>300000</v>
      </c>
      <c r="CB31" s="38">
        <f t="shared" si="88"/>
        <v>300000</v>
      </c>
      <c r="CC31" s="4"/>
      <c r="CD31" s="4"/>
      <c r="CE31" s="4"/>
      <c r="CF31" s="38">
        <f>BALANCE!CF8</f>
        <v>600000</v>
      </c>
      <c r="CG31" s="38">
        <f>BALANCE!CG8</f>
        <v>650000</v>
      </c>
      <c r="CH31" s="38">
        <f>BALANCE!CH8</f>
        <v>700000</v>
      </c>
      <c r="CI31" s="38">
        <f>BALANCE!CI8</f>
        <v>750000</v>
      </c>
      <c r="CJ31" s="38">
        <f>BALANCE!CJ8</f>
        <v>800000</v>
      </c>
      <c r="CK31" s="38">
        <f>BALANCE!CK8</f>
        <v>850000</v>
      </c>
      <c r="CL31" s="38">
        <f>BALANCE!CL8</f>
        <v>900000</v>
      </c>
      <c r="CM31" s="38">
        <f>BALANCE!CM8</f>
        <v>950000</v>
      </c>
      <c r="CN31" s="38">
        <f>BALANCE!CN8</f>
        <v>1000000</v>
      </c>
      <c r="CO31" s="38">
        <f>BALANCE!CO8</f>
        <v>1050000</v>
      </c>
      <c r="CP31" s="38">
        <f>BALANCE!CP8</f>
        <v>1100000</v>
      </c>
      <c r="CQ31" s="38">
        <f>BALANCE!CQ8</f>
        <v>1150000</v>
      </c>
      <c r="CR31" s="38">
        <f t="shared" si="89"/>
        <v>1150000</v>
      </c>
      <c r="CS31" s="4"/>
      <c r="CT31" s="4"/>
      <c r="CU31" s="4"/>
      <c r="CV31" s="38">
        <f>BALANCE!CV8</f>
        <v>1920000</v>
      </c>
      <c r="CW31" s="38">
        <f>BALANCE!CW8</f>
        <v>2080000</v>
      </c>
      <c r="CX31" s="38">
        <f>BALANCE!CX8</f>
        <v>2160000</v>
      </c>
      <c r="CY31" s="38">
        <f>BALANCE!CY8</f>
        <v>2320000</v>
      </c>
      <c r="CZ31" s="38">
        <f>BALANCE!CZ8</f>
        <v>2400000</v>
      </c>
      <c r="DA31" s="38">
        <f>BALANCE!DA8</f>
        <v>2560000</v>
      </c>
      <c r="DB31" s="38">
        <f>BALANCE!DB8</f>
        <v>2720000</v>
      </c>
      <c r="DC31" s="38">
        <f>BALANCE!DC8</f>
        <v>2800000</v>
      </c>
      <c r="DD31" s="38">
        <f>BALANCE!DD8</f>
        <v>2960000</v>
      </c>
      <c r="DE31" s="38">
        <f>BALANCE!DE8</f>
        <v>3040000</v>
      </c>
      <c r="DF31" s="38">
        <f>BALANCE!DF8</f>
        <v>3200000</v>
      </c>
      <c r="DG31" s="38">
        <f>BALANCE!DG8</f>
        <v>3360000</v>
      </c>
      <c r="DH31" s="38">
        <f t="shared" si="90"/>
        <v>3360000</v>
      </c>
      <c r="DI31" s="4"/>
    </row>
    <row r="32" spans="1:113" ht="15.75" customHeight="1">
      <c r="A32" s="125" t="s">
        <v>97</v>
      </c>
      <c r="C32" s="4"/>
      <c r="D32" s="38">
        <f>BALANCE!D20</f>
        <v>0</v>
      </c>
      <c r="E32" s="38">
        <f>BALANCE!E20</f>
        <v>0</v>
      </c>
      <c r="F32" s="38">
        <f>BALANCE!F20</f>
        <v>0</v>
      </c>
      <c r="G32" s="38">
        <f>BALANCE!G20</f>
        <v>0</v>
      </c>
      <c r="H32" s="38">
        <f>BALANCE!H20</f>
        <v>0</v>
      </c>
      <c r="I32" s="38">
        <f>BALANCE!I20</f>
        <v>0</v>
      </c>
      <c r="J32" s="38">
        <f>BALANCE!J20</f>
        <v>0</v>
      </c>
      <c r="K32" s="38">
        <f>BALANCE!K20</f>
        <v>0</v>
      </c>
      <c r="L32" s="38">
        <f>BALANCE!L20</f>
        <v>0</v>
      </c>
      <c r="M32" s="38">
        <f>BALANCE!M20</f>
        <v>0</v>
      </c>
      <c r="N32" s="38">
        <f>BALANCE!N20</f>
        <v>0</v>
      </c>
      <c r="O32" s="38">
        <f>BALANCE!O20</f>
        <v>0</v>
      </c>
      <c r="P32" s="38">
        <f t="shared" si="84"/>
        <v>0</v>
      </c>
      <c r="Q32" s="4"/>
      <c r="R32" s="4"/>
      <c r="S32" s="4"/>
      <c r="T32" s="38">
        <f>BALANCE!T20</f>
        <v>0</v>
      </c>
      <c r="U32" s="38">
        <f>BALANCE!U20</f>
        <v>0</v>
      </c>
      <c r="V32" s="38">
        <f>BALANCE!V20</f>
        <v>0</v>
      </c>
      <c r="W32" s="38">
        <f>BALANCE!W20</f>
        <v>0</v>
      </c>
      <c r="X32" s="38">
        <f>BALANCE!X20</f>
        <v>0</v>
      </c>
      <c r="Y32" s="38">
        <f>BALANCE!Y20</f>
        <v>0</v>
      </c>
      <c r="Z32" s="38">
        <f>BALANCE!Z20</f>
        <v>0</v>
      </c>
      <c r="AA32" s="38">
        <f>BALANCE!AA20</f>
        <v>0</v>
      </c>
      <c r="AB32" s="38">
        <f>BALANCE!AB20</f>
        <v>0</v>
      </c>
      <c r="AC32" s="38">
        <f>BALANCE!AC20</f>
        <v>0</v>
      </c>
      <c r="AD32" s="38">
        <f>BALANCE!AD20</f>
        <v>0</v>
      </c>
      <c r="AE32" s="38">
        <f>BALANCE!AE20</f>
        <v>0</v>
      </c>
      <c r="AF32" s="38">
        <f t="shared" si="85"/>
        <v>0</v>
      </c>
      <c r="AG32" s="4"/>
      <c r="AH32" s="4"/>
      <c r="AI32" s="4"/>
      <c r="AJ32" s="38">
        <f>BALANCE!AJ20</f>
        <v>14258.333333333334</v>
      </c>
      <c r="AK32" s="38">
        <f>BALANCE!AK20</f>
        <v>14258.333333333334</v>
      </c>
      <c r="AL32" s="38">
        <f>BALANCE!AL20</f>
        <v>14258.333333333334</v>
      </c>
      <c r="AM32" s="38">
        <f>BALANCE!AM20</f>
        <v>14258.333333333334</v>
      </c>
      <c r="AN32" s="38">
        <f>BALANCE!AN20</f>
        <v>14258.333333333334</v>
      </c>
      <c r="AO32" s="38">
        <f>BALANCE!AO20</f>
        <v>14258.333333333334</v>
      </c>
      <c r="AP32" s="38">
        <f>BALANCE!AP20</f>
        <v>14258.333333333334</v>
      </c>
      <c r="AQ32" s="38">
        <f>BALANCE!AQ20</f>
        <v>14258.333333333334</v>
      </c>
      <c r="AR32" s="38">
        <f>BALANCE!AR20</f>
        <v>14258.333333333334</v>
      </c>
      <c r="AS32" s="38">
        <f>BALANCE!AS20</f>
        <v>14258.333333333334</v>
      </c>
      <c r="AT32" s="38">
        <f>BALANCE!AT20</f>
        <v>14258.333333333334</v>
      </c>
      <c r="AU32" s="38">
        <f>BALANCE!AU20</f>
        <v>14258.333333333334</v>
      </c>
      <c r="AV32" s="38">
        <f t="shared" si="86"/>
        <v>14258.333333333334</v>
      </c>
      <c r="AW32" s="4"/>
      <c r="AX32" s="4"/>
      <c r="AY32" s="4"/>
      <c r="AZ32" s="38">
        <f>BALANCE!AZ20</f>
        <v>52216.666666666672</v>
      </c>
      <c r="BA32" s="38">
        <f>BALANCE!BA20</f>
        <v>66535</v>
      </c>
      <c r="BB32" s="38">
        <f>BALANCE!BB20</f>
        <v>72266.666666666657</v>
      </c>
      <c r="BC32" s="38">
        <f>BALANCE!BC20</f>
        <v>79506.666666666657</v>
      </c>
      <c r="BD32" s="38">
        <f>BALANCE!BD20</f>
        <v>81321.666666666657</v>
      </c>
      <c r="BE32" s="38">
        <f>BALANCE!BE20</f>
        <v>92256.666666666657</v>
      </c>
      <c r="BF32" s="38">
        <f>BALANCE!BF20</f>
        <v>94385</v>
      </c>
      <c r="BG32" s="38">
        <f>BALANCE!BG20</f>
        <v>96513.333333333328</v>
      </c>
      <c r="BH32" s="38">
        <f>BALANCE!BH20</f>
        <v>129918.33333333334</v>
      </c>
      <c r="BI32" s="38">
        <f>BALANCE!BI20</f>
        <v>145176.66666666666</v>
      </c>
      <c r="BJ32" s="38">
        <f>BALANCE!BJ20</f>
        <v>161746.66666666669</v>
      </c>
      <c r="BK32" s="38">
        <f>BALANCE!BK20</f>
        <v>164501.66666666669</v>
      </c>
      <c r="BL32" s="38">
        <f t="shared" si="87"/>
        <v>164501.66666666669</v>
      </c>
      <c r="BM32" s="4"/>
      <c r="BN32" s="4"/>
      <c r="BO32" s="4"/>
      <c r="BP32" s="38">
        <f>BALANCE!BP20</f>
        <v>220965.27777777778</v>
      </c>
      <c r="BQ32" s="38">
        <f>BALANCE!BQ20</f>
        <v>243378.47222222219</v>
      </c>
      <c r="BR32" s="38">
        <f>BALANCE!BR20</f>
        <v>251791.66666666663</v>
      </c>
      <c r="BS32" s="38">
        <f>BALANCE!BS20</f>
        <v>274204.86111111107</v>
      </c>
      <c r="BT32" s="38">
        <f>BALANCE!BT20</f>
        <v>282618.05555555556</v>
      </c>
      <c r="BU32" s="38">
        <f>BALANCE!BU20</f>
        <v>305031.25</v>
      </c>
      <c r="BV32" s="38">
        <f>BALANCE!BV20</f>
        <v>313444.44444444438</v>
      </c>
      <c r="BW32" s="38">
        <f>BALANCE!BW20</f>
        <v>335857.63888888888</v>
      </c>
      <c r="BX32" s="38">
        <f>BALANCE!BX20</f>
        <v>358270.83333333331</v>
      </c>
      <c r="BY32" s="38">
        <f>BALANCE!BY20</f>
        <v>366684.02777777775</v>
      </c>
      <c r="BZ32" s="38">
        <f>BALANCE!BZ20</f>
        <v>389097.22222222219</v>
      </c>
      <c r="CA32" s="38">
        <f>BALANCE!CA20</f>
        <v>397510.41666666663</v>
      </c>
      <c r="CB32" s="38">
        <f t="shared" si="88"/>
        <v>397510.41666666663</v>
      </c>
      <c r="CC32" s="4"/>
      <c r="CD32" s="4"/>
      <c r="CE32" s="4"/>
      <c r="CF32" s="38">
        <f>BALANCE!CF20</f>
        <v>652467.67361111112</v>
      </c>
      <c r="CG32" s="38">
        <f>BALANCE!CG20</f>
        <v>701182.95138888876</v>
      </c>
      <c r="CH32" s="38">
        <f>BALANCE!CH20</f>
        <v>749898.22916666663</v>
      </c>
      <c r="CI32" s="38">
        <f>BALANCE!CI20</f>
        <v>798613.50694444438</v>
      </c>
      <c r="CJ32" s="38">
        <f>BALANCE!CJ20</f>
        <v>847328.78472222225</v>
      </c>
      <c r="CK32" s="38">
        <f>BALANCE!CK20</f>
        <v>896044.0625</v>
      </c>
      <c r="CL32" s="38">
        <f>BALANCE!CL20</f>
        <v>944759.34027777775</v>
      </c>
      <c r="CM32" s="38">
        <f>BALANCE!CM20</f>
        <v>993474.61805555562</v>
      </c>
      <c r="CN32" s="38">
        <f>BALANCE!CN20</f>
        <v>1042189.8958333333</v>
      </c>
      <c r="CO32" s="38">
        <f>BALANCE!CO20</f>
        <v>1090905.173611111</v>
      </c>
      <c r="CP32" s="38">
        <f>BALANCE!CP20</f>
        <v>1139620.451388889</v>
      </c>
      <c r="CQ32" s="38">
        <f>BALANCE!CQ20</f>
        <v>1188335.7291666665</v>
      </c>
      <c r="CR32" s="38">
        <f t="shared" si="89"/>
        <v>1188335.7291666665</v>
      </c>
      <c r="CS32" s="4"/>
      <c r="CT32" s="4"/>
      <c r="CU32" s="4"/>
      <c r="CV32" s="38">
        <f>BALANCE!CV20</f>
        <v>1771047.3864583336</v>
      </c>
      <c r="CW32" s="38">
        <f>BALANCE!CW20</f>
        <v>1904588.0114583336</v>
      </c>
      <c r="CX32" s="38">
        <f>BALANCE!CX20</f>
        <v>1994928.6364583336</v>
      </c>
      <c r="CY32" s="38">
        <f>BALANCE!CY20</f>
        <v>2128469.2614583336</v>
      </c>
      <c r="CZ32" s="38">
        <f>BALANCE!CZ20</f>
        <v>2218809.8864583336</v>
      </c>
      <c r="DA32" s="38">
        <f>BALANCE!DA20</f>
        <v>2352350.5114583336</v>
      </c>
      <c r="DB32" s="38">
        <f>BALANCE!DB20</f>
        <v>2485891.1364583336</v>
      </c>
      <c r="DC32" s="38">
        <f>BALANCE!DC20</f>
        <v>2576231.7614583336</v>
      </c>
      <c r="DD32" s="38">
        <f>BALANCE!DD20</f>
        <v>2709772.3864583336</v>
      </c>
      <c r="DE32" s="38">
        <f>BALANCE!DE20</f>
        <v>2800113.0114583336</v>
      </c>
      <c r="DF32" s="38">
        <f>BALANCE!DF20</f>
        <v>2933653.6364583336</v>
      </c>
      <c r="DG32" s="38">
        <f>BALANCE!DG20</f>
        <v>3067194.2614583336</v>
      </c>
      <c r="DH32" s="38">
        <f t="shared" si="90"/>
        <v>3067194.2614583336</v>
      </c>
      <c r="DI32" s="4"/>
    </row>
    <row r="33" spans="1:113" ht="15.75" customHeight="1">
      <c r="A33" s="125" t="s">
        <v>98</v>
      </c>
      <c r="C33" s="4"/>
      <c r="D33" s="38">
        <f>BALANCE!D22</f>
        <v>0</v>
      </c>
      <c r="E33" s="38">
        <f>BALANCE!E22</f>
        <v>0</v>
      </c>
      <c r="F33" s="38">
        <f>BALANCE!F22</f>
        <v>0</v>
      </c>
      <c r="G33" s="38">
        <f>BALANCE!G22</f>
        <v>0</v>
      </c>
      <c r="H33" s="38">
        <f>BALANCE!H22</f>
        <v>0</v>
      </c>
      <c r="I33" s="38">
        <f>BALANCE!I22</f>
        <v>0</v>
      </c>
      <c r="J33" s="38">
        <f>BALANCE!J22</f>
        <v>0</v>
      </c>
      <c r="K33" s="38">
        <f>BALANCE!K22</f>
        <v>0</v>
      </c>
      <c r="L33" s="38">
        <f>BALANCE!L22</f>
        <v>0</v>
      </c>
      <c r="M33" s="38">
        <f>BALANCE!M22</f>
        <v>0</v>
      </c>
      <c r="N33" s="38">
        <f>BALANCE!N22</f>
        <v>0</v>
      </c>
      <c r="O33" s="38">
        <f>BALANCE!O22</f>
        <v>0</v>
      </c>
      <c r="P33" s="38">
        <f t="shared" si="84"/>
        <v>0</v>
      </c>
      <c r="Q33" s="4"/>
      <c r="R33" s="4"/>
      <c r="S33" s="4"/>
      <c r="T33" s="38">
        <f>BALANCE!T22</f>
        <v>0</v>
      </c>
      <c r="U33" s="38">
        <f>BALANCE!U22</f>
        <v>0</v>
      </c>
      <c r="V33" s="38">
        <f>BALANCE!V22</f>
        <v>0</v>
      </c>
      <c r="W33" s="38">
        <f>BALANCE!W22</f>
        <v>0</v>
      </c>
      <c r="X33" s="38">
        <f>BALANCE!X22</f>
        <v>0</v>
      </c>
      <c r="Y33" s="38">
        <f>BALANCE!Y22</f>
        <v>0</v>
      </c>
      <c r="Z33" s="38">
        <f>BALANCE!Z22</f>
        <v>0</v>
      </c>
      <c r="AA33" s="38">
        <f>BALANCE!AA22</f>
        <v>0</v>
      </c>
      <c r="AB33" s="38">
        <f>BALANCE!AB22</f>
        <v>0</v>
      </c>
      <c r="AC33" s="38">
        <f>BALANCE!AC22</f>
        <v>0</v>
      </c>
      <c r="AD33" s="38">
        <f>BALANCE!AD22</f>
        <v>0</v>
      </c>
      <c r="AE33" s="38">
        <f>BALANCE!AE22</f>
        <v>0</v>
      </c>
      <c r="AF33" s="38">
        <f t="shared" si="85"/>
        <v>0</v>
      </c>
      <c r="AG33" s="4"/>
      <c r="AH33" s="4"/>
      <c r="AI33" s="4"/>
      <c r="AJ33" s="38">
        <f>BALANCE!AJ22</f>
        <v>0</v>
      </c>
      <c r="AK33" s="38">
        <f>BALANCE!AK22</f>
        <v>0</v>
      </c>
      <c r="AL33" s="38">
        <f>BALANCE!AL22</f>
        <v>0</v>
      </c>
      <c r="AM33" s="38">
        <f>BALANCE!AM22</f>
        <v>0</v>
      </c>
      <c r="AN33" s="38">
        <f>BALANCE!AN22</f>
        <v>0</v>
      </c>
      <c r="AO33" s="38">
        <f>BALANCE!AO22</f>
        <v>0</v>
      </c>
      <c r="AP33" s="38">
        <f>BALANCE!AP22</f>
        <v>0</v>
      </c>
      <c r="AQ33" s="38">
        <f>BALANCE!AQ22</f>
        <v>0</v>
      </c>
      <c r="AR33" s="38">
        <f>BALANCE!AR22</f>
        <v>0</v>
      </c>
      <c r="AS33" s="38">
        <f>BALANCE!AS22</f>
        <v>0</v>
      </c>
      <c r="AT33" s="38">
        <f>BALANCE!AT22</f>
        <v>0</v>
      </c>
      <c r="AU33" s="38">
        <f>BALANCE!AU22</f>
        <v>0</v>
      </c>
      <c r="AV33" s="38">
        <f t="shared" si="86"/>
        <v>0</v>
      </c>
      <c r="AW33" s="4"/>
      <c r="AX33" s="4"/>
      <c r="AY33" s="4"/>
      <c r="AZ33" s="38">
        <f>BALANCE!AZ22</f>
        <v>0</v>
      </c>
      <c r="BA33" s="38">
        <f>BALANCE!BA22</f>
        <v>0</v>
      </c>
      <c r="BB33" s="38">
        <f>BALANCE!BB22</f>
        <v>0</v>
      </c>
      <c r="BC33" s="38">
        <f>BALANCE!BC22</f>
        <v>0</v>
      </c>
      <c r="BD33" s="38">
        <f>BALANCE!BD22</f>
        <v>0</v>
      </c>
      <c r="BE33" s="38">
        <f>BALANCE!BE22</f>
        <v>0</v>
      </c>
      <c r="BF33" s="38">
        <f>BALANCE!BF22</f>
        <v>0</v>
      </c>
      <c r="BG33" s="38">
        <f>BALANCE!BG22</f>
        <v>0</v>
      </c>
      <c r="BH33" s="38">
        <f>BALANCE!BH22</f>
        <v>0</v>
      </c>
      <c r="BI33" s="38">
        <f>BALANCE!BI22</f>
        <v>0</v>
      </c>
      <c r="BJ33" s="38">
        <f>BALANCE!BJ22</f>
        <v>0</v>
      </c>
      <c r="BK33" s="38">
        <f>BALANCE!BK22</f>
        <v>0</v>
      </c>
      <c r="BL33" s="38">
        <f t="shared" si="87"/>
        <v>0</v>
      </c>
      <c r="BM33" s="4"/>
      <c r="BN33" s="4"/>
      <c r="BO33" s="4"/>
      <c r="BP33" s="38">
        <f>BALANCE!BP22</f>
        <v>0</v>
      </c>
      <c r="BQ33" s="38">
        <f>BALANCE!BQ22</f>
        <v>0</v>
      </c>
      <c r="BR33" s="38">
        <f>BALANCE!BR22</f>
        <v>0</v>
      </c>
      <c r="BS33" s="38">
        <f>BALANCE!BS22</f>
        <v>0</v>
      </c>
      <c r="BT33" s="38">
        <f>BALANCE!BT22</f>
        <v>0</v>
      </c>
      <c r="BU33" s="38">
        <f>BALANCE!BU22</f>
        <v>0</v>
      </c>
      <c r="BV33" s="38">
        <f>BALANCE!BV22</f>
        <v>0</v>
      </c>
      <c r="BW33" s="38">
        <f>BALANCE!BW22</f>
        <v>0</v>
      </c>
      <c r="BX33" s="38">
        <f>BALANCE!BX22</f>
        <v>0</v>
      </c>
      <c r="BY33" s="38">
        <f>BALANCE!BY22</f>
        <v>0</v>
      </c>
      <c r="BZ33" s="38">
        <f>BALANCE!BZ22</f>
        <v>0</v>
      </c>
      <c r="CA33" s="38">
        <f>BALANCE!CA22</f>
        <v>0</v>
      </c>
      <c r="CB33" s="38">
        <f t="shared" si="88"/>
        <v>0</v>
      </c>
      <c r="CC33" s="4"/>
      <c r="CD33" s="4"/>
      <c r="CE33" s="4"/>
      <c r="CF33" s="38">
        <f>BALANCE!CF22</f>
        <v>0</v>
      </c>
      <c r="CG33" s="38">
        <f>BALANCE!CG22</f>
        <v>0</v>
      </c>
      <c r="CH33" s="38">
        <f>BALANCE!CH22</f>
        <v>0</v>
      </c>
      <c r="CI33" s="38">
        <f>BALANCE!CI22</f>
        <v>0</v>
      </c>
      <c r="CJ33" s="38">
        <f>BALANCE!CJ22</f>
        <v>0</v>
      </c>
      <c r="CK33" s="38">
        <f>BALANCE!CK22</f>
        <v>0</v>
      </c>
      <c r="CL33" s="38">
        <f>BALANCE!CL22</f>
        <v>0</v>
      </c>
      <c r="CM33" s="38">
        <f>BALANCE!CM22</f>
        <v>0</v>
      </c>
      <c r="CN33" s="38">
        <f>BALANCE!CN22</f>
        <v>0</v>
      </c>
      <c r="CO33" s="38">
        <f>BALANCE!CO22</f>
        <v>0</v>
      </c>
      <c r="CP33" s="38">
        <f>BALANCE!CP22</f>
        <v>0</v>
      </c>
      <c r="CQ33" s="38">
        <f>BALANCE!CQ22</f>
        <v>0</v>
      </c>
      <c r="CR33" s="38">
        <f t="shared" si="89"/>
        <v>0</v>
      </c>
      <c r="CS33" s="4"/>
      <c r="CT33" s="4"/>
      <c r="CU33" s="4"/>
      <c r="CV33" s="38">
        <f>BALANCE!CV22</f>
        <v>0</v>
      </c>
      <c r="CW33" s="38">
        <f>BALANCE!CW22</f>
        <v>0</v>
      </c>
      <c r="CX33" s="38">
        <f>BALANCE!CX22</f>
        <v>0</v>
      </c>
      <c r="CY33" s="38">
        <f>BALANCE!CY22</f>
        <v>0</v>
      </c>
      <c r="CZ33" s="38">
        <f>BALANCE!CZ22</f>
        <v>0</v>
      </c>
      <c r="DA33" s="38">
        <f>BALANCE!DA22</f>
        <v>0</v>
      </c>
      <c r="DB33" s="38">
        <f>BALANCE!DB22</f>
        <v>0</v>
      </c>
      <c r="DC33" s="38">
        <f>BALANCE!DC22</f>
        <v>0</v>
      </c>
      <c r="DD33" s="38">
        <f>BALANCE!DD22</f>
        <v>0</v>
      </c>
      <c r="DE33" s="38">
        <f>BALANCE!DE22</f>
        <v>0</v>
      </c>
      <c r="DF33" s="38">
        <f>BALANCE!DF22</f>
        <v>0</v>
      </c>
      <c r="DG33" s="38">
        <f>BALANCE!DG22</f>
        <v>0</v>
      </c>
      <c r="DH33" s="38">
        <f t="shared" si="90"/>
        <v>0</v>
      </c>
      <c r="DI33" s="4"/>
    </row>
    <row r="34" spans="1:113" ht="15.75" customHeight="1">
      <c r="A34" s="125" t="s">
        <v>99</v>
      </c>
      <c r="C34" s="4"/>
      <c r="D34" s="38">
        <f>BALANCE!D29</f>
        <v>0</v>
      </c>
      <c r="E34" s="38">
        <f>BALANCE!E29</f>
        <v>0</v>
      </c>
      <c r="F34" s="38">
        <f>BALANCE!F29</f>
        <v>0</v>
      </c>
      <c r="G34" s="38">
        <f>BALANCE!G29</f>
        <v>0</v>
      </c>
      <c r="H34" s="38">
        <f>BALANCE!H29</f>
        <v>0</v>
      </c>
      <c r="I34" s="38">
        <f>BALANCE!I29</f>
        <v>0</v>
      </c>
      <c r="J34" s="38">
        <f>BALANCE!J29</f>
        <v>0</v>
      </c>
      <c r="K34" s="38">
        <f>BALANCE!K29</f>
        <v>0</v>
      </c>
      <c r="L34" s="38">
        <f>BALANCE!L29</f>
        <v>0</v>
      </c>
      <c r="M34" s="38">
        <f>BALANCE!M29</f>
        <v>0</v>
      </c>
      <c r="N34" s="38">
        <f>BALANCE!N29</f>
        <v>0</v>
      </c>
      <c r="O34" s="38">
        <f>BALANCE!O29</f>
        <v>0</v>
      </c>
      <c r="P34" s="38">
        <f t="shared" si="84"/>
        <v>0</v>
      </c>
      <c r="Q34" s="4"/>
      <c r="R34" s="4"/>
      <c r="S34" s="4"/>
      <c r="T34" s="38">
        <f>BALANCE!T29</f>
        <v>-200</v>
      </c>
      <c r="U34" s="38">
        <f>BALANCE!U29</f>
        <v>1100</v>
      </c>
      <c r="V34" s="38">
        <f>BALANCE!V29</f>
        <v>900</v>
      </c>
      <c r="W34" s="38">
        <f>BALANCE!W29</f>
        <v>700</v>
      </c>
      <c r="X34" s="38">
        <f>BALANCE!X29</f>
        <v>500</v>
      </c>
      <c r="Y34" s="38">
        <f>BALANCE!Y29</f>
        <v>300</v>
      </c>
      <c r="Z34" s="38">
        <f>BALANCE!Z29</f>
        <v>100</v>
      </c>
      <c r="AA34" s="38">
        <f>BALANCE!AA29</f>
        <v>-100</v>
      </c>
      <c r="AB34" s="38">
        <f>BALANCE!AB29</f>
        <v>-300</v>
      </c>
      <c r="AC34" s="38">
        <f>BALANCE!AC29</f>
        <v>-500</v>
      </c>
      <c r="AD34" s="38">
        <f>BALANCE!AD29</f>
        <v>-700</v>
      </c>
      <c r="AE34" s="38">
        <f>BALANCE!AE29</f>
        <v>-1900</v>
      </c>
      <c r="AF34" s="38">
        <f t="shared" si="85"/>
        <v>-1900</v>
      </c>
      <c r="AG34" s="4"/>
      <c r="AH34" s="4"/>
      <c r="AI34" s="4"/>
      <c r="AJ34" s="38">
        <f>BALANCE!AJ29</f>
        <v>-12863.333333333336</v>
      </c>
      <c r="AK34" s="38">
        <f>BALANCE!AK29</f>
        <v>-28451.666666666672</v>
      </c>
      <c r="AL34" s="38">
        <f>BALANCE!AL29</f>
        <v>-43742.330000000009</v>
      </c>
      <c r="AM34" s="38">
        <f>BALANCE!AM29</f>
        <v>-59580.663333333345</v>
      </c>
      <c r="AN34" s="38">
        <f>BALANCE!AN29</f>
        <v>-66524.116666666683</v>
      </c>
      <c r="AO34" s="38">
        <f>BALANCE!AO29</f>
        <v>-63014.870000000017</v>
      </c>
      <c r="AP34" s="38">
        <f>BALANCE!AP29</f>
        <v>-72282.253333333356</v>
      </c>
      <c r="AQ34" s="38">
        <f>BALANCE!AQ29</f>
        <v>-81121.296666666691</v>
      </c>
      <c r="AR34" s="38">
        <f>BALANCE!AR29</f>
        <v>-90394.130000000034</v>
      </c>
      <c r="AS34" s="38">
        <f>BALANCE!AS29</f>
        <v>-94062.463333333377</v>
      </c>
      <c r="AT34" s="38">
        <f>BALANCE!AT29</f>
        <v>-97490.79666666672</v>
      </c>
      <c r="AU34" s="38">
        <f>BALANCE!AU29</f>
        <v>-100679.13000000006</v>
      </c>
      <c r="AV34" s="38">
        <f t="shared" si="86"/>
        <v>-100679.13000000006</v>
      </c>
      <c r="AW34" s="4"/>
      <c r="AX34" s="4"/>
      <c r="AY34" s="4"/>
      <c r="AZ34" s="38">
        <f>BALANCE!AZ29</f>
        <v>218487.53666666659</v>
      </c>
      <c r="BA34" s="38">
        <f>BALANCE!BA29</f>
        <v>175919.20333333325</v>
      </c>
      <c r="BB34" s="38">
        <f>BALANCE!BB29</f>
        <v>139202.53666666656</v>
      </c>
      <c r="BC34" s="38">
        <f>BALANCE!BC29</f>
        <v>98495.869999999879</v>
      </c>
      <c r="BD34" s="38">
        <f>BALANCE!BD29</f>
        <v>59224.203333333193</v>
      </c>
      <c r="BE34" s="38">
        <f>BALANCE!BE29</f>
        <v>23267.536666666507</v>
      </c>
      <c r="BF34" s="38">
        <f>BALANCE!BF29</f>
        <v>-10900.796666666807</v>
      </c>
      <c r="BG34" s="38">
        <f>BALANCE!BG29</f>
        <v>-43280.796666666807</v>
      </c>
      <c r="BH34" s="38">
        <f>BALANCE!BH29</f>
        <v>1407850.8699999999</v>
      </c>
      <c r="BI34" s="38">
        <f>BALANCE!BI29</f>
        <v>1348307.5366666666</v>
      </c>
      <c r="BJ34" s="38">
        <f>BALANCE!BJ29</f>
        <v>1291110.8699999996</v>
      </c>
      <c r="BK34" s="38">
        <f>BALANCE!BK29</f>
        <v>1236409.2033333331</v>
      </c>
      <c r="BL34" s="38">
        <f t="shared" si="87"/>
        <v>1236409.2033333331</v>
      </c>
      <c r="BM34" s="4"/>
      <c r="BN34" s="4"/>
      <c r="BO34" s="4"/>
      <c r="BP34" s="38">
        <f>BALANCE!BP29</f>
        <v>1210043.9255555551</v>
      </c>
      <c r="BQ34" s="38">
        <f>BALANCE!BQ29</f>
        <v>1191265.4533333329</v>
      </c>
      <c r="BR34" s="38">
        <f>BALANCE!BR29</f>
        <v>1169073.7866666662</v>
      </c>
      <c r="BS34" s="38">
        <f>BALANCE!BS29</f>
        <v>1154468.9255555551</v>
      </c>
      <c r="BT34" s="38">
        <f>BALANCE!BT29</f>
        <v>1136450.8699999994</v>
      </c>
      <c r="BU34" s="38">
        <f>BALANCE!BU29</f>
        <v>1126019.6199999994</v>
      </c>
      <c r="BV34" s="38">
        <f>BALANCE!BV29</f>
        <v>1112175.1755555549</v>
      </c>
      <c r="BW34" s="38">
        <f>BALANCE!BW29</f>
        <v>1105917.5366666662</v>
      </c>
      <c r="BX34" s="38">
        <f>BALANCE!BX29</f>
        <v>1107246.7033333327</v>
      </c>
      <c r="BY34" s="38">
        <f>BALANCE!BY29</f>
        <v>1105162.6755555549</v>
      </c>
      <c r="BZ34" s="38">
        <f>BALANCE!BZ29</f>
        <v>1110665.4533333327</v>
      </c>
      <c r="CA34" s="38">
        <f>BALANCE!CA29</f>
        <v>1112755.0366666662</v>
      </c>
      <c r="CB34" s="38">
        <f t="shared" si="88"/>
        <v>1112755.0366666662</v>
      </c>
      <c r="CC34" s="4"/>
      <c r="CD34" s="4"/>
      <c r="CE34" s="4"/>
      <c r="CF34" s="38">
        <f>BALANCE!CF29</f>
        <v>1169887.3630555551</v>
      </c>
      <c r="CG34" s="38">
        <f>BALANCE!CG29</f>
        <v>1238304.4116666662</v>
      </c>
      <c r="CH34" s="38">
        <f>BALANCE!CH29</f>
        <v>1318006.1824999996</v>
      </c>
      <c r="CI34" s="38">
        <f>BALANCE!CI29</f>
        <v>1408992.6755555551</v>
      </c>
      <c r="CJ34" s="38">
        <f>BALANCE!CJ29</f>
        <v>1511263.8908333331</v>
      </c>
      <c r="CK34" s="38">
        <f>BALANCE!CK29</f>
        <v>1624819.8283333331</v>
      </c>
      <c r="CL34" s="38">
        <f>BALANCE!CL29</f>
        <v>1749660.4880555551</v>
      </c>
      <c r="CM34" s="38">
        <f>BALANCE!CM29</f>
        <v>1885785.8699999994</v>
      </c>
      <c r="CN34" s="38">
        <f>BALANCE!CN29</f>
        <v>2033195.9741666659</v>
      </c>
      <c r="CO34" s="38">
        <f>BALANCE!CO29</f>
        <v>2191890.8005555547</v>
      </c>
      <c r="CP34" s="38">
        <f>BALANCE!CP29</f>
        <v>2361870.3491666657</v>
      </c>
      <c r="CQ34" s="38">
        <f>BALANCE!CQ29</f>
        <v>2543134.6199999987</v>
      </c>
      <c r="CR34" s="38">
        <f t="shared" si="89"/>
        <v>2543134.6199999987</v>
      </c>
      <c r="CS34" s="4"/>
      <c r="CT34" s="4"/>
      <c r="CU34" s="4"/>
      <c r="CV34" s="38">
        <f>BALANCE!CV29</f>
        <v>2936687.2335416651</v>
      </c>
      <c r="CW34" s="38">
        <f>BALANCE!CW29</f>
        <v>3381699.222083332</v>
      </c>
      <c r="CX34" s="38">
        <f>BALANCE!CX29</f>
        <v>3841370.5856249984</v>
      </c>
      <c r="CY34" s="38">
        <f>BALANCE!CY29</f>
        <v>4352501.3241666649</v>
      </c>
      <c r="CZ34" s="38">
        <f>BALANCE!CZ29</f>
        <v>4878291.4377083313</v>
      </c>
      <c r="DA34" s="38">
        <f>BALANCE!DA29</f>
        <v>5455540.9262499977</v>
      </c>
      <c r="DB34" s="38">
        <f>BALANCE!DB29</f>
        <v>6084249.7897916641</v>
      </c>
      <c r="DC34" s="38">
        <f>BALANCE!DC29</f>
        <v>6727618.0283333305</v>
      </c>
      <c r="DD34" s="38">
        <f>BALANCE!DD29</f>
        <v>7422445.6418749969</v>
      </c>
      <c r="DE34" s="38">
        <f>BALANCE!DE29</f>
        <v>8131932.6304166634</v>
      </c>
      <c r="DF34" s="38">
        <f>BALANCE!DF29</f>
        <v>8892878.9939583298</v>
      </c>
      <c r="DG34" s="38">
        <f>BALANCE!DG29</f>
        <v>9705284.7324999962</v>
      </c>
      <c r="DH34" s="38">
        <f t="shared" si="90"/>
        <v>9705284.7324999962</v>
      </c>
      <c r="DI34" s="4"/>
    </row>
    <row r="35" spans="1:113" ht="15.75" customHeight="1">
      <c r="A35" s="12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row>
    <row r="36" spans="1:113" ht="15.75" customHeight="1">
      <c r="A36" s="56" t="s">
        <v>100</v>
      </c>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row>
    <row r="37" spans="1:113" ht="15.75" customHeight="1">
      <c r="A37" s="125" t="s">
        <v>234</v>
      </c>
      <c r="C37" s="38"/>
      <c r="D37" s="38">
        <f>Revenue!F13</f>
        <v>0</v>
      </c>
      <c r="E37" s="38">
        <f>Revenue!G13</f>
        <v>0</v>
      </c>
      <c r="F37" s="38">
        <f>Revenue!H13</f>
        <v>0</v>
      </c>
      <c r="G37" s="38">
        <f>Revenue!I13</f>
        <v>0</v>
      </c>
      <c r="H37" s="38">
        <f>Revenue!J13</f>
        <v>0</v>
      </c>
      <c r="I37" s="38">
        <f>Revenue!K13</f>
        <v>0</v>
      </c>
      <c r="J37" s="38">
        <f>Revenue!L13</f>
        <v>0</v>
      </c>
      <c r="K37" s="38">
        <f>Revenue!M13</f>
        <v>0</v>
      </c>
      <c r="L37" s="38">
        <f>Revenue!N13</f>
        <v>0</v>
      </c>
      <c r="M37" s="38">
        <f>Revenue!O13</f>
        <v>0</v>
      </c>
      <c r="N37" s="38">
        <f>Revenue!P13</f>
        <v>0</v>
      </c>
      <c r="O37" s="38">
        <f>Revenue!Q13</f>
        <v>0</v>
      </c>
      <c r="P37" s="38">
        <f>O37</f>
        <v>0</v>
      </c>
      <c r="Q37" s="38"/>
      <c r="R37" s="38"/>
      <c r="S37" s="38"/>
      <c r="T37" s="38">
        <f>Revenue!V13</f>
        <v>1</v>
      </c>
      <c r="U37" s="38">
        <f>Revenue!W13</f>
        <v>1</v>
      </c>
      <c r="V37" s="38">
        <f>Revenue!X13</f>
        <v>1</v>
      </c>
      <c r="W37" s="38">
        <f>Revenue!Y13</f>
        <v>1</v>
      </c>
      <c r="X37" s="38">
        <f>Revenue!Z13</f>
        <v>1</v>
      </c>
      <c r="Y37" s="38">
        <f>Revenue!AA13</f>
        <v>1</v>
      </c>
      <c r="Z37" s="38">
        <f>Revenue!AB13</f>
        <v>1</v>
      </c>
      <c r="AA37" s="38">
        <f>Revenue!AC13</f>
        <v>1</v>
      </c>
      <c r="AB37" s="38">
        <f>Revenue!AD13</f>
        <v>1</v>
      </c>
      <c r="AC37" s="38">
        <f>Revenue!AE13</f>
        <v>1</v>
      </c>
      <c r="AD37" s="38">
        <f>Revenue!AF13</f>
        <v>1</v>
      </c>
      <c r="AE37" s="38">
        <f>Revenue!AG13</f>
        <v>1</v>
      </c>
      <c r="AF37" s="38">
        <f>AE37</f>
        <v>1</v>
      </c>
      <c r="AG37" s="38"/>
      <c r="AH37" s="38"/>
      <c r="AI37" s="38"/>
      <c r="AJ37" s="38">
        <f>Revenue!AL13</f>
        <v>1</v>
      </c>
      <c r="AK37" s="38">
        <f>Revenue!AM13</f>
        <v>1</v>
      </c>
      <c r="AL37" s="38">
        <f>Revenue!AN13</f>
        <v>1</v>
      </c>
      <c r="AM37" s="38">
        <f>Revenue!AO13</f>
        <v>0</v>
      </c>
      <c r="AN37" s="38">
        <f>Revenue!AP13</f>
        <v>3</v>
      </c>
      <c r="AO37" s="38">
        <f>Revenue!AQ13</f>
        <v>4</v>
      </c>
      <c r="AP37" s="38">
        <f>Revenue!AR13</f>
        <v>1</v>
      </c>
      <c r="AQ37" s="38">
        <f>Revenue!AS13</f>
        <v>1</v>
      </c>
      <c r="AR37" s="38">
        <f>Revenue!AT13</f>
        <v>2</v>
      </c>
      <c r="AS37" s="38">
        <f>Revenue!AU13</f>
        <v>2</v>
      </c>
      <c r="AT37" s="38">
        <f>Revenue!AV13</f>
        <v>2</v>
      </c>
      <c r="AU37" s="38">
        <f>Revenue!AW13</f>
        <v>2</v>
      </c>
      <c r="AV37" s="38">
        <f>AU37</f>
        <v>2</v>
      </c>
      <c r="AW37" s="38"/>
      <c r="AX37" s="38"/>
      <c r="AY37" s="38"/>
      <c r="AZ37" s="38">
        <f>Revenue!BB13</f>
        <v>2</v>
      </c>
      <c r="BA37" s="38">
        <f>Revenue!BC13</f>
        <v>2</v>
      </c>
      <c r="BB37" s="38">
        <f>Revenue!BD13</f>
        <v>3</v>
      </c>
      <c r="BC37" s="38">
        <f>Revenue!BE13</f>
        <v>3</v>
      </c>
      <c r="BD37" s="38">
        <f>Revenue!BF13</f>
        <v>3</v>
      </c>
      <c r="BE37" s="38">
        <f>Revenue!BG13</f>
        <v>4</v>
      </c>
      <c r="BF37" s="38">
        <f>Revenue!BH13</f>
        <v>4</v>
      </c>
      <c r="BG37" s="38">
        <f>Revenue!BI13</f>
        <v>4</v>
      </c>
      <c r="BH37" s="38">
        <f>Revenue!BJ13</f>
        <v>5</v>
      </c>
      <c r="BI37" s="38">
        <f>Revenue!BK13</f>
        <v>5</v>
      </c>
      <c r="BJ37" s="38">
        <f>Revenue!BL13</f>
        <v>6</v>
      </c>
      <c r="BK37" s="38">
        <f>Revenue!BM13</f>
        <v>6</v>
      </c>
      <c r="BL37" s="38">
        <f>BK37</f>
        <v>6</v>
      </c>
      <c r="BM37" s="38"/>
      <c r="BN37" s="38"/>
      <c r="BO37" s="38"/>
      <c r="BP37" s="38">
        <f>Revenue!BR13</f>
        <v>6</v>
      </c>
      <c r="BQ37" s="38">
        <f>Revenue!BS13</f>
        <v>7</v>
      </c>
      <c r="BR37" s="38">
        <f>Revenue!BT13</f>
        <v>7</v>
      </c>
      <c r="BS37" s="38">
        <f>Revenue!BU13</f>
        <v>8</v>
      </c>
      <c r="BT37" s="38">
        <f>Revenue!BV13</f>
        <v>8</v>
      </c>
      <c r="BU37" s="38">
        <f>Revenue!BW13</f>
        <v>9</v>
      </c>
      <c r="BV37" s="38">
        <f>Revenue!BX13</f>
        <v>9</v>
      </c>
      <c r="BW37" s="38">
        <f>Revenue!BY13</f>
        <v>10</v>
      </c>
      <c r="BX37" s="38">
        <f>Revenue!BZ13</f>
        <v>11</v>
      </c>
      <c r="BY37" s="38">
        <f>Revenue!CA13</f>
        <v>11</v>
      </c>
      <c r="BZ37" s="38">
        <f>Revenue!CB13</f>
        <v>12</v>
      </c>
      <c r="CA37" s="38">
        <f>Revenue!CC13</f>
        <v>12</v>
      </c>
      <c r="CB37" s="38">
        <f>CA37</f>
        <v>12</v>
      </c>
      <c r="CC37" s="38"/>
      <c r="CD37" s="38"/>
      <c r="CE37" s="38"/>
      <c r="CF37" s="38">
        <f>Revenue!CH13</f>
        <v>12</v>
      </c>
      <c r="CG37" s="38">
        <f>Revenue!CI13</f>
        <v>13</v>
      </c>
      <c r="CH37" s="38">
        <f>Revenue!CJ13</f>
        <v>14</v>
      </c>
      <c r="CI37" s="38">
        <f>Revenue!CK13</f>
        <v>15</v>
      </c>
      <c r="CJ37" s="38">
        <f>Revenue!CL13</f>
        <v>16</v>
      </c>
      <c r="CK37" s="38">
        <f>Revenue!CM13</f>
        <v>17</v>
      </c>
      <c r="CL37" s="38">
        <f>Revenue!CN13</f>
        <v>18</v>
      </c>
      <c r="CM37" s="38">
        <f>Revenue!CO13</f>
        <v>19</v>
      </c>
      <c r="CN37" s="38">
        <f>Revenue!CP13</f>
        <v>20</v>
      </c>
      <c r="CO37" s="38">
        <f>Revenue!CQ13</f>
        <v>21</v>
      </c>
      <c r="CP37" s="38">
        <f>Revenue!CR13</f>
        <v>22</v>
      </c>
      <c r="CQ37" s="38">
        <f>Revenue!CS13</f>
        <v>23</v>
      </c>
      <c r="CR37" s="38">
        <f>CQ37</f>
        <v>23</v>
      </c>
      <c r="CS37" s="38"/>
      <c r="CT37" s="38"/>
      <c r="CU37" s="38"/>
      <c r="CV37" s="38">
        <f>Revenue!CX13</f>
        <v>24</v>
      </c>
      <c r="CW37" s="38">
        <f>Revenue!CY13</f>
        <v>26</v>
      </c>
      <c r="CX37" s="38">
        <f>Revenue!CZ13</f>
        <v>27</v>
      </c>
      <c r="CY37" s="38">
        <f>Revenue!DA13</f>
        <v>29</v>
      </c>
      <c r="CZ37" s="38">
        <f>Revenue!DB13</f>
        <v>30</v>
      </c>
      <c r="DA37" s="38">
        <f>Revenue!DC13</f>
        <v>32</v>
      </c>
      <c r="DB37" s="38">
        <f>Revenue!DD13</f>
        <v>34</v>
      </c>
      <c r="DC37" s="38">
        <f>Revenue!DE13</f>
        <v>35</v>
      </c>
      <c r="DD37" s="38">
        <f>Revenue!DF13</f>
        <v>37</v>
      </c>
      <c r="DE37" s="38">
        <f>Revenue!DG13</f>
        <v>38</v>
      </c>
      <c r="DF37" s="38">
        <f>Revenue!DH13</f>
        <v>40</v>
      </c>
      <c r="DG37" s="38">
        <f>Revenue!DI13</f>
        <v>42</v>
      </c>
      <c r="DH37" s="38">
        <f>DG37</f>
        <v>42</v>
      </c>
      <c r="DI37" s="4"/>
    </row>
    <row r="38" spans="1:113" ht="15.75" customHeight="1">
      <c r="A38" s="4" t="s">
        <v>235</v>
      </c>
      <c r="C38" s="4"/>
      <c r="D38" s="129" t="e">
        <f>Revenue!#REF!</f>
        <v>#REF!</v>
      </c>
      <c r="E38" s="129" t="e">
        <f>Revenue!#REF!</f>
        <v>#REF!</v>
      </c>
      <c r="F38" s="129" t="e">
        <f>Revenue!#REF!</f>
        <v>#REF!</v>
      </c>
      <c r="G38" s="129" t="e">
        <f>Revenue!#REF!</f>
        <v>#REF!</v>
      </c>
      <c r="H38" s="129" t="e">
        <f>Revenue!#REF!</f>
        <v>#REF!</v>
      </c>
      <c r="I38" s="129" t="e">
        <f>Revenue!#REF!</f>
        <v>#REF!</v>
      </c>
      <c r="J38" s="129" t="e">
        <f>Revenue!#REF!</f>
        <v>#REF!</v>
      </c>
      <c r="K38" s="129" t="e">
        <f>Revenue!#REF!</f>
        <v>#REF!</v>
      </c>
      <c r="L38" s="129" t="e">
        <f>Revenue!#REF!</f>
        <v>#REF!</v>
      </c>
      <c r="M38" s="129" t="e">
        <f>Revenue!#REF!</f>
        <v>#REF!</v>
      </c>
      <c r="N38" s="129" t="e">
        <f>Revenue!#REF!</f>
        <v>#REF!</v>
      </c>
      <c r="O38" s="129" t="e">
        <f>Revenue!#REF!</f>
        <v>#REF!</v>
      </c>
      <c r="P38" s="38" t="e">
        <f t="shared" ref="P38:P39" si="91">SUM(D38:O38)</f>
        <v>#REF!</v>
      </c>
      <c r="Q38" s="4"/>
      <c r="R38" s="4"/>
      <c r="S38" s="4"/>
      <c r="T38" s="129" t="e">
        <f>Revenue!#REF!</f>
        <v>#REF!</v>
      </c>
      <c r="U38" s="129" t="e">
        <f>Revenue!#REF!</f>
        <v>#REF!</v>
      </c>
      <c r="V38" s="129" t="e">
        <f>Revenue!#REF!</f>
        <v>#REF!</v>
      </c>
      <c r="W38" s="129" t="e">
        <f>Revenue!#REF!</f>
        <v>#REF!</v>
      </c>
      <c r="X38" s="129" t="e">
        <f>Revenue!#REF!</f>
        <v>#REF!</v>
      </c>
      <c r="Y38" s="129" t="e">
        <f>Revenue!#REF!</f>
        <v>#REF!</v>
      </c>
      <c r="Z38" s="129" t="e">
        <f>Revenue!#REF!</f>
        <v>#REF!</v>
      </c>
      <c r="AA38" s="129" t="e">
        <f>Revenue!#REF!</f>
        <v>#REF!</v>
      </c>
      <c r="AB38" s="129" t="e">
        <f>Revenue!#REF!</f>
        <v>#REF!</v>
      </c>
      <c r="AC38" s="129" t="e">
        <f>Revenue!#REF!</f>
        <v>#REF!</v>
      </c>
      <c r="AD38" s="129" t="e">
        <f>Revenue!#REF!</f>
        <v>#REF!</v>
      </c>
      <c r="AE38" s="129" t="e">
        <f>Revenue!#REF!</f>
        <v>#REF!</v>
      </c>
      <c r="AF38" s="38" t="e">
        <f t="shared" ref="AF38:AF39" si="92">SUM(T38:AE38)</f>
        <v>#REF!</v>
      </c>
      <c r="AG38" s="4"/>
      <c r="AH38" s="4"/>
      <c r="AI38" s="4"/>
      <c r="AJ38" s="129" t="e">
        <f>Revenue!#REF!</f>
        <v>#REF!</v>
      </c>
      <c r="AK38" s="129" t="e">
        <f>Revenue!#REF!</f>
        <v>#REF!</v>
      </c>
      <c r="AL38" s="129" t="e">
        <f>Revenue!#REF!</f>
        <v>#REF!</v>
      </c>
      <c r="AM38" s="129" t="e">
        <f>Revenue!#REF!</f>
        <v>#REF!</v>
      </c>
      <c r="AN38" s="129" t="e">
        <f>Revenue!#REF!</f>
        <v>#REF!</v>
      </c>
      <c r="AO38" s="129" t="e">
        <f>Revenue!#REF!</f>
        <v>#REF!</v>
      </c>
      <c r="AP38" s="129" t="e">
        <f>Revenue!#REF!</f>
        <v>#REF!</v>
      </c>
      <c r="AQ38" s="129" t="e">
        <f>Revenue!#REF!</f>
        <v>#REF!</v>
      </c>
      <c r="AR38" s="129" t="e">
        <f>Revenue!#REF!</f>
        <v>#REF!</v>
      </c>
      <c r="AS38" s="129" t="e">
        <f>Revenue!#REF!</f>
        <v>#REF!</v>
      </c>
      <c r="AT38" s="129" t="e">
        <f>Revenue!#REF!</f>
        <v>#REF!</v>
      </c>
      <c r="AU38" s="129" t="e">
        <f>Revenue!#REF!</f>
        <v>#REF!</v>
      </c>
      <c r="AV38" s="38" t="e">
        <f t="shared" ref="AV38:AV39" si="93">SUM(AJ38:AU38)</f>
        <v>#REF!</v>
      </c>
      <c r="AW38" s="4"/>
      <c r="AX38" s="4"/>
      <c r="AY38" s="4"/>
      <c r="AZ38" s="129" t="e">
        <f>Revenue!#REF!</f>
        <v>#REF!</v>
      </c>
      <c r="BA38" s="129" t="e">
        <f>Revenue!#REF!</f>
        <v>#REF!</v>
      </c>
      <c r="BB38" s="129" t="e">
        <f>Revenue!#REF!</f>
        <v>#REF!</v>
      </c>
      <c r="BC38" s="129" t="e">
        <f>Revenue!#REF!</f>
        <v>#REF!</v>
      </c>
      <c r="BD38" s="129" t="e">
        <f>Revenue!#REF!</f>
        <v>#REF!</v>
      </c>
      <c r="BE38" s="129" t="e">
        <f>Revenue!#REF!</f>
        <v>#REF!</v>
      </c>
      <c r="BF38" s="129" t="e">
        <f>Revenue!#REF!</f>
        <v>#REF!</v>
      </c>
      <c r="BG38" s="129" t="e">
        <f>Revenue!#REF!</f>
        <v>#REF!</v>
      </c>
      <c r="BH38" s="129" t="e">
        <f>Revenue!#REF!</f>
        <v>#REF!</v>
      </c>
      <c r="BI38" s="129" t="e">
        <f>Revenue!#REF!</f>
        <v>#REF!</v>
      </c>
      <c r="BJ38" s="129" t="e">
        <f>Revenue!#REF!</f>
        <v>#REF!</v>
      </c>
      <c r="BK38" s="129" t="e">
        <f>Revenue!#REF!</f>
        <v>#REF!</v>
      </c>
      <c r="BL38" s="38" t="e">
        <f t="shared" ref="BL38:BL39" si="94">SUM(AZ38:BK38)</f>
        <v>#REF!</v>
      </c>
      <c r="BM38" s="4"/>
      <c r="BN38" s="4"/>
      <c r="BO38" s="4"/>
      <c r="BP38" s="129" t="e">
        <f>Revenue!#REF!</f>
        <v>#REF!</v>
      </c>
      <c r="BQ38" s="129" t="e">
        <f>Revenue!#REF!</f>
        <v>#REF!</v>
      </c>
      <c r="BR38" s="129" t="e">
        <f>Revenue!#REF!</f>
        <v>#REF!</v>
      </c>
      <c r="BS38" s="129" t="e">
        <f>Revenue!#REF!</f>
        <v>#REF!</v>
      </c>
      <c r="BT38" s="129" t="e">
        <f>Revenue!#REF!</f>
        <v>#REF!</v>
      </c>
      <c r="BU38" s="129" t="e">
        <f>Revenue!#REF!</f>
        <v>#REF!</v>
      </c>
      <c r="BV38" s="129" t="e">
        <f>Revenue!#REF!</f>
        <v>#REF!</v>
      </c>
      <c r="BW38" s="129" t="e">
        <f>Revenue!#REF!</f>
        <v>#REF!</v>
      </c>
      <c r="BX38" s="129" t="e">
        <f>Revenue!#REF!</f>
        <v>#REF!</v>
      </c>
      <c r="BY38" s="129" t="e">
        <f>Revenue!#REF!</f>
        <v>#REF!</v>
      </c>
      <c r="BZ38" s="129" t="e">
        <f>Revenue!#REF!</f>
        <v>#REF!</v>
      </c>
      <c r="CA38" s="129" t="e">
        <f>Revenue!#REF!</f>
        <v>#REF!</v>
      </c>
      <c r="CB38" s="38" t="e">
        <f t="shared" ref="CB38:CB39" si="95">SUM(BP38:CA38)</f>
        <v>#REF!</v>
      </c>
      <c r="CC38" s="4"/>
      <c r="CD38" s="4"/>
      <c r="CE38" s="4"/>
      <c r="CF38" s="129" t="e">
        <f>Revenue!#REF!</f>
        <v>#REF!</v>
      </c>
      <c r="CG38" s="129" t="e">
        <f>Revenue!#REF!</f>
        <v>#REF!</v>
      </c>
      <c r="CH38" s="129" t="e">
        <f>Revenue!#REF!</f>
        <v>#REF!</v>
      </c>
      <c r="CI38" s="129" t="e">
        <f>Revenue!#REF!</f>
        <v>#REF!</v>
      </c>
      <c r="CJ38" s="129" t="e">
        <f>Revenue!#REF!</f>
        <v>#REF!</v>
      </c>
      <c r="CK38" s="129" t="e">
        <f>Revenue!#REF!</f>
        <v>#REF!</v>
      </c>
      <c r="CL38" s="129" t="e">
        <f>Revenue!#REF!</f>
        <v>#REF!</v>
      </c>
      <c r="CM38" s="129" t="e">
        <f>Revenue!#REF!</f>
        <v>#REF!</v>
      </c>
      <c r="CN38" s="129" t="e">
        <f>Revenue!#REF!</f>
        <v>#REF!</v>
      </c>
      <c r="CO38" s="129" t="e">
        <f>Revenue!#REF!</f>
        <v>#REF!</v>
      </c>
      <c r="CP38" s="129" t="e">
        <f>Revenue!#REF!</f>
        <v>#REF!</v>
      </c>
      <c r="CQ38" s="129" t="e">
        <f>Revenue!#REF!</f>
        <v>#REF!</v>
      </c>
      <c r="CR38" s="38" t="e">
        <f t="shared" ref="CR38:CR39" si="96">SUM(CF38:CQ38)</f>
        <v>#REF!</v>
      </c>
      <c r="CS38" s="4"/>
      <c r="CT38" s="4"/>
      <c r="CU38" s="4"/>
      <c r="CV38" s="129" t="e">
        <f>Revenue!#REF!</f>
        <v>#REF!</v>
      </c>
      <c r="CW38" s="129" t="e">
        <f>Revenue!#REF!</f>
        <v>#REF!</v>
      </c>
      <c r="CX38" s="129" t="e">
        <f>Revenue!#REF!</f>
        <v>#REF!</v>
      </c>
      <c r="CY38" s="129" t="e">
        <f>Revenue!#REF!</f>
        <v>#REF!</v>
      </c>
      <c r="CZ38" s="129" t="e">
        <f>Revenue!#REF!</f>
        <v>#REF!</v>
      </c>
      <c r="DA38" s="129" t="e">
        <f>Revenue!#REF!</f>
        <v>#REF!</v>
      </c>
      <c r="DB38" s="129" t="e">
        <f>Revenue!#REF!</f>
        <v>#REF!</v>
      </c>
      <c r="DC38" s="129" t="e">
        <f>Revenue!#REF!</f>
        <v>#REF!</v>
      </c>
      <c r="DD38" s="129" t="e">
        <f>Revenue!#REF!</f>
        <v>#REF!</v>
      </c>
      <c r="DE38" s="129" t="e">
        <f>Revenue!#REF!</f>
        <v>#REF!</v>
      </c>
      <c r="DF38" s="129" t="e">
        <f>Revenue!#REF!</f>
        <v>#REF!</v>
      </c>
      <c r="DG38" s="129" t="e">
        <f>Revenue!#REF!</f>
        <v>#REF!</v>
      </c>
      <c r="DH38" s="38" t="e">
        <f t="shared" ref="DH38:DH39" si="97">SUM(CV38:DG38)</f>
        <v>#REF!</v>
      </c>
      <c r="DI38" s="4"/>
    </row>
    <row r="39" spans="1:113" ht="15.75" customHeight="1">
      <c r="A39" s="4" t="s">
        <v>236</v>
      </c>
      <c r="C39" s="4"/>
      <c r="D39" s="129">
        <f>Revenue!F20</f>
        <v>0</v>
      </c>
      <c r="E39" s="129">
        <f>Revenue!G20</f>
        <v>0</v>
      </c>
      <c r="F39" s="129">
        <f>Revenue!H20</f>
        <v>0</v>
      </c>
      <c r="G39" s="129">
        <f>Revenue!I20</f>
        <v>0</v>
      </c>
      <c r="H39" s="129">
        <f>Revenue!J20</f>
        <v>0</v>
      </c>
      <c r="I39" s="129">
        <f>Revenue!K20</f>
        <v>0</v>
      </c>
      <c r="J39" s="129">
        <f>Revenue!L20</f>
        <v>0</v>
      </c>
      <c r="K39" s="129">
        <f>Revenue!M20</f>
        <v>0</v>
      </c>
      <c r="L39" s="129">
        <f>Revenue!N20</f>
        <v>0</v>
      </c>
      <c r="M39" s="129">
        <f>Revenue!O20</f>
        <v>0</v>
      </c>
      <c r="N39" s="129">
        <f>Revenue!P20</f>
        <v>0</v>
      </c>
      <c r="O39" s="129">
        <f>Revenue!Q20</f>
        <v>0</v>
      </c>
      <c r="P39" s="38">
        <f t="shared" si="91"/>
        <v>0</v>
      </c>
      <c r="Q39" s="4"/>
      <c r="R39" s="4"/>
      <c r="S39" s="4"/>
      <c r="T39" s="129">
        <f>Revenue!V20</f>
        <v>0</v>
      </c>
      <c r="U39" s="129">
        <f>Revenue!W20</f>
        <v>5000</v>
      </c>
      <c r="V39" s="129">
        <f>Revenue!X20</f>
        <v>0</v>
      </c>
      <c r="W39" s="129">
        <f>Revenue!Y20</f>
        <v>0</v>
      </c>
      <c r="X39" s="129">
        <f>Revenue!Z20</f>
        <v>0</v>
      </c>
      <c r="Y39" s="129">
        <f>Revenue!AA20</f>
        <v>0</v>
      </c>
      <c r="Z39" s="129">
        <f>Revenue!AB20</f>
        <v>0</v>
      </c>
      <c r="AA39" s="129">
        <f>Revenue!AC20</f>
        <v>0</v>
      </c>
      <c r="AB39" s="129">
        <f>Revenue!AD20</f>
        <v>0</v>
      </c>
      <c r="AC39" s="129">
        <f>Revenue!AE20</f>
        <v>0</v>
      </c>
      <c r="AD39" s="129">
        <f>Revenue!AF20</f>
        <v>0</v>
      </c>
      <c r="AE39" s="129">
        <f>Revenue!AG20</f>
        <v>0</v>
      </c>
      <c r="AF39" s="38">
        <f t="shared" si="92"/>
        <v>5000</v>
      </c>
      <c r="AG39" s="4"/>
      <c r="AH39" s="4"/>
      <c r="AI39" s="4"/>
      <c r="AJ39" s="129">
        <f>Revenue!AL20</f>
        <v>5500</v>
      </c>
      <c r="AK39" s="129">
        <f>Revenue!AM20</f>
        <v>6000</v>
      </c>
      <c r="AL39" s="129">
        <f>Revenue!AN20</f>
        <v>7000</v>
      </c>
      <c r="AM39" s="129">
        <f>Revenue!AO20</f>
        <v>8000</v>
      </c>
      <c r="AN39" s="129">
        <f>Revenue!AP20</f>
        <v>9000</v>
      </c>
      <c r="AO39" s="129">
        <f>Revenue!AQ20</f>
        <v>10000</v>
      </c>
      <c r="AP39" s="129">
        <f>Revenue!AR20</f>
        <v>11000</v>
      </c>
      <c r="AQ39" s="129">
        <f>Revenue!AS20</f>
        <v>12000</v>
      </c>
      <c r="AR39" s="129">
        <f>Revenue!AT20</f>
        <v>13000</v>
      </c>
      <c r="AS39" s="129">
        <f>Revenue!AU20</f>
        <v>14000</v>
      </c>
      <c r="AT39" s="129">
        <f>Revenue!AV20</f>
        <v>15000</v>
      </c>
      <c r="AU39" s="129">
        <f>Revenue!AW20</f>
        <v>16000</v>
      </c>
      <c r="AV39" s="38">
        <f t="shared" si="93"/>
        <v>126500</v>
      </c>
      <c r="AW39" s="4"/>
      <c r="AX39" s="4"/>
      <c r="AY39" s="4"/>
      <c r="AZ39" s="129">
        <f>Revenue!BB20</f>
        <v>20166.666666666668</v>
      </c>
      <c r="BA39" s="129">
        <f>Revenue!BC20</f>
        <v>24333.333333333336</v>
      </c>
      <c r="BB39" s="129">
        <f>Revenue!BD20</f>
        <v>28500.000000000004</v>
      </c>
      <c r="BC39" s="129">
        <f>Revenue!BE20</f>
        <v>32666.666666666672</v>
      </c>
      <c r="BD39" s="129">
        <f>Revenue!BF20</f>
        <v>36833.333333333336</v>
      </c>
      <c r="BE39" s="129">
        <f>Revenue!BG20</f>
        <v>41000</v>
      </c>
      <c r="BF39" s="129">
        <f>Revenue!BH20</f>
        <v>45166.666666666664</v>
      </c>
      <c r="BG39" s="129">
        <f>Revenue!BI20</f>
        <v>49333.333333333328</v>
      </c>
      <c r="BH39" s="129">
        <f>Revenue!BJ20</f>
        <v>53499.999999999993</v>
      </c>
      <c r="BI39" s="129">
        <f>Revenue!BK20</f>
        <v>57666.666666666657</v>
      </c>
      <c r="BJ39" s="129">
        <f>Revenue!BL20</f>
        <v>61833.333333333321</v>
      </c>
      <c r="BK39" s="129">
        <f>Revenue!BM20</f>
        <v>65999.999999999985</v>
      </c>
      <c r="BL39" s="38">
        <f t="shared" si="94"/>
        <v>516999.99999999994</v>
      </c>
      <c r="BM39" s="4"/>
      <c r="BN39" s="4"/>
      <c r="BO39" s="4"/>
      <c r="BP39" s="129">
        <f>Revenue!BR20</f>
        <v>74333.333333333314</v>
      </c>
      <c r="BQ39" s="129">
        <f>Revenue!BS20</f>
        <v>82666.666666666642</v>
      </c>
      <c r="BR39" s="129">
        <f>Revenue!BT20</f>
        <v>90999.999999999971</v>
      </c>
      <c r="BS39" s="129">
        <f>Revenue!BU20</f>
        <v>99333.333333333299</v>
      </c>
      <c r="BT39" s="129">
        <f>Revenue!BV20</f>
        <v>107666.66666666663</v>
      </c>
      <c r="BU39" s="129">
        <f>Revenue!BW20</f>
        <v>115999.99999999996</v>
      </c>
      <c r="BV39" s="129">
        <f>Revenue!BX20</f>
        <v>124333.33333333328</v>
      </c>
      <c r="BW39" s="129">
        <f>Revenue!BY20</f>
        <v>132666.66666666663</v>
      </c>
      <c r="BX39" s="129">
        <f>Revenue!BZ20</f>
        <v>140999.99999999997</v>
      </c>
      <c r="BY39" s="129">
        <f>Revenue!CA20</f>
        <v>149333.33333333331</v>
      </c>
      <c r="BZ39" s="129">
        <f>Revenue!CB20</f>
        <v>157666.66666666666</v>
      </c>
      <c r="CA39" s="129">
        <f>Revenue!CC20</f>
        <v>166000</v>
      </c>
      <c r="CB39" s="38">
        <f t="shared" si="95"/>
        <v>1441999.9999999998</v>
      </c>
      <c r="CC39" s="4"/>
      <c r="CD39" s="4"/>
      <c r="CE39" s="4"/>
      <c r="CF39" s="129">
        <f>Revenue!CH20</f>
        <v>182666.66666666666</v>
      </c>
      <c r="CG39" s="129">
        <f>Revenue!CI20</f>
        <v>199333.33333333331</v>
      </c>
      <c r="CH39" s="129">
        <f>Revenue!CJ20</f>
        <v>215999.99999999997</v>
      </c>
      <c r="CI39" s="129">
        <f>Revenue!CK20</f>
        <v>232666.66666666663</v>
      </c>
      <c r="CJ39" s="129">
        <f>Revenue!CL20</f>
        <v>249333.33333333328</v>
      </c>
      <c r="CK39" s="129">
        <f>Revenue!CM20</f>
        <v>265999.99999999994</v>
      </c>
      <c r="CL39" s="129">
        <f>Revenue!CN20</f>
        <v>282666.66666666663</v>
      </c>
      <c r="CM39" s="129">
        <f>Revenue!CO20</f>
        <v>299333.33333333331</v>
      </c>
      <c r="CN39" s="129">
        <f>Revenue!CP20</f>
        <v>316000</v>
      </c>
      <c r="CO39" s="129">
        <f>Revenue!CQ20</f>
        <v>332666.66666666669</v>
      </c>
      <c r="CP39" s="129">
        <f>Revenue!CR20</f>
        <v>349333.33333333337</v>
      </c>
      <c r="CQ39" s="129">
        <f>Revenue!CS20</f>
        <v>366000.00000000006</v>
      </c>
      <c r="CR39" s="38">
        <f t="shared" si="96"/>
        <v>3292000</v>
      </c>
      <c r="CS39" s="4"/>
      <c r="CT39" s="4"/>
      <c r="CU39" s="4"/>
      <c r="CV39" s="129">
        <f>Revenue!CX20</f>
        <v>407666.66666666674</v>
      </c>
      <c r="CW39" s="129">
        <f>Revenue!CY20</f>
        <v>449333.33333333343</v>
      </c>
      <c r="CX39" s="129">
        <f>Revenue!CZ20</f>
        <v>491000.00000000012</v>
      </c>
      <c r="CY39" s="129">
        <f>Revenue!DA20</f>
        <v>532666.66666666674</v>
      </c>
      <c r="CZ39" s="129">
        <f>Revenue!DB20</f>
        <v>574333.33333333337</v>
      </c>
      <c r="DA39" s="129">
        <f>Revenue!DC20</f>
        <v>616000</v>
      </c>
      <c r="DB39" s="129">
        <f>Revenue!DD20</f>
        <v>657666.66666666663</v>
      </c>
      <c r="DC39" s="129">
        <f>Revenue!DE20</f>
        <v>699333.33333333326</v>
      </c>
      <c r="DD39" s="129">
        <f>Revenue!DF20</f>
        <v>740999.99999999988</v>
      </c>
      <c r="DE39" s="129">
        <f>Revenue!DG20</f>
        <v>782666.66666666651</v>
      </c>
      <c r="DF39" s="129">
        <f>Revenue!DH20</f>
        <v>824333.33333333314</v>
      </c>
      <c r="DG39" s="129">
        <f>Revenue!DI20</f>
        <v>865999.99999999977</v>
      </c>
      <c r="DH39" s="38">
        <f t="shared" si="97"/>
        <v>7641999.9999999991</v>
      </c>
      <c r="DI39" s="4"/>
    </row>
    <row r="40" spans="1:113" ht="15.75" customHeight="1">
      <c r="A40" s="125" t="s">
        <v>60</v>
      </c>
      <c r="C40" s="4"/>
      <c r="D40" s="38">
        <f>Hiring!F11</f>
        <v>0</v>
      </c>
      <c r="E40" s="38">
        <f>Hiring!G11</f>
        <v>0</v>
      </c>
      <c r="F40" s="38">
        <f>Hiring!H11</f>
        <v>0</v>
      </c>
      <c r="G40" s="38">
        <f>Hiring!I11</f>
        <v>0</v>
      </c>
      <c r="H40" s="38">
        <f>Hiring!J11</f>
        <v>0</v>
      </c>
      <c r="I40" s="38">
        <f>Hiring!K11</f>
        <v>0</v>
      </c>
      <c r="J40" s="38">
        <f>Hiring!L11</f>
        <v>0</v>
      </c>
      <c r="K40" s="38">
        <f>Hiring!M11</f>
        <v>0</v>
      </c>
      <c r="L40" s="38">
        <f>Hiring!N11</f>
        <v>0</v>
      </c>
      <c r="M40" s="38">
        <f>Hiring!O11</f>
        <v>0</v>
      </c>
      <c r="N40" s="38">
        <f>Hiring!P11</f>
        <v>0</v>
      </c>
      <c r="O40" s="38">
        <f>Hiring!Q11</f>
        <v>0</v>
      </c>
      <c r="P40" s="38">
        <f>O40</f>
        <v>0</v>
      </c>
      <c r="Q40" s="4"/>
      <c r="R40" s="4"/>
      <c r="S40" s="4"/>
      <c r="T40" s="38">
        <f>Hiring!V11</f>
        <v>1</v>
      </c>
      <c r="U40" s="38">
        <f>Hiring!W11</f>
        <v>1</v>
      </c>
      <c r="V40" s="38">
        <f>Hiring!X11</f>
        <v>1</v>
      </c>
      <c r="W40" s="38">
        <f>Hiring!Y11</f>
        <v>1</v>
      </c>
      <c r="X40" s="38">
        <f>Hiring!Z11</f>
        <v>1</v>
      </c>
      <c r="Y40" s="38">
        <f>Hiring!AA11</f>
        <v>1</v>
      </c>
      <c r="Z40" s="38">
        <f>Hiring!AB11</f>
        <v>1</v>
      </c>
      <c r="AA40" s="38">
        <f>Hiring!AC11</f>
        <v>1</v>
      </c>
      <c r="AB40" s="38">
        <f>Hiring!AD11</f>
        <v>1</v>
      </c>
      <c r="AC40" s="38">
        <f>Hiring!AE11</f>
        <v>1</v>
      </c>
      <c r="AD40" s="38">
        <f>Hiring!AF11</f>
        <v>1</v>
      </c>
      <c r="AE40" s="38">
        <f>Hiring!AG11</f>
        <v>1</v>
      </c>
      <c r="AF40" s="38">
        <f>AE40</f>
        <v>1</v>
      </c>
      <c r="AG40" s="4"/>
      <c r="AH40" s="4"/>
      <c r="AI40" s="4"/>
      <c r="AJ40" s="38">
        <f>Hiring!AL11</f>
        <v>3</v>
      </c>
      <c r="AK40" s="38">
        <f>Hiring!AM11</f>
        <v>3</v>
      </c>
      <c r="AL40" s="38">
        <f>Hiring!AN11</f>
        <v>3</v>
      </c>
      <c r="AM40" s="38">
        <f>Hiring!AO11</f>
        <v>3</v>
      </c>
      <c r="AN40" s="38">
        <f>Hiring!AP11</f>
        <v>3</v>
      </c>
      <c r="AO40" s="38">
        <f>Hiring!AQ11</f>
        <v>3</v>
      </c>
      <c r="AP40" s="38">
        <f>Hiring!AR11</f>
        <v>3</v>
      </c>
      <c r="AQ40" s="38">
        <f>Hiring!AS11</f>
        <v>3</v>
      </c>
      <c r="AR40" s="38">
        <f>Hiring!AT11</f>
        <v>3</v>
      </c>
      <c r="AS40" s="38">
        <f>Hiring!AU11</f>
        <v>3</v>
      </c>
      <c r="AT40" s="38">
        <f>Hiring!AV11</f>
        <v>3</v>
      </c>
      <c r="AU40" s="38">
        <f>Hiring!AW11</f>
        <v>3</v>
      </c>
      <c r="AV40" s="38">
        <f>AU40</f>
        <v>3</v>
      </c>
      <c r="AW40" s="4"/>
      <c r="AX40" s="4"/>
      <c r="AY40" s="4"/>
      <c r="AZ40" s="38">
        <f>Hiring!BB11</f>
        <v>4</v>
      </c>
      <c r="BA40" s="38">
        <f>Hiring!BC11</f>
        <v>6</v>
      </c>
      <c r="BB40" s="38">
        <f>Hiring!BD11</f>
        <v>6</v>
      </c>
      <c r="BC40" s="38">
        <f>Hiring!BE11</f>
        <v>7</v>
      </c>
      <c r="BD40" s="38">
        <f>Hiring!BF11</f>
        <v>7</v>
      </c>
      <c r="BE40" s="38">
        <f>Hiring!BG11</f>
        <v>8</v>
      </c>
      <c r="BF40" s="38">
        <f>Hiring!BH11</f>
        <v>8</v>
      </c>
      <c r="BG40" s="38">
        <f>Hiring!BI11</f>
        <v>8</v>
      </c>
      <c r="BH40" s="38">
        <f>Hiring!BJ11</f>
        <v>8</v>
      </c>
      <c r="BI40" s="38">
        <f>Hiring!BK11</f>
        <v>10</v>
      </c>
      <c r="BJ40" s="38">
        <f>Hiring!BL11</f>
        <v>11</v>
      </c>
      <c r="BK40" s="38">
        <f>Hiring!BM11</f>
        <v>11</v>
      </c>
      <c r="BL40" s="38">
        <f>BK40</f>
        <v>11</v>
      </c>
      <c r="BM40" s="4"/>
      <c r="BN40" s="4"/>
      <c r="BO40" s="4"/>
      <c r="BP40" s="38">
        <f>Hiring!BR11</f>
        <v>11.916666666666666</v>
      </c>
      <c r="BQ40" s="38">
        <f>Hiring!BS11</f>
        <v>12.833333333333332</v>
      </c>
      <c r="BR40" s="38">
        <f>Hiring!BT11</f>
        <v>13.75</v>
      </c>
      <c r="BS40" s="38">
        <f>Hiring!BU11</f>
        <v>14.666666666666666</v>
      </c>
      <c r="BT40" s="38">
        <f>Hiring!BV11</f>
        <v>15.583333333333332</v>
      </c>
      <c r="BU40" s="38">
        <f>Hiring!BW11</f>
        <v>16.5</v>
      </c>
      <c r="BV40" s="38">
        <f>Hiring!BX11</f>
        <v>17.416666666666664</v>
      </c>
      <c r="BW40" s="38">
        <f>Hiring!BY11</f>
        <v>18.333333333333332</v>
      </c>
      <c r="BX40" s="38">
        <f>Hiring!BZ11</f>
        <v>19.25</v>
      </c>
      <c r="BY40" s="38">
        <f>Hiring!CA11</f>
        <v>20.166666666666664</v>
      </c>
      <c r="BZ40" s="38">
        <f>Hiring!CB11</f>
        <v>21.083333333333332</v>
      </c>
      <c r="CA40" s="38">
        <f>Hiring!CC11</f>
        <v>22</v>
      </c>
      <c r="CB40" s="38">
        <f>CA40</f>
        <v>22</v>
      </c>
      <c r="CC40" s="4"/>
      <c r="CD40" s="4"/>
      <c r="CE40" s="4"/>
      <c r="CF40" s="38">
        <f>Hiring!CH11</f>
        <v>24.041666666666664</v>
      </c>
      <c r="CG40" s="38">
        <f>Hiring!CI11</f>
        <v>26.083333333333332</v>
      </c>
      <c r="CH40" s="38">
        <f>Hiring!CJ11</f>
        <v>28.125</v>
      </c>
      <c r="CI40" s="38">
        <f>Hiring!CK11</f>
        <v>30.166666666666664</v>
      </c>
      <c r="CJ40" s="38">
        <f>Hiring!CL11</f>
        <v>32.208333333333329</v>
      </c>
      <c r="CK40" s="38">
        <f>Hiring!CM11</f>
        <v>34.25</v>
      </c>
      <c r="CL40" s="38">
        <f>Hiring!CN11</f>
        <v>36.291666666666671</v>
      </c>
      <c r="CM40" s="38">
        <f>Hiring!CO11</f>
        <v>38.333333333333336</v>
      </c>
      <c r="CN40" s="38">
        <f>Hiring!CP11</f>
        <v>40.375</v>
      </c>
      <c r="CO40" s="38">
        <f>Hiring!CQ11</f>
        <v>42.416666666666671</v>
      </c>
      <c r="CP40" s="38">
        <f>Hiring!CR11</f>
        <v>44.458333333333343</v>
      </c>
      <c r="CQ40" s="38">
        <f>Hiring!CS11</f>
        <v>46.5</v>
      </c>
      <c r="CR40" s="38">
        <f>CQ40</f>
        <v>46.5</v>
      </c>
      <c r="CS40" s="4"/>
      <c r="CT40" s="4"/>
      <c r="CU40" s="4"/>
      <c r="CV40" s="38">
        <f>Hiring!CX11</f>
        <v>50.625</v>
      </c>
      <c r="CW40" s="38">
        <f>Hiring!CY11</f>
        <v>54.75</v>
      </c>
      <c r="CX40" s="38">
        <f>Hiring!CZ11</f>
        <v>58.875</v>
      </c>
      <c r="CY40" s="38">
        <f>Hiring!DA11</f>
        <v>63</v>
      </c>
      <c r="CZ40" s="38">
        <f>Hiring!DB11</f>
        <v>67.125</v>
      </c>
      <c r="DA40" s="38">
        <f>Hiring!DC11</f>
        <v>71.25</v>
      </c>
      <c r="DB40" s="38">
        <f>Hiring!DD11</f>
        <v>75.375</v>
      </c>
      <c r="DC40" s="38">
        <f>Hiring!DE11</f>
        <v>79.5</v>
      </c>
      <c r="DD40" s="38">
        <f>Hiring!DF11</f>
        <v>83.625</v>
      </c>
      <c r="DE40" s="38">
        <f>Hiring!DG11</f>
        <v>87.75</v>
      </c>
      <c r="DF40" s="38">
        <f>Hiring!DH11</f>
        <v>91.875</v>
      </c>
      <c r="DG40" s="38">
        <f>Hiring!DI11</f>
        <v>96</v>
      </c>
      <c r="DH40" s="38">
        <f>DG40</f>
        <v>96</v>
      </c>
      <c r="DI40" s="4"/>
    </row>
    <row r="41" spans="1:113" ht="15.75" customHeight="1">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row>
    <row r="42" spans="1:113" ht="15.75" customHeight="1">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row>
    <row r="43" spans="1:113" ht="15.75" customHeight="1">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row>
    <row r="44" spans="1:113" ht="15.75" customHeight="1"/>
    <row r="45" spans="1:113" ht="15.75" customHeight="1"/>
    <row r="46" spans="1:113" ht="15.75" customHeight="1"/>
    <row r="47" spans="1:113" ht="15.75" customHeight="1"/>
    <row r="48" spans="1: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sheetData>
  <mergeCells count="8">
    <mergeCell ref="CV2:DH2"/>
    <mergeCell ref="AS2:AV2"/>
    <mergeCell ref="AJ2:AR2"/>
    <mergeCell ref="CF2:CR2"/>
    <mergeCell ref="D2:P2"/>
    <mergeCell ref="T2:AF2"/>
    <mergeCell ref="AZ2:BL2"/>
    <mergeCell ref="BP2:CB2"/>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sheetPr>
  <dimension ref="A1:DH893"/>
  <sheetViews>
    <sheetView showGridLines="0" workbookViewId="0">
      <pane xSplit="1" ySplit="5" topLeftCell="N6" activePane="bottomRight" state="frozen"/>
      <selection pane="topRight" activeCell="B1" sqref="B1"/>
      <selection pane="bottomLeft" activeCell="A6" sqref="A6"/>
      <selection pane="bottomRight"/>
    </sheetView>
  </sheetViews>
  <sheetFormatPr baseColWidth="10" defaultColWidth="11.28515625" defaultRowHeight="15" customHeight="1" outlineLevelCol="1"/>
  <cols>
    <col min="1" max="1" width="22.7109375" customWidth="1"/>
    <col min="2" max="13" width="12.7109375" hidden="1" customWidth="1" outlineLevel="1"/>
    <col min="14" max="14" width="12.7109375" customWidth="1" collapsed="1"/>
    <col min="15" max="29" width="12.7109375" hidden="1" customWidth="1" outlineLevel="1"/>
    <col min="30" max="30" width="12.7109375" customWidth="1" collapsed="1"/>
    <col min="31" max="45" width="12.7109375" hidden="1" customWidth="1" outlineLevel="1"/>
    <col min="46" max="46" width="12.7109375" customWidth="1" collapsed="1"/>
    <col min="47" max="61" width="12.7109375" hidden="1" customWidth="1" outlineLevel="1"/>
    <col min="62" max="62" width="12.7109375" customWidth="1" collapsed="1"/>
    <col min="63" max="77" width="12.7109375" hidden="1" customWidth="1" outlineLevel="1"/>
    <col min="78" max="78" width="12.7109375" customWidth="1" collapsed="1"/>
    <col min="79" max="93" width="12.7109375" hidden="1" customWidth="1" outlineLevel="1"/>
    <col min="94" max="94" width="12.7109375" customWidth="1" collapsed="1"/>
    <col min="95" max="95" width="10.5703125" hidden="1" customWidth="1" outlineLevel="1"/>
    <col min="96" max="101" width="11.28515625" hidden="1" customWidth="1" outlineLevel="1"/>
    <col min="102" max="102" width="11.7109375" hidden="1" customWidth="1" outlineLevel="1"/>
    <col min="103" max="109" width="11.28515625" hidden="1" customWidth="1" outlineLevel="1"/>
    <col min="110" max="110" width="11.28515625" customWidth="1" collapsed="1"/>
    <col min="111" max="112" width="11.28515625" customWidth="1"/>
  </cols>
  <sheetData>
    <row r="1" spans="1:112" ht="21">
      <c r="A1" s="2" t="s">
        <v>88</v>
      </c>
      <c r="B1" s="6"/>
      <c r="C1" s="6"/>
      <c r="D1" s="6"/>
      <c r="E1" s="6"/>
      <c r="F1" s="6"/>
      <c r="G1" s="6"/>
      <c r="H1" s="6"/>
      <c r="I1" s="6"/>
      <c r="J1" s="6"/>
      <c r="K1" s="6"/>
      <c r="L1" s="6"/>
      <c r="M1" s="6"/>
      <c r="N1" s="8"/>
      <c r="O1" s="10"/>
      <c r="P1" s="10"/>
      <c r="Q1" s="4"/>
      <c r="R1" s="6"/>
      <c r="S1" s="6"/>
      <c r="T1" s="6"/>
      <c r="U1" s="6"/>
      <c r="V1" s="6"/>
      <c r="W1" s="6"/>
      <c r="X1" s="6"/>
      <c r="Y1" s="6"/>
      <c r="Z1" s="6"/>
      <c r="AA1" s="6"/>
      <c r="AB1" s="6"/>
      <c r="AC1" s="6"/>
      <c r="AD1" s="8"/>
      <c r="AE1" s="10"/>
      <c r="AF1" s="10"/>
      <c r="AG1" s="4"/>
      <c r="AH1" s="6"/>
      <c r="AI1" s="6"/>
      <c r="AJ1" s="6"/>
      <c r="AK1" s="6"/>
      <c r="AL1" s="6"/>
      <c r="AM1" s="6"/>
      <c r="AN1" s="6"/>
      <c r="AO1" s="6"/>
      <c r="AP1" s="6"/>
      <c r="AQ1" s="13"/>
      <c r="AR1" s="13"/>
      <c r="AS1" s="13"/>
      <c r="AT1" s="14"/>
      <c r="AU1" s="10"/>
      <c r="AV1" s="10"/>
      <c r="AW1" s="4"/>
      <c r="AX1" s="13"/>
      <c r="AY1" s="13"/>
      <c r="AZ1" s="13"/>
      <c r="BA1" s="13"/>
      <c r="BB1" s="13"/>
      <c r="BC1" s="13"/>
      <c r="BD1" s="13"/>
      <c r="BE1" s="13"/>
      <c r="BF1" s="13"/>
      <c r="BG1" s="13"/>
      <c r="BH1" s="13"/>
      <c r="BI1" s="13"/>
      <c r="BJ1" s="14"/>
      <c r="BK1" s="10"/>
      <c r="BL1" s="4"/>
      <c r="BM1" s="4"/>
      <c r="BN1" s="13"/>
      <c r="BO1" s="13"/>
      <c r="BP1" s="13"/>
      <c r="BQ1" s="13"/>
      <c r="BR1" s="13"/>
      <c r="BS1" s="13"/>
      <c r="BT1" s="13"/>
      <c r="BU1" s="13"/>
      <c r="BV1" s="13"/>
      <c r="BW1" s="13"/>
      <c r="BX1" s="13"/>
      <c r="BY1" s="13"/>
      <c r="BZ1" s="14"/>
      <c r="CA1" s="4"/>
      <c r="CB1" s="4"/>
      <c r="CC1" s="4"/>
      <c r="CD1" s="13"/>
      <c r="CE1" s="13"/>
      <c r="CF1" s="13"/>
      <c r="CG1" s="13"/>
      <c r="CH1" s="13"/>
      <c r="CI1" s="13"/>
      <c r="CJ1" s="13"/>
      <c r="CK1" s="13"/>
      <c r="CL1" s="13"/>
      <c r="CM1" s="13"/>
      <c r="CN1" s="13"/>
      <c r="CO1" s="13"/>
      <c r="CP1" s="14"/>
      <c r="CQ1" s="4"/>
      <c r="CT1" s="22"/>
      <c r="CU1" s="22"/>
      <c r="CV1" s="22"/>
      <c r="CW1" s="22"/>
      <c r="CX1" s="22"/>
      <c r="CY1" s="22"/>
      <c r="CZ1" s="22"/>
      <c r="DA1" s="22"/>
      <c r="DB1" s="22"/>
      <c r="DC1" s="22"/>
      <c r="DD1" s="22"/>
      <c r="DE1" s="22"/>
      <c r="DF1" s="23"/>
    </row>
    <row r="2" spans="1:112" ht="15.75" customHeight="1">
      <c r="A2" s="4" t="str">
        <f ca="1">Cover!$B$3</f>
        <v>Strategic Plan - Oct 2020</v>
      </c>
      <c r="B2" s="252" t="s">
        <v>7</v>
      </c>
      <c r="C2" s="250"/>
      <c r="D2" s="250"/>
      <c r="E2" s="250"/>
      <c r="F2" s="250"/>
      <c r="G2" s="250"/>
      <c r="H2" s="250"/>
      <c r="I2" s="250"/>
      <c r="J2" s="250"/>
      <c r="K2" s="250"/>
      <c r="L2" s="250"/>
      <c r="M2" s="250"/>
      <c r="N2" s="251"/>
      <c r="O2" s="10"/>
      <c r="P2" s="10"/>
      <c r="Q2" s="4"/>
      <c r="R2" s="252" t="s">
        <v>7</v>
      </c>
      <c r="S2" s="250"/>
      <c r="T2" s="250"/>
      <c r="U2" s="250"/>
      <c r="V2" s="250"/>
      <c r="W2" s="250"/>
      <c r="X2" s="250"/>
      <c r="Y2" s="250"/>
      <c r="Z2" s="250"/>
      <c r="AA2" s="250"/>
      <c r="AB2" s="250"/>
      <c r="AC2" s="250"/>
      <c r="AD2" s="251"/>
      <c r="AE2" s="10"/>
      <c r="AF2" s="10"/>
      <c r="AG2" s="4"/>
      <c r="AH2" s="252" t="s">
        <v>7</v>
      </c>
      <c r="AI2" s="250"/>
      <c r="AJ2" s="250"/>
      <c r="AK2" s="250"/>
      <c r="AL2" s="250"/>
      <c r="AM2" s="250"/>
      <c r="AN2" s="250"/>
      <c r="AO2" s="250"/>
      <c r="AP2" s="251"/>
      <c r="AQ2" s="253" t="s">
        <v>10</v>
      </c>
      <c r="AR2" s="250"/>
      <c r="AS2" s="250"/>
      <c r="AT2" s="251"/>
      <c r="AU2" s="10"/>
      <c r="AV2" s="10"/>
      <c r="AW2" s="4"/>
      <c r="AX2" s="253" t="s">
        <v>10</v>
      </c>
      <c r="AY2" s="250"/>
      <c r="AZ2" s="250"/>
      <c r="BA2" s="250"/>
      <c r="BB2" s="250"/>
      <c r="BC2" s="250"/>
      <c r="BD2" s="250"/>
      <c r="BE2" s="250"/>
      <c r="BF2" s="250"/>
      <c r="BG2" s="250"/>
      <c r="BH2" s="250"/>
      <c r="BI2" s="250"/>
      <c r="BJ2" s="251"/>
      <c r="BK2" s="10"/>
      <c r="BL2" s="4"/>
      <c r="BM2" s="4"/>
      <c r="BN2" s="253" t="s">
        <v>10</v>
      </c>
      <c r="BO2" s="250"/>
      <c r="BP2" s="250"/>
      <c r="BQ2" s="250"/>
      <c r="BR2" s="250"/>
      <c r="BS2" s="250"/>
      <c r="BT2" s="250"/>
      <c r="BU2" s="250"/>
      <c r="BV2" s="250"/>
      <c r="BW2" s="250"/>
      <c r="BX2" s="250"/>
      <c r="BY2" s="250"/>
      <c r="BZ2" s="251"/>
      <c r="CA2" s="4"/>
      <c r="CB2" s="4"/>
      <c r="CC2" s="4"/>
      <c r="CD2" s="253" t="s">
        <v>10</v>
      </c>
      <c r="CE2" s="250"/>
      <c r="CF2" s="250"/>
      <c r="CG2" s="250"/>
      <c r="CH2" s="250"/>
      <c r="CI2" s="250"/>
      <c r="CJ2" s="250"/>
      <c r="CK2" s="250"/>
      <c r="CL2" s="250"/>
      <c r="CM2" s="250"/>
      <c r="CN2" s="250"/>
      <c r="CO2" s="250"/>
      <c r="CP2" s="251"/>
      <c r="CQ2" s="4"/>
      <c r="CT2" s="249" t="s">
        <v>10</v>
      </c>
      <c r="CU2" s="250"/>
      <c r="CV2" s="250"/>
      <c r="CW2" s="250"/>
      <c r="CX2" s="250"/>
      <c r="CY2" s="250"/>
      <c r="CZ2" s="250"/>
      <c r="DA2" s="250"/>
      <c r="DB2" s="250"/>
      <c r="DC2" s="250"/>
      <c r="DD2" s="250"/>
      <c r="DE2" s="250"/>
      <c r="DF2" s="251"/>
    </row>
    <row r="3" spans="1:112" ht="16">
      <c r="A3" s="4" t="str">
        <f>Cover!$B$4</f>
        <v>[Insert Company Name]</v>
      </c>
      <c r="B3" s="27"/>
      <c r="C3" s="27"/>
      <c r="D3" s="27"/>
      <c r="E3" s="27"/>
      <c r="F3" s="27"/>
      <c r="G3" s="27"/>
      <c r="H3" s="27"/>
      <c r="I3" s="27"/>
      <c r="J3" s="27"/>
      <c r="K3" s="27"/>
      <c r="L3" s="27"/>
      <c r="M3" s="27"/>
      <c r="N3" s="28"/>
      <c r="O3" s="10"/>
      <c r="P3" s="10"/>
      <c r="Q3" s="4"/>
      <c r="R3" s="27"/>
      <c r="S3" s="27"/>
      <c r="T3" s="27"/>
      <c r="U3" s="27"/>
      <c r="V3" s="27"/>
      <c r="W3" s="27"/>
      <c r="X3" s="27"/>
      <c r="Y3" s="27"/>
      <c r="Z3" s="27"/>
      <c r="AA3" s="27"/>
      <c r="AB3" s="27"/>
      <c r="AC3" s="27"/>
      <c r="AD3" s="28"/>
      <c r="AE3" s="10"/>
      <c r="AF3" s="10"/>
      <c r="AG3" s="4"/>
      <c r="AH3" s="27"/>
      <c r="AI3" s="27"/>
      <c r="AJ3" s="27"/>
      <c r="AK3" s="27"/>
      <c r="AL3" s="27"/>
      <c r="AM3" s="27"/>
      <c r="AN3" s="27"/>
      <c r="AO3" s="27"/>
      <c r="AP3" s="27"/>
      <c r="AQ3" s="29"/>
      <c r="AR3" s="29"/>
      <c r="AS3" s="29"/>
      <c r="AT3" s="30"/>
      <c r="AU3" s="10"/>
      <c r="AV3" s="10"/>
      <c r="AW3" s="4"/>
      <c r="AX3" s="29"/>
      <c r="AY3" s="29"/>
      <c r="AZ3" s="29"/>
      <c r="BA3" s="29"/>
      <c r="BB3" s="29"/>
      <c r="BC3" s="29"/>
      <c r="BD3" s="29"/>
      <c r="BE3" s="29"/>
      <c r="BF3" s="29"/>
      <c r="BG3" s="29"/>
      <c r="BH3" s="29"/>
      <c r="BI3" s="29"/>
      <c r="BJ3" s="30"/>
      <c r="BK3" s="10"/>
      <c r="BL3" s="4"/>
      <c r="BM3" s="4"/>
      <c r="BN3" s="29"/>
      <c r="BO3" s="29"/>
      <c r="BP3" s="29"/>
      <c r="BQ3" s="29"/>
      <c r="BR3" s="29"/>
      <c r="BS3" s="29"/>
      <c r="BT3" s="29"/>
      <c r="BU3" s="29"/>
      <c r="BV3" s="29"/>
      <c r="BW3" s="29"/>
      <c r="BX3" s="29"/>
      <c r="BY3" s="29"/>
      <c r="BZ3" s="30"/>
      <c r="CA3" s="4"/>
      <c r="CB3" s="4"/>
      <c r="CC3" s="4"/>
      <c r="CD3" s="29"/>
      <c r="CE3" s="29"/>
      <c r="CF3" s="29"/>
      <c r="CG3" s="29"/>
      <c r="CH3" s="29"/>
      <c r="CI3" s="29"/>
      <c r="CJ3" s="29"/>
      <c r="CK3" s="29"/>
      <c r="CL3" s="29"/>
      <c r="CM3" s="29"/>
      <c r="CN3" s="29"/>
      <c r="CO3" s="29"/>
      <c r="CP3" s="30"/>
      <c r="CQ3" s="4"/>
      <c r="CT3" s="31"/>
      <c r="CU3" s="31"/>
      <c r="CV3" s="31"/>
      <c r="CW3" s="31"/>
      <c r="CX3" s="31"/>
      <c r="CY3" s="31"/>
      <c r="CZ3" s="31"/>
      <c r="DA3" s="31"/>
      <c r="DB3" s="31"/>
      <c r="DC3" s="31"/>
      <c r="DD3" s="31"/>
      <c r="DE3" s="31"/>
      <c r="DF3" s="32"/>
    </row>
    <row r="4" spans="1:112" ht="15.75" customHeight="1">
      <c r="A4" s="4" t="s">
        <v>11</v>
      </c>
      <c r="B4" s="27">
        <v>42766</v>
      </c>
      <c r="C4" s="27">
        <f t="shared" ref="C4:M4" si="0">EOMONTH(B4,1)</f>
        <v>42794</v>
      </c>
      <c r="D4" s="27">
        <f t="shared" si="0"/>
        <v>42825</v>
      </c>
      <c r="E4" s="27">
        <f t="shared" si="0"/>
        <v>42855</v>
      </c>
      <c r="F4" s="27">
        <f t="shared" si="0"/>
        <v>42886</v>
      </c>
      <c r="G4" s="27">
        <f t="shared" si="0"/>
        <v>42916</v>
      </c>
      <c r="H4" s="27">
        <f t="shared" si="0"/>
        <v>42947</v>
      </c>
      <c r="I4" s="27">
        <f t="shared" si="0"/>
        <v>42978</v>
      </c>
      <c r="J4" s="27">
        <f t="shared" si="0"/>
        <v>43008</v>
      </c>
      <c r="K4" s="27">
        <f t="shared" si="0"/>
        <v>43039</v>
      </c>
      <c r="L4" s="27">
        <f t="shared" si="0"/>
        <v>43069</v>
      </c>
      <c r="M4" s="27">
        <f t="shared" si="0"/>
        <v>43100</v>
      </c>
      <c r="N4" s="28" t="str">
        <f>"FY"&amp;TEXT(M4," Yyy")</f>
        <v>FY 2017</v>
      </c>
      <c r="O4" s="10"/>
      <c r="P4" s="10"/>
      <c r="Q4" s="4"/>
      <c r="R4" s="27">
        <f>EOMONTH(M4,1)</f>
        <v>43131</v>
      </c>
      <c r="S4" s="27">
        <f t="shared" ref="S4:AC4" si="1">EOMONTH(R4,1)</f>
        <v>43159</v>
      </c>
      <c r="T4" s="27">
        <f t="shared" si="1"/>
        <v>43190</v>
      </c>
      <c r="U4" s="27">
        <f t="shared" si="1"/>
        <v>43220</v>
      </c>
      <c r="V4" s="27">
        <f t="shared" si="1"/>
        <v>43251</v>
      </c>
      <c r="W4" s="27">
        <f t="shared" si="1"/>
        <v>43281</v>
      </c>
      <c r="X4" s="27">
        <f t="shared" si="1"/>
        <v>43312</v>
      </c>
      <c r="Y4" s="27">
        <f t="shared" si="1"/>
        <v>43343</v>
      </c>
      <c r="Z4" s="27">
        <f t="shared" si="1"/>
        <v>43373</v>
      </c>
      <c r="AA4" s="27">
        <f t="shared" si="1"/>
        <v>43404</v>
      </c>
      <c r="AB4" s="27">
        <f t="shared" si="1"/>
        <v>43434</v>
      </c>
      <c r="AC4" s="27">
        <f t="shared" si="1"/>
        <v>43465</v>
      </c>
      <c r="AD4" s="28" t="str">
        <f>"FY"&amp;TEXT(AC4," Yyy")</f>
        <v>FY 2018</v>
      </c>
      <c r="AE4" s="10"/>
      <c r="AF4" s="10"/>
      <c r="AG4" s="4"/>
      <c r="AH4" s="27">
        <f>EOMONTH(AC4,1)</f>
        <v>43496</v>
      </c>
      <c r="AI4" s="27">
        <f t="shared" ref="AI4:AS4" si="2">EOMONTH(AH4,1)</f>
        <v>43524</v>
      </c>
      <c r="AJ4" s="27">
        <f t="shared" si="2"/>
        <v>43555</v>
      </c>
      <c r="AK4" s="27">
        <f t="shared" si="2"/>
        <v>43585</v>
      </c>
      <c r="AL4" s="27">
        <f t="shared" si="2"/>
        <v>43616</v>
      </c>
      <c r="AM4" s="27">
        <f t="shared" si="2"/>
        <v>43646</v>
      </c>
      <c r="AN4" s="27">
        <f t="shared" si="2"/>
        <v>43677</v>
      </c>
      <c r="AO4" s="27">
        <f t="shared" si="2"/>
        <v>43708</v>
      </c>
      <c r="AP4" s="27">
        <f t="shared" si="2"/>
        <v>43738</v>
      </c>
      <c r="AQ4" s="29">
        <f t="shared" si="2"/>
        <v>43769</v>
      </c>
      <c r="AR4" s="29">
        <f t="shared" si="2"/>
        <v>43799</v>
      </c>
      <c r="AS4" s="29">
        <f t="shared" si="2"/>
        <v>43830</v>
      </c>
      <c r="AT4" s="30" t="str">
        <f>"FY"&amp;TEXT(AS4," Yyy")</f>
        <v>FY 2019</v>
      </c>
      <c r="AU4" s="10"/>
      <c r="AV4" s="10"/>
      <c r="AW4" s="4"/>
      <c r="AX4" s="29">
        <f>EOMONTH(AS4,1)</f>
        <v>43861</v>
      </c>
      <c r="AY4" s="29">
        <f t="shared" ref="AY4:BI4" si="3">EOMONTH(AX4,1)</f>
        <v>43890</v>
      </c>
      <c r="AZ4" s="29">
        <f t="shared" si="3"/>
        <v>43921</v>
      </c>
      <c r="BA4" s="29">
        <f t="shared" si="3"/>
        <v>43951</v>
      </c>
      <c r="BB4" s="29">
        <f t="shared" si="3"/>
        <v>43982</v>
      </c>
      <c r="BC4" s="29">
        <f t="shared" si="3"/>
        <v>44012</v>
      </c>
      <c r="BD4" s="29">
        <f t="shared" si="3"/>
        <v>44043</v>
      </c>
      <c r="BE4" s="29">
        <f t="shared" si="3"/>
        <v>44074</v>
      </c>
      <c r="BF4" s="29">
        <f t="shared" si="3"/>
        <v>44104</v>
      </c>
      <c r="BG4" s="29">
        <f t="shared" si="3"/>
        <v>44135</v>
      </c>
      <c r="BH4" s="29">
        <f t="shared" si="3"/>
        <v>44165</v>
      </c>
      <c r="BI4" s="29">
        <f t="shared" si="3"/>
        <v>44196</v>
      </c>
      <c r="BJ4" s="30" t="str">
        <f>"FY"&amp;TEXT(BI4," Yyy")</f>
        <v>FY 2020</v>
      </c>
      <c r="BK4" s="10"/>
      <c r="BL4" s="10"/>
      <c r="BM4" s="4"/>
      <c r="BN4" s="29">
        <f>EOMONTH(BI4,1)</f>
        <v>44227</v>
      </c>
      <c r="BO4" s="29">
        <f t="shared" ref="BO4:BY4" si="4">EOMONTH(BN4,1)</f>
        <v>44255</v>
      </c>
      <c r="BP4" s="29">
        <f t="shared" si="4"/>
        <v>44286</v>
      </c>
      <c r="BQ4" s="29">
        <f t="shared" si="4"/>
        <v>44316</v>
      </c>
      <c r="BR4" s="29">
        <f t="shared" si="4"/>
        <v>44347</v>
      </c>
      <c r="BS4" s="29">
        <f t="shared" si="4"/>
        <v>44377</v>
      </c>
      <c r="BT4" s="29">
        <f t="shared" si="4"/>
        <v>44408</v>
      </c>
      <c r="BU4" s="29">
        <f t="shared" si="4"/>
        <v>44439</v>
      </c>
      <c r="BV4" s="29">
        <f t="shared" si="4"/>
        <v>44469</v>
      </c>
      <c r="BW4" s="29">
        <f t="shared" si="4"/>
        <v>44500</v>
      </c>
      <c r="BX4" s="29">
        <f t="shared" si="4"/>
        <v>44530</v>
      </c>
      <c r="BY4" s="29">
        <f t="shared" si="4"/>
        <v>44561</v>
      </c>
      <c r="BZ4" s="30" t="str">
        <f>"FY"&amp;TEXT(BY4," Yyy")</f>
        <v>FY 2021</v>
      </c>
      <c r="CA4" s="10"/>
      <c r="CB4" s="10"/>
      <c r="CC4" s="4"/>
      <c r="CD4" s="29">
        <f>EOMONTH(BY4,1)</f>
        <v>44592</v>
      </c>
      <c r="CE4" s="29">
        <f t="shared" ref="CE4:CO4" si="5">EOMONTH(CD4,1)</f>
        <v>44620</v>
      </c>
      <c r="CF4" s="29">
        <f t="shared" si="5"/>
        <v>44651</v>
      </c>
      <c r="CG4" s="29">
        <f t="shared" si="5"/>
        <v>44681</v>
      </c>
      <c r="CH4" s="29">
        <f t="shared" si="5"/>
        <v>44712</v>
      </c>
      <c r="CI4" s="29">
        <f t="shared" si="5"/>
        <v>44742</v>
      </c>
      <c r="CJ4" s="29">
        <f t="shared" si="5"/>
        <v>44773</v>
      </c>
      <c r="CK4" s="29">
        <f t="shared" si="5"/>
        <v>44804</v>
      </c>
      <c r="CL4" s="29">
        <f t="shared" si="5"/>
        <v>44834</v>
      </c>
      <c r="CM4" s="29">
        <f t="shared" si="5"/>
        <v>44865</v>
      </c>
      <c r="CN4" s="29">
        <f t="shared" si="5"/>
        <v>44895</v>
      </c>
      <c r="CO4" s="29">
        <f t="shared" si="5"/>
        <v>44926</v>
      </c>
      <c r="CP4" s="30" t="str">
        <f>"FY"&amp;TEXT(CO4," Yyy")</f>
        <v>FY 2022</v>
      </c>
      <c r="CQ4" s="4"/>
      <c r="CT4" s="31">
        <v>44948</v>
      </c>
      <c r="CU4" s="31">
        <f t="shared" ref="CU4:DE4" si="6">EOMONTH(CT4,1)</f>
        <v>44985</v>
      </c>
      <c r="CV4" s="31">
        <f t="shared" si="6"/>
        <v>45016</v>
      </c>
      <c r="CW4" s="31">
        <f t="shared" si="6"/>
        <v>45046</v>
      </c>
      <c r="CX4" s="31">
        <f t="shared" si="6"/>
        <v>45077</v>
      </c>
      <c r="CY4" s="31">
        <f t="shared" si="6"/>
        <v>45107</v>
      </c>
      <c r="CZ4" s="31">
        <f t="shared" si="6"/>
        <v>45138</v>
      </c>
      <c r="DA4" s="31">
        <f t="shared" si="6"/>
        <v>45169</v>
      </c>
      <c r="DB4" s="31">
        <f t="shared" si="6"/>
        <v>45199</v>
      </c>
      <c r="DC4" s="31">
        <f t="shared" si="6"/>
        <v>45230</v>
      </c>
      <c r="DD4" s="31">
        <f t="shared" si="6"/>
        <v>45260</v>
      </c>
      <c r="DE4" s="31">
        <f t="shared" si="6"/>
        <v>45291</v>
      </c>
      <c r="DF4" s="32" t="s">
        <v>18</v>
      </c>
    </row>
    <row r="5" spans="1:112" ht="7.5" customHeight="1">
      <c r="A5" s="35"/>
      <c r="B5" s="38"/>
      <c r="C5" s="38"/>
      <c r="D5" s="38"/>
      <c r="E5" s="38"/>
      <c r="F5" s="38"/>
      <c r="G5" s="38"/>
      <c r="H5" s="38"/>
      <c r="I5" s="38"/>
      <c r="J5" s="38"/>
      <c r="K5" s="38"/>
      <c r="L5" s="38"/>
      <c r="M5" s="38"/>
      <c r="N5" s="36"/>
      <c r="O5" s="37"/>
      <c r="P5" s="37"/>
      <c r="Q5" s="36"/>
      <c r="R5" s="38"/>
      <c r="S5" s="38"/>
      <c r="T5" s="38"/>
      <c r="U5" s="38"/>
      <c r="V5" s="38"/>
      <c r="W5" s="38"/>
      <c r="X5" s="38"/>
      <c r="Y5" s="38"/>
      <c r="Z5" s="38"/>
      <c r="AA5" s="38"/>
      <c r="AB5" s="38"/>
      <c r="AC5" s="38"/>
      <c r="AD5" s="36"/>
      <c r="AE5" s="37"/>
      <c r="AF5" s="37"/>
      <c r="AG5" s="36"/>
      <c r="AH5" s="38"/>
      <c r="AI5" s="38"/>
      <c r="AJ5" s="38"/>
      <c r="AK5" s="38"/>
      <c r="AL5" s="38"/>
      <c r="AM5" s="38"/>
      <c r="AN5" s="38"/>
      <c r="AO5" s="38"/>
      <c r="AP5" s="38"/>
      <c r="AQ5" s="38"/>
      <c r="AR5" s="38"/>
      <c r="AS5" s="38"/>
      <c r="AT5" s="36"/>
      <c r="AU5" s="37"/>
      <c r="AV5" s="37"/>
      <c r="AW5" s="36"/>
      <c r="AX5" s="38"/>
      <c r="AY5" s="38"/>
      <c r="AZ5" s="38"/>
      <c r="BA5" s="38"/>
      <c r="BB5" s="38"/>
      <c r="BC5" s="38"/>
      <c r="BD5" s="38"/>
      <c r="BE5" s="38"/>
      <c r="BF5" s="38"/>
      <c r="BG5" s="38"/>
      <c r="BH5" s="38"/>
      <c r="BI5" s="38"/>
      <c r="BJ5" s="36"/>
      <c r="BK5" s="37"/>
      <c r="BL5" s="39"/>
      <c r="BM5" s="36"/>
      <c r="BN5" s="38"/>
      <c r="BO5" s="38"/>
      <c r="BP5" s="38"/>
      <c r="BQ5" s="38"/>
      <c r="BR5" s="38"/>
      <c r="BS5" s="38"/>
      <c r="BT5" s="38"/>
      <c r="BU5" s="38"/>
      <c r="BV5" s="38"/>
      <c r="BW5" s="38"/>
      <c r="BX5" s="38"/>
      <c r="BY5" s="38"/>
      <c r="BZ5" s="36"/>
      <c r="CA5" s="36"/>
      <c r="CB5" s="39"/>
      <c r="CC5" s="36"/>
      <c r="CD5" s="38"/>
      <c r="CE5" s="38"/>
      <c r="CF5" s="38"/>
      <c r="CG5" s="38"/>
      <c r="CH5" s="38"/>
      <c r="CI5" s="38"/>
      <c r="CJ5" s="38"/>
      <c r="CK5" s="38"/>
      <c r="CL5" s="38"/>
      <c r="CM5" s="38"/>
      <c r="CN5" s="38"/>
      <c r="CO5" s="38"/>
      <c r="CP5" s="36"/>
      <c r="CQ5" s="36"/>
    </row>
    <row r="6" spans="1:112" ht="7.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row>
    <row r="7" spans="1:112" ht="15.75" customHeight="1">
      <c r="A7" s="240" t="s">
        <v>224</v>
      </c>
      <c r="B7" s="38">
        <f>Revenue!F6</f>
        <v>0</v>
      </c>
      <c r="C7" s="83">
        <f>Revenue!G6</f>
        <v>0</v>
      </c>
      <c r="D7" s="83">
        <f>Revenue!H6</f>
        <v>0</v>
      </c>
      <c r="E7" s="83">
        <f>Revenue!I6</f>
        <v>0</v>
      </c>
      <c r="F7" s="83">
        <f>Revenue!J6</f>
        <v>0</v>
      </c>
      <c r="G7" s="83">
        <f>Revenue!K6</f>
        <v>0</v>
      </c>
      <c r="H7" s="83">
        <f>Revenue!L6</f>
        <v>0</v>
      </c>
      <c r="I7" s="83">
        <f>Revenue!M6</f>
        <v>0</v>
      </c>
      <c r="J7" s="83">
        <f>Revenue!N6</f>
        <v>0</v>
      </c>
      <c r="K7" s="83">
        <f>Revenue!O6</f>
        <v>0</v>
      </c>
      <c r="L7" s="83">
        <f>Revenue!P6</f>
        <v>0</v>
      </c>
      <c r="M7" s="83">
        <f>Revenue!Q6</f>
        <v>0</v>
      </c>
      <c r="N7" s="38">
        <f t="shared" ref="N7:N9" si="7">SUM(B7:M7)</f>
        <v>0</v>
      </c>
      <c r="O7" s="4"/>
      <c r="P7" s="4"/>
      <c r="Q7" s="4"/>
      <c r="R7" s="38">
        <f>Revenue!V6</f>
        <v>0</v>
      </c>
      <c r="S7" s="83">
        <f>Revenue!W6</f>
        <v>0</v>
      </c>
      <c r="T7" s="83">
        <f>Revenue!X6</f>
        <v>0</v>
      </c>
      <c r="U7" s="83">
        <f>Revenue!Y6</f>
        <v>0</v>
      </c>
      <c r="V7" s="83">
        <f>Revenue!Z6</f>
        <v>0</v>
      </c>
      <c r="W7" s="83">
        <f>Revenue!AA6</f>
        <v>0</v>
      </c>
      <c r="X7" s="83">
        <f>Revenue!AB6</f>
        <v>0</v>
      </c>
      <c r="Y7" s="83">
        <f>Revenue!AC6</f>
        <v>0</v>
      </c>
      <c r="Z7" s="83">
        <f>Revenue!AD6</f>
        <v>0</v>
      </c>
      <c r="AA7" s="83">
        <f>Revenue!AE6</f>
        <v>0</v>
      </c>
      <c r="AB7" s="83">
        <f>Revenue!AF6</f>
        <v>0</v>
      </c>
      <c r="AC7" s="83">
        <f>Revenue!AG6</f>
        <v>0</v>
      </c>
      <c r="AD7" s="38">
        <f t="shared" ref="AD7:AD9" si="8">SUM(R7:AC7)</f>
        <v>0</v>
      </c>
      <c r="AE7" s="4"/>
      <c r="AF7" s="4"/>
      <c r="AG7" s="4"/>
      <c r="AH7" s="38">
        <f>Revenue!AL6</f>
        <v>7500</v>
      </c>
      <c r="AI7" s="83">
        <f>Revenue!AM6</f>
        <v>1000</v>
      </c>
      <c r="AJ7" s="83">
        <f>Revenue!AN6</f>
        <v>1079</v>
      </c>
      <c r="AK7" s="83">
        <f>Revenue!AO6</f>
        <v>0</v>
      </c>
      <c r="AL7" s="83">
        <f>Revenue!AP6</f>
        <v>11856</v>
      </c>
      <c r="AM7" s="83">
        <f>Revenue!AQ6</f>
        <v>25846</v>
      </c>
      <c r="AN7" s="83">
        <f>Revenue!AR6</f>
        <v>8015</v>
      </c>
      <c r="AO7" s="83">
        <f>Revenue!AS6</f>
        <v>8273</v>
      </c>
      <c r="AP7" s="83">
        <f>Revenue!AT6</f>
        <v>7350</v>
      </c>
      <c r="AQ7" s="83">
        <f>Revenue!AU6</f>
        <v>14000</v>
      </c>
      <c r="AR7" s="83">
        <f>Revenue!AV6</f>
        <v>14000</v>
      </c>
      <c r="AS7" s="83">
        <f>Revenue!AW6</f>
        <v>14000</v>
      </c>
      <c r="AT7" s="38">
        <f t="shared" ref="AT7:AT9" si="9">SUM(AH7:AS7)</f>
        <v>112919</v>
      </c>
      <c r="AU7" s="4"/>
      <c r="AV7" s="4"/>
      <c r="AW7" s="4"/>
      <c r="AX7" s="38">
        <f>Revenue!BB6</f>
        <v>15333.333333333334</v>
      </c>
      <c r="AY7" s="38">
        <f>Revenue!BC6</f>
        <v>16666.666666666668</v>
      </c>
      <c r="AZ7" s="38">
        <f>Revenue!BD6</f>
        <v>27000</v>
      </c>
      <c r="BA7" s="38">
        <f>Revenue!BE6</f>
        <v>29000</v>
      </c>
      <c r="BB7" s="38">
        <f>Revenue!BF6</f>
        <v>30999.999999999996</v>
      </c>
      <c r="BC7" s="38">
        <f>Revenue!BG6</f>
        <v>43999.999999999993</v>
      </c>
      <c r="BD7" s="38">
        <f>Revenue!BH6</f>
        <v>46666.666666666657</v>
      </c>
      <c r="BE7" s="38">
        <f>Revenue!BI6</f>
        <v>49333.333333333321</v>
      </c>
      <c r="BF7" s="38">
        <f>Revenue!BJ6</f>
        <v>64999.999999999985</v>
      </c>
      <c r="BG7" s="38">
        <f>Revenue!BK6</f>
        <v>68333.333333333314</v>
      </c>
      <c r="BH7" s="38">
        <f>Revenue!BL6</f>
        <v>85999.999999999971</v>
      </c>
      <c r="BI7" s="38">
        <f>Revenue!BM6</f>
        <v>89999.999999999971</v>
      </c>
      <c r="BJ7" s="38">
        <f t="shared" ref="BJ7:BJ9" si="10">SUM(AX7:BI7)</f>
        <v>568333.33333333326</v>
      </c>
      <c r="BK7" s="38"/>
      <c r="BL7" s="38"/>
      <c r="BM7" s="38"/>
      <c r="BN7" s="38">
        <f>Revenue!BR6</f>
        <v>150000</v>
      </c>
      <c r="BO7" s="38">
        <f>Revenue!BS6</f>
        <v>175000</v>
      </c>
      <c r="BP7" s="38">
        <f>Revenue!BT6</f>
        <v>175000</v>
      </c>
      <c r="BQ7" s="38">
        <f>Revenue!BU6</f>
        <v>200000</v>
      </c>
      <c r="BR7" s="38">
        <f>Revenue!BV6</f>
        <v>200000</v>
      </c>
      <c r="BS7" s="38">
        <f>Revenue!BW6</f>
        <v>225000</v>
      </c>
      <c r="BT7" s="38">
        <f>Revenue!BX6</f>
        <v>225000</v>
      </c>
      <c r="BU7" s="38">
        <f>Revenue!BY6</f>
        <v>250000</v>
      </c>
      <c r="BV7" s="38">
        <f>Revenue!BZ6</f>
        <v>275000</v>
      </c>
      <c r="BW7" s="38">
        <f>Revenue!CA6</f>
        <v>275000</v>
      </c>
      <c r="BX7" s="38">
        <f>Revenue!CB6</f>
        <v>300000</v>
      </c>
      <c r="BY7" s="38">
        <f>Revenue!CC6</f>
        <v>300000</v>
      </c>
      <c r="BZ7" s="38">
        <f t="shared" ref="BZ7:BZ9" si="11">SUM(BN7:BY7)</f>
        <v>2750000</v>
      </c>
      <c r="CA7" s="38"/>
      <c r="CB7" s="38"/>
      <c r="CC7" s="38"/>
      <c r="CD7" s="38">
        <f>Revenue!CH6</f>
        <v>600000</v>
      </c>
      <c r="CE7" s="38">
        <f>Revenue!CI6</f>
        <v>650000</v>
      </c>
      <c r="CF7" s="38">
        <f>Revenue!CJ6</f>
        <v>700000</v>
      </c>
      <c r="CG7" s="38">
        <f>Revenue!CK6</f>
        <v>750000</v>
      </c>
      <c r="CH7" s="38">
        <f>Revenue!CL6</f>
        <v>800000</v>
      </c>
      <c r="CI7" s="38">
        <f>Revenue!CM6</f>
        <v>850000</v>
      </c>
      <c r="CJ7" s="38">
        <f>Revenue!CN6</f>
        <v>900000</v>
      </c>
      <c r="CK7" s="38">
        <f>Revenue!CO6</f>
        <v>950000</v>
      </c>
      <c r="CL7" s="38">
        <f>Revenue!CP6</f>
        <v>1000000</v>
      </c>
      <c r="CM7" s="38">
        <f>Revenue!CQ6</f>
        <v>1050000</v>
      </c>
      <c r="CN7" s="38">
        <f>Revenue!CR6</f>
        <v>1100000</v>
      </c>
      <c r="CO7" s="38">
        <f>Revenue!CS6</f>
        <v>1150000</v>
      </c>
      <c r="CP7" s="38">
        <f t="shared" ref="CP7:CP9" si="12">SUM(CD7:CO7)</f>
        <v>10500000</v>
      </c>
      <c r="CQ7" s="38"/>
      <c r="CR7" s="38"/>
      <c r="CS7" s="38"/>
      <c r="CT7" s="38">
        <f>Revenue!CX6</f>
        <v>1920000</v>
      </c>
      <c r="CU7" s="38">
        <f>Revenue!CY6</f>
        <v>2080000</v>
      </c>
      <c r="CV7" s="38">
        <f>Revenue!CZ6</f>
        <v>2160000</v>
      </c>
      <c r="CW7" s="38">
        <f>Revenue!DA6</f>
        <v>2320000</v>
      </c>
      <c r="CX7" s="38">
        <f>Revenue!DB6</f>
        <v>2400000</v>
      </c>
      <c r="CY7" s="38">
        <f>Revenue!DC6</f>
        <v>2560000</v>
      </c>
      <c r="CZ7" s="38">
        <f>Revenue!DD6</f>
        <v>2720000</v>
      </c>
      <c r="DA7" s="38">
        <f>Revenue!DE6</f>
        <v>2800000</v>
      </c>
      <c r="DB7" s="38">
        <f>Revenue!DF6</f>
        <v>2960000</v>
      </c>
      <c r="DC7" s="38">
        <f>Revenue!DG6</f>
        <v>3040000</v>
      </c>
      <c r="DD7" s="38">
        <f>Revenue!DH6</f>
        <v>3200000</v>
      </c>
      <c r="DE7" s="38">
        <f>Revenue!DI6</f>
        <v>3360000</v>
      </c>
      <c r="DF7" s="38">
        <f t="shared" ref="DF7:DF9" si="13">SUM(CT7:DE7)</f>
        <v>31520000</v>
      </c>
      <c r="DG7" s="4"/>
      <c r="DH7" s="4"/>
    </row>
    <row r="8" spans="1:112" ht="15.75" customHeight="1">
      <c r="A8" s="240" t="s">
        <v>218</v>
      </c>
      <c r="B8" s="38">
        <f>Revenue!F7</f>
        <v>0</v>
      </c>
      <c r="C8" s="38">
        <f>Revenue!G7</f>
        <v>0</v>
      </c>
      <c r="D8" s="38">
        <f>Revenue!H7</f>
        <v>0</v>
      </c>
      <c r="E8" s="38">
        <f>Revenue!I7</f>
        <v>0</v>
      </c>
      <c r="F8" s="38">
        <f>Revenue!J7</f>
        <v>0</v>
      </c>
      <c r="G8" s="38">
        <f>Revenue!K7</f>
        <v>0</v>
      </c>
      <c r="H8" s="38">
        <f>Revenue!L7</f>
        <v>0</v>
      </c>
      <c r="I8" s="38">
        <f>Revenue!M7</f>
        <v>0</v>
      </c>
      <c r="J8" s="38">
        <f>Revenue!N7</f>
        <v>0</v>
      </c>
      <c r="K8" s="38">
        <f>Revenue!O7</f>
        <v>0</v>
      </c>
      <c r="L8" s="38">
        <f>Revenue!P7</f>
        <v>0</v>
      </c>
      <c r="M8" s="38">
        <f>Revenue!Q7</f>
        <v>0</v>
      </c>
      <c r="N8" s="38">
        <f t="shared" si="7"/>
        <v>0</v>
      </c>
      <c r="O8" s="4"/>
      <c r="P8" s="4"/>
      <c r="Q8" s="4"/>
      <c r="R8" s="38">
        <f>Revenue!V7</f>
        <v>0</v>
      </c>
      <c r="S8" s="38">
        <f>Revenue!W7</f>
        <v>30000</v>
      </c>
      <c r="T8" s="38">
        <f>Revenue!X7</f>
        <v>0</v>
      </c>
      <c r="U8" s="38">
        <f>Revenue!Y7</f>
        <v>0</v>
      </c>
      <c r="V8" s="38">
        <f>Revenue!Z7</f>
        <v>0</v>
      </c>
      <c r="W8" s="38">
        <f>Revenue!AA7</f>
        <v>0</v>
      </c>
      <c r="X8" s="38">
        <f>Revenue!AB7</f>
        <v>0</v>
      </c>
      <c r="Y8" s="38">
        <f>Revenue!AC7</f>
        <v>0</v>
      </c>
      <c r="Z8" s="38">
        <f>Revenue!AD7</f>
        <v>0</v>
      </c>
      <c r="AA8" s="38">
        <f>Revenue!AE7</f>
        <v>0</v>
      </c>
      <c r="AB8" s="38">
        <f>Revenue!AF7</f>
        <v>0</v>
      </c>
      <c r="AC8" s="38">
        <f>Revenue!AG7</f>
        <v>0</v>
      </c>
      <c r="AD8" s="38">
        <f t="shared" si="8"/>
        <v>30000</v>
      </c>
      <c r="AE8" s="4"/>
      <c r="AF8" s="4"/>
      <c r="AG8" s="4"/>
      <c r="AH8" s="38">
        <f>Revenue!AL7</f>
        <v>16500</v>
      </c>
      <c r="AI8" s="38">
        <f>Revenue!AM7</f>
        <v>18000</v>
      </c>
      <c r="AJ8" s="38">
        <f>Revenue!AN7</f>
        <v>21000</v>
      </c>
      <c r="AK8" s="38">
        <f>Revenue!AO7</f>
        <v>24000</v>
      </c>
      <c r="AL8" s="38">
        <f>Revenue!AP7</f>
        <v>27000</v>
      </c>
      <c r="AM8" s="38">
        <f>Revenue!AQ7</f>
        <v>30000</v>
      </c>
      <c r="AN8" s="38">
        <f>Revenue!AR7</f>
        <v>33000</v>
      </c>
      <c r="AO8" s="38">
        <f>Revenue!AS7</f>
        <v>36000</v>
      </c>
      <c r="AP8" s="38">
        <f>Revenue!AT7</f>
        <v>39000</v>
      </c>
      <c r="AQ8" s="38">
        <f>Revenue!AU7</f>
        <v>42000</v>
      </c>
      <c r="AR8" s="38">
        <f>Revenue!AV7</f>
        <v>45000</v>
      </c>
      <c r="AS8" s="38">
        <f>Revenue!AW7</f>
        <v>48000</v>
      </c>
      <c r="AT8" s="38">
        <f t="shared" si="9"/>
        <v>379500</v>
      </c>
      <c r="AU8" s="4"/>
      <c r="AV8" s="4"/>
      <c r="AW8" s="4"/>
      <c r="AX8" s="38">
        <f>Revenue!BB7</f>
        <v>60500</v>
      </c>
      <c r="AY8" s="38">
        <f>Revenue!BC7</f>
        <v>73000</v>
      </c>
      <c r="AZ8" s="38">
        <f>Revenue!BD7</f>
        <v>85500.000000000015</v>
      </c>
      <c r="BA8" s="38">
        <f>Revenue!BE7</f>
        <v>98000.000000000015</v>
      </c>
      <c r="BB8" s="38">
        <f>Revenue!BF7</f>
        <v>110500</v>
      </c>
      <c r="BC8" s="38">
        <f>Revenue!BG7</f>
        <v>123000</v>
      </c>
      <c r="BD8" s="38">
        <f>Revenue!BH7</f>
        <v>135500</v>
      </c>
      <c r="BE8" s="38">
        <f>Revenue!BI7</f>
        <v>148000</v>
      </c>
      <c r="BF8" s="38">
        <f>Revenue!BJ7</f>
        <v>160499.99999999997</v>
      </c>
      <c r="BG8" s="38">
        <f>Revenue!BK7</f>
        <v>172999.99999999997</v>
      </c>
      <c r="BH8" s="38">
        <f>Revenue!BL7</f>
        <v>185499.99999999997</v>
      </c>
      <c r="BI8" s="38">
        <f>Revenue!BM7</f>
        <v>197999.99999999994</v>
      </c>
      <c r="BJ8" s="38">
        <f t="shared" si="10"/>
        <v>1551000</v>
      </c>
      <c r="BK8" s="4"/>
      <c r="BL8" s="4"/>
      <c r="BM8" s="4"/>
      <c r="BN8" s="38">
        <f>Revenue!BR7</f>
        <v>222999.99999999994</v>
      </c>
      <c r="BO8" s="38">
        <f>Revenue!BS7</f>
        <v>247999.99999999994</v>
      </c>
      <c r="BP8" s="38">
        <f>Revenue!BT7</f>
        <v>272999.99999999988</v>
      </c>
      <c r="BQ8" s="38">
        <f>Revenue!BU7</f>
        <v>297999.99999999988</v>
      </c>
      <c r="BR8" s="38">
        <f>Revenue!BV7</f>
        <v>322999.99999999988</v>
      </c>
      <c r="BS8" s="38">
        <f>Revenue!BW7</f>
        <v>347999.99999999988</v>
      </c>
      <c r="BT8" s="38">
        <f>Revenue!BX7</f>
        <v>372999.99999999988</v>
      </c>
      <c r="BU8" s="38">
        <f>Revenue!BY7</f>
        <v>397999.99999999988</v>
      </c>
      <c r="BV8" s="38">
        <f>Revenue!BZ7</f>
        <v>422999.99999999988</v>
      </c>
      <c r="BW8" s="38">
        <f>Revenue!CA7</f>
        <v>447999.99999999994</v>
      </c>
      <c r="BX8" s="38">
        <f>Revenue!CB7</f>
        <v>473000</v>
      </c>
      <c r="BY8" s="38">
        <f>Revenue!CC7</f>
        <v>498000</v>
      </c>
      <c r="BZ8" s="38">
        <f t="shared" si="11"/>
        <v>4326000</v>
      </c>
      <c r="CA8" s="4"/>
      <c r="CB8" s="4"/>
      <c r="CC8" s="4"/>
      <c r="CD8" s="38">
        <f>Revenue!CH7</f>
        <v>548000</v>
      </c>
      <c r="CE8" s="38">
        <f>Revenue!CI7</f>
        <v>598000</v>
      </c>
      <c r="CF8" s="38">
        <f>Revenue!CJ7</f>
        <v>647999.99999999988</v>
      </c>
      <c r="CG8" s="38">
        <f>Revenue!CK7</f>
        <v>697999.99999999988</v>
      </c>
      <c r="CH8" s="38">
        <f>Revenue!CL7</f>
        <v>747999.99999999988</v>
      </c>
      <c r="CI8" s="38">
        <f>Revenue!CM7</f>
        <v>797999.99999999977</v>
      </c>
      <c r="CJ8" s="38">
        <f>Revenue!CN7</f>
        <v>847999.99999999988</v>
      </c>
      <c r="CK8" s="38">
        <f>Revenue!CO7</f>
        <v>898000</v>
      </c>
      <c r="CL8" s="38">
        <f>Revenue!CP7</f>
        <v>948000</v>
      </c>
      <c r="CM8" s="38">
        <f>Revenue!CQ7</f>
        <v>998000</v>
      </c>
      <c r="CN8" s="38">
        <f>Revenue!CR7</f>
        <v>1048000.0000000001</v>
      </c>
      <c r="CO8" s="38">
        <f>Revenue!CS7</f>
        <v>1098000.0000000002</v>
      </c>
      <c r="CP8" s="38">
        <f t="shared" si="12"/>
        <v>9876000</v>
      </c>
      <c r="CQ8" s="4"/>
      <c r="CR8" s="4"/>
      <c r="CS8" s="4"/>
      <c r="CT8" s="38">
        <f>Revenue!CX7</f>
        <v>1223000.0000000002</v>
      </c>
      <c r="CU8" s="38">
        <f>Revenue!CY7</f>
        <v>1348000.0000000002</v>
      </c>
      <c r="CV8" s="38">
        <f>Revenue!CZ7</f>
        <v>1473000.0000000005</v>
      </c>
      <c r="CW8" s="38">
        <f>Revenue!DA7</f>
        <v>1598000.0000000002</v>
      </c>
      <c r="CX8" s="38">
        <f>Revenue!DB7</f>
        <v>1723000</v>
      </c>
      <c r="CY8" s="38">
        <f>Revenue!DC7</f>
        <v>1848000</v>
      </c>
      <c r="CZ8" s="38">
        <f>Revenue!DD7</f>
        <v>1973000</v>
      </c>
      <c r="DA8" s="38">
        <f>Revenue!DE7</f>
        <v>2098000</v>
      </c>
      <c r="DB8" s="38">
        <f>Revenue!DF7</f>
        <v>2222999.9999999995</v>
      </c>
      <c r="DC8" s="38">
        <f>Revenue!DG7</f>
        <v>2347999.9999999995</v>
      </c>
      <c r="DD8" s="38">
        <f>Revenue!DH7</f>
        <v>2472999.9999999995</v>
      </c>
      <c r="DE8" s="38">
        <f>Revenue!DI7</f>
        <v>2597999.9999999991</v>
      </c>
      <c r="DF8" s="38">
        <f t="shared" si="13"/>
        <v>22926000</v>
      </c>
      <c r="DG8" s="4"/>
      <c r="DH8" s="4"/>
    </row>
    <row r="9" spans="1:112" s="182" customFormat="1" ht="15.75" customHeight="1">
      <c r="A9" s="180" t="s">
        <v>41</v>
      </c>
      <c r="B9" s="181">
        <f t="shared" ref="B9:M9" si="14">SUM(B7:B8)</f>
        <v>0</v>
      </c>
      <c r="C9" s="181">
        <f t="shared" si="14"/>
        <v>0</v>
      </c>
      <c r="D9" s="181">
        <f t="shared" si="14"/>
        <v>0</v>
      </c>
      <c r="E9" s="181">
        <f t="shared" si="14"/>
        <v>0</v>
      </c>
      <c r="F9" s="181">
        <f t="shared" si="14"/>
        <v>0</v>
      </c>
      <c r="G9" s="181">
        <f t="shared" si="14"/>
        <v>0</v>
      </c>
      <c r="H9" s="181">
        <f t="shared" si="14"/>
        <v>0</v>
      </c>
      <c r="I9" s="181">
        <f t="shared" si="14"/>
        <v>0</v>
      </c>
      <c r="J9" s="181">
        <f t="shared" si="14"/>
        <v>0</v>
      </c>
      <c r="K9" s="181">
        <f t="shared" si="14"/>
        <v>0</v>
      </c>
      <c r="L9" s="181">
        <f t="shared" si="14"/>
        <v>0</v>
      </c>
      <c r="M9" s="181">
        <f t="shared" si="14"/>
        <v>0</v>
      </c>
      <c r="N9" s="181">
        <f t="shared" si="7"/>
        <v>0</v>
      </c>
      <c r="O9" s="180"/>
      <c r="P9" s="180"/>
      <c r="Q9" s="180"/>
      <c r="R9" s="181">
        <f t="shared" ref="R9:AC9" si="15">SUM(R7:R8)</f>
        <v>0</v>
      </c>
      <c r="S9" s="181">
        <f t="shared" si="15"/>
        <v>30000</v>
      </c>
      <c r="T9" s="181">
        <f t="shared" si="15"/>
        <v>0</v>
      </c>
      <c r="U9" s="181">
        <f t="shared" si="15"/>
        <v>0</v>
      </c>
      <c r="V9" s="181">
        <f t="shared" si="15"/>
        <v>0</v>
      </c>
      <c r="W9" s="181">
        <f t="shared" si="15"/>
        <v>0</v>
      </c>
      <c r="X9" s="181">
        <f t="shared" si="15"/>
        <v>0</v>
      </c>
      <c r="Y9" s="181">
        <f t="shared" si="15"/>
        <v>0</v>
      </c>
      <c r="Z9" s="181">
        <f t="shared" si="15"/>
        <v>0</v>
      </c>
      <c r="AA9" s="181">
        <f t="shared" si="15"/>
        <v>0</v>
      </c>
      <c r="AB9" s="181">
        <f t="shared" si="15"/>
        <v>0</v>
      </c>
      <c r="AC9" s="181">
        <f t="shared" si="15"/>
        <v>0</v>
      </c>
      <c r="AD9" s="181">
        <f t="shared" si="8"/>
        <v>30000</v>
      </c>
      <c r="AE9" s="180"/>
      <c r="AF9" s="180"/>
      <c r="AG9" s="180"/>
      <c r="AH9" s="181">
        <f t="shared" ref="AH9:AS9" si="16">SUM(AH7:AH8)</f>
        <v>24000</v>
      </c>
      <c r="AI9" s="181">
        <f t="shared" si="16"/>
        <v>19000</v>
      </c>
      <c r="AJ9" s="181">
        <f t="shared" si="16"/>
        <v>22079</v>
      </c>
      <c r="AK9" s="181">
        <f t="shared" si="16"/>
        <v>24000</v>
      </c>
      <c r="AL9" s="181">
        <f t="shared" si="16"/>
        <v>38856</v>
      </c>
      <c r="AM9" s="181">
        <f t="shared" si="16"/>
        <v>55846</v>
      </c>
      <c r="AN9" s="181">
        <f t="shared" si="16"/>
        <v>41015</v>
      </c>
      <c r="AO9" s="181">
        <f t="shared" si="16"/>
        <v>44273</v>
      </c>
      <c r="AP9" s="181">
        <f t="shared" si="16"/>
        <v>46350</v>
      </c>
      <c r="AQ9" s="181">
        <f t="shared" si="16"/>
        <v>56000</v>
      </c>
      <c r="AR9" s="181">
        <f t="shared" si="16"/>
        <v>59000</v>
      </c>
      <c r="AS9" s="181">
        <f t="shared" si="16"/>
        <v>62000</v>
      </c>
      <c r="AT9" s="181">
        <f t="shared" si="9"/>
        <v>492419</v>
      </c>
      <c r="AU9" s="180"/>
      <c r="AV9" s="180"/>
      <c r="AW9" s="180"/>
      <c r="AX9" s="181">
        <f t="shared" ref="AX9:BI9" si="17">SUM(AX7:AX8)</f>
        <v>75833.333333333328</v>
      </c>
      <c r="AY9" s="181">
        <f t="shared" si="17"/>
        <v>89666.666666666672</v>
      </c>
      <c r="AZ9" s="181">
        <f t="shared" si="17"/>
        <v>112500.00000000001</v>
      </c>
      <c r="BA9" s="181">
        <f t="shared" si="17"/>
        <v>127000.00000000001</v>
      </c>
      <c r="BB9" s="181">
        <f t="shared" si="17"/>
        <v>141500</v>
      </c>
      <c r="BC9" s="181">
        <f t="shared" si="17"/>
        <v>167000</v>
      </c>
      <c r="BD9" s="181">
        <f t="shared" si="17"/>
        <v>182166.66666666666</v>
      </c>
      <c r="BE9" s="181">
        <f t="shared" si="17"/>
        <v>197333.33333333331</v>
      </c>
      <c r="BF9" s="181">
        <f t="shared" si="17"/>
        <v>225499.99999999994</v>
      </c>
      <c r="BG9" s="181">
        <f t="shared" si="17"/>
        <v>241333.33333333328</v>
      </c>
      <c r="BH9" s="181">
        <f t="shared" si="17"/>
        <v>271499.99999999994</v>
      </c>
      <c r="BI9" s="181">
        <f t="shared" si="17"/>
        <v>287999.99999999988</v>
      </c>
      <c r="BJ9" s="181">
        <f t="shared" si="10"/>
        <v>2119333.333333333</v>
      </c>
      <c r="BK9" s="180"/>
      <c r="BL9" s="180"/>
      <c r="BM9" s="180"/>
      <c r="BN9" s="181">
        <f t="shared" ref="BN9:BY9" si="18">SUM(BN7:BN8)</f>
        <v>372999.99999999994</v>
      </c>
      <c r="BO9" s="181">
        <f t="shared" si="18"/>
        <v>422999.99999999994</v>
      </c>
      <c r="BP9" s="181">
        <f t="shared" si="18"/>
        <v>447999.99999999988</v>
      </c>
      <c r="BQ9" s="181">
        <f t="shared" si="18"/>
        <v>497999.99999999988</v>
      </c>
      <c r="BR9" s="181">
        <f t="shared" si="18"/>
        <v>522999.99999999988</v>
      </c>
      <c r="BS9" s="181">
        <f t="shared" si="18"/>
        <v>572999.99999999988</v>
      </c>
      <c r="BT9" s="181">
        <f t="shared" si="18"/>
        <v>597999.99999999988</v>
      </c>
      <c r="BU9" s="181">
        <f t="shared" si="18"/>
        <v>647999.99999999988</v>
      </c>
      <c r="BV9" s="181">
        <f t="shared" si="18"/>
        <v>697999.99999999988</v>
      </c>
      <c r="BW9" s="181">
        <f t="shared" si="18"/>
        <v>723000</v>
      </c>
      <c r="BX9" s="181">
        <f t="shared" si="18"/>
        <v>773000</v>
      </c>
      <c r="BY9" s="181">
        <f t="shared" si="18"/>
        <v>798000</v>
      </c>
      <c r="BZ9" s="181">
        <f t="shared" si="11"/>
        <v>7075999.9999999991</v>
      </c>
      <c r="CA9" s="180"/>
      <c r="CB9" s="180"/>
      <c r="CC9" s="180"/>
      <c r="CD9" s="181">
        <f t="shared" ref="CD9:CO9" si="19">SUM(CD7:CD8)</f>
        <v>1148000</v>
      </c>
      <c r="CE9" s="181">
        <f t="shared" si="19"/>
        <v>1248000</v>
      </c>
      <c r="CF9" s="181">
        <f t="shared" si="19"/>
        <v>1348000</v>
      </c>
      <c r="CG9" s="181">
        <f t="shared" si="19"/>
        <v>1448000</v>
      </c>
      <c r="CH9" s="181">
        <f t="shared" si="19"/>
        <v>1548000</v>
      </c>
      <c r="CI9" s="181">
        <f t="shared" si="19"/>
        <v>1647999.9999999998</v>
      </c>
      <c r="CJ9" s="181">
        <f t="shared" si="19"/>
        <v>1748000</v>
      </c>
      <c r="CK9" s="181">
        <f t="shared" si="19"/>
        <v>1848000</v>
      </c>
      <c r="CL9" s="181">
        <f t="shared" si="19"/>
        <v>1948000</v>
      </c>
      <c r="CM9" s="181">
        <f t="shared" si="19"/>
        <v>2048000</v>
      </c>
      <c r="CN9" s="181">
        <f t="shared" si="19"/>
        <v>2148000</v>
      </c>
      <c r="CO9" s="181">
        <f t="shared" si="19"/>
        <v>2248000</v>
      </c>
      <c r="CP9" s="181">
        <f t="shared" si="12"/>
        <v>20376000</v>
      </c>
      <c r="CQ9" s="180"/>
      <c r="CR9" s="180"/>
      <c r="CS9" s="180"/>
      <c r="CT9" s="181">
        <f t="shared" ref="CT9:DE9" si="20">SUM(CT7:CT8)</f>
        <v>3143000</v>
      </c>
      <c r="CU9" s="181">
        <f t="shared" si="20"/>
        <v>3428000</v>
      </c>
      <c r="CV9" s="181">
        <f t="shared" si="20"/>
        <v>3633000.0000000005</v>
      </c>
      <c r="CW9" s="181">
        <f t="shared" si="20"/>
        <v>3918000</v>
      </c>
      <c r="CX9" s="181">
        <f t="shared" si="20"/>
        <v>4123000</v>
      </c>
      <c r="CY9" s="181">
        <f t="shared" si="20"/>
        <v>4408000</v>
      </c>
      <c r="CZ9" s="181">
        <f t="shared" si="20"/>
        <v>4693000</v>
      </c>
      <c r="DA9" s="181">
        <f t="shared" si="20"/>
        <v>4898000</v>
      </c>
      <c r="DB9" s="181">
        <f t="shared" si="20"/>
        <v>5183000</v>
      </c>
      <c r="DC9" s="181">
        <f t="shared" si="20"/>
        <v>5388000</v>
      </c>
      <c r="DD9" s="181">
        <f t="shared" si="20"/>
        <v>5673000</v>
      </c>
      <c r="DE9" s="181">
        <f t="shared" si="20"/>
        <v>5957999.9999999991</v>
      </c>
      <c r="DF9" s="181">
        <f t="shared" si="13"/>
        <v>54446000</v>
      </c>
      <c r="DG9" s="180"/>
      <c r="DH9" s="180"/>
    </row>
    <row r="10" spans="1:112" ht="15.75" customHeight="1">
      <c r="A10" s="4"/>
      <c r="B10" s="38"/>
      <c r="C10" s="38"/>
      <c r="D10" s="38"/>
      <c r="E10" s="38"/>
      <c r="F10" s="38"/>
      <c r="G10" s="38"/>
      <c r="H10" s="38"/>
      <c r="I10" s="38"/>
      <c r="J10" s="38"/>
      <c r="K10" s="38"/>
      <c r="L10" s="38"/>
      <c r="M10" s="38"/>
      <c r="N10" s="4"/>
      <c r="O10" s="4"/>
      <c r="P10" s="4"/>
      <c r="Q10" s="4"/>
      <c r="R10" s="38"/>
      <c r="S10" s="38"/>
      <c r="T10" s="38"/>
      <c r="U10" s="38"/>
      <c r="V10" s="38"/>
      <c r="W10" s="38"/>
      <c r="X10" s="38"/>
      <c r="Y10" s="38"/>
      <c r="Z10" s="38"/>
      <c r="AA10" s="38"/>
      <c r="AB10" s="38"/>
      <c r="AC10" s="38"/>
      <c r="AD10" s="4"/>
      <c r="AE10" s="4"/>
      <c r="AF10" s="4"/>
      <c r="AG10" s="4"/>
      <c r="AH10" s="38"/>
      <c r="AI10" s="38"/>
      <c r="AJ10" s="38"/>
      <c r="AK10" s="38"/>
      <c r="AL10" s="38"/>
      <c r="AM10" s="38"/>
      <c r="AN10" s="38"/>
      <c r="AO10" s="38"/>
      <c r="AP10" s="38"/>
      <c r="AQ10" s="38"/>
      <c r="AR10" s="38"/>
      <c r="AS10" s="38"/>
      <c r="AT10" s="4"/>
      <c r="AU10" s="4"/>
      <c r="AV10" s="4"/>
      <c r="AW10" s="4"/>
      <c r="AX10" s="38"/>
      <c r="AY10" s="38"/>
      <c r="AZ10" s="38"/>
      <c r="BA10" s="38"/>
      <c r="BB10" s="38"/>
      <c r="BC10" s="38"/>
      <c r="BD10" s="38"/>
      <c r="BE10" s="38"/>
      <c r="BF10" s="38"/>
      <c r="BG10" s="38"/>
      <c r="BH10" s="38"/>
      <c r="BI10" s="38"/>
      <c r="BJ10" s="4"/>
      <c r="BK10" s="4"/>
      <c r="BL10" s="4"/>
      <c r="BM10" s="4"/>
      <c r="BN10" s="38"/>
      <c r="BO10" s="38"/>
      <c r="BP10" s="38"/>
      <c r="BQ10" s="38"/>
      <c r="BR10" s="38"/>
      <c r="BS10" s="38"/>
      <c r="BT10" s="38"/>
      <c r="BU10" s="38"/>
      <c r="BV10" s="38"/>
      <c r="BW10" s="38"/>
      <c r="BX10" s="38"/>
      <c r="BY10" s="38"/>
      <c r="BZ10" s="4"/>
      <c r="CA10" s="4"/>
      <c r="CB10" s="4"/>
      <c r="CC10" s="4"/>
      <c r="CD10" s="38"/>
      <c r="CE10" s="38"/>
      <c r="CF10" s="38"/>
      <c r="CG10" s="38"/>
      <c r="CH10" s="38"/>
      <c r="CI10" s="38"/>
      <c r="CJ10" s="38"/>
      <c r="CK10" s="38"/>
      <c r="CL10" s="38"/>
      <c r="CM10" s="38"/>
      <c r="CN10" s="38"/>
      <c r="CO10" s="38"/>
      <c r="CP10" s="4"/>
      <c r="CQ10" s="4"/>
      <c r="CR10" s="4"/>
      <c r="CS10" s="4"/>
      <c r="CT10" s="38"/>
      <c r="CU10" s="38"/>
      <c r="CV10" s="38"/>
      <c r="CW10" s="38"/>
      <c r="CX10" s="38"/>
      <c r="CY10" s="38"/>
      <c r="CZ10" s="38"/>
      <c r="DA10" s="38"/>
      <c r="DB10" s="38"/>
      <c r="DC10" s="38"/>
      <c r="DD10" s="38"/>
      <c r="DE10" s="38"/>
      <c r="DF10" s="4"/>
      <c r="DG10" s="4"/>
      <c r="DH10" s="4"/>
    </row>
    <row r="11" spans="1:112" ht="15.75" customHeight="1">
      <c r="A11" s="240" t="s">
        <v>94</v>
      </c>
      <c r="B11" s="38">
        <f>Hiring!F6</f>
        <v>0</v>
      </c>
      <c r="C11" s="38">
        <f>Hiring!G6</f>
        <v>0</v>
      </c>
      <c r="D11" s="38">
        <f>Hiring!H6</f>
        <v>0</v>
      </c>
      <c r="E11" s="38">
        <f>Hiring!I6</f>
        <v>0</v>
      </c>
      <c r="F11" s="38">
        <f>Hiring!J6</f>
        <v>0</v>
      </c>
      <c r="G11" s="38">
        <f>Hiring!K6</f>
        <v>0</v>
      </c>
      <c r="H11" s="38">
        <f>Hiring!L6</f>
        <v>0</v>
      </c>
      <c r="I11" s="38">
        <f>Hiring!M6</f>
        <v>0</v>
      </c>
      <c r="J11" s="38">
        <f>Hiring!N6</f>
        <v>0</v>
      </c>
      <c r="K11" s="38">
        <f>Hiring!O6</f>
        <v>0</v>
      </c>
      <c r="L11" s="38">
        <f>Hiring!P6</f>
        <v>0</v>
      </c>
      <c r="M11" s="38">
        <f>Hiring!Q6</f>
        <v>0</v>
      </c>
      <c r="N11" s="38">
        <f t="shared" ref="N11:N13" si="21">SUM(B11:M11)</f>
        <v>0</v>
      </c>
      <c r="O11" s="4"/>
      <c r="P11" s="4"/>
      <c r="Q11" s="4"/>
      <c r="R11" s="38">
        <f>Hiring!V6</f>
        <v>0</v>
      </c>
      <c r="S11" s="38">
        <f>Hiring!W6</f>
        <v>0</v>
      </c>
      <c r="T11" s="38">
        <f>Hiring!X6</f>
        <v>0</v>
      </c>
      <c r="U11" s="38">
        <f>Hiring!Y6</f>
        <v>0</v>
      </c>
      <c r="V11" s="38">
        <f>Hiring!Z6</f>
        <v>0</v>
      </c>
      <c r="W11" s="38">
        <f>Hiring!AA6</f>
        <v>0</v>
      </c>
      <c r="X11" s="38">
        <f>Hiring!AB6</f>
        <v>0</v>
      </c>
      <c r="Y11" s="38">
        <f>Hiring!AC6</f>
        <v>0</v>
      </c>
      <c r="Z11" s="38">
        <f>Hiring!AD6</f>
        <v>0</v>
      </c>
      <c r="AA11" s="38">
        <f>Hiring!AE6</f>
        <v>0</v>
      </c>
      <c r="AB11" s="38">
        <f>Hiring!AF6</f>
        <v>0</v>
      </c>
      <c r="AC11" s="38">
        <f>Hiring!AG6</f>
        <v>0</v>
      </c>
      <c r="AD11" s="38">
        <f t="shared" ref="AD11:AD13" si="22">SUM(R11:AC11)</f>
        <v>0</v>
      </c>
      <c r="AE11" s="4"/>
      <c r="AF11" s="4"/>
      <c r="AG11" s="4"/>
      <c r="AH11" s="38">
        <f>Hiring!AL6</f>
        <v>14258.333333333334</v>
      </c>
      <c r="AI11" s="38">
        <f>Hiring!AM6</f>
        <v>14258.333333333334</v>
      </c>
      <c r="AJ11" s="38">
        <f>Hiring!AN6</f>
        <v>14258.333333333334</v>
      </c>
      <c r="AK11" s="38">
        <f>Hiring!AO6</f>
        <v>14258.333333333334</v>
      </c>
      <c r="AL11" s="38">
        <f>Hiring!AP6</f>
        <v>14258.333333333334</v>
      </c>
      <c r="AM11" s="38">
        <f>Hiring!AQ6</f>
        <v>14258.333333333334</v>
      </c>
      <c r="AN11" s="38">
        <f>Hiring!AR6</f>
        <v>14258.333333333334</v>
      </c>
      <c r="AO11" s="38">
        <f>Hiring!AS6</f>
        <v>14258.333333333334</v>
      </c>
      <c r="AP11" s="38">
        <f>Hiring!AT6</f>
        <v>14258.333333333334</v>
      </c>
      <c r="AQ11" s="38">
        <f>Hiring!AU6</f>
        <v>14258.333333333334</v>
      </c>
      <c r="AR11" s="38">
        <f>Hiring!AV6</f>
        <v>14258.333333333334</v>
      </c>
      <c r="AS11" s="38">
        <f>Hiring!AW6</f>
        <v>14258.333333333334</v>
      </c>
      <c r="AT11" s="38">
        <f t="shared" ref="AT11:AT13" si="23">SUM(AH11:AS11)</f>
        <v>171100</v>
      </c>
      <c r="AU11" s="4"/>
      <c r="AV11" s="4"/>
      <c r="AW11" s="4"/>
      <c r="AX11" s="38">
        <f>Hiring!BB6</f>
        <v>18191.666666666668</v>
      </c>
      <c r="AY11" s="38">
        <f>Hiring!BC6</f>
        <v>18191.666666666668</v>
      </c>
      <c r="AZ11" s="38">
        <f>Hiring!BD6</f>
        <v>18191.666666666668</v>
      </c>
      <c r="BA11" s="38">
        <f>Hiring!BE6</f>
        <v>22616.666666666668</v>
      </c>
      <c r="BB11" s="38">
        <f>Hiring!BF6</f>
        <v>22616.666666666668</v>
      </c>
      <c r="BC11" s="38">
        <f>Hiring!BG6</f>
        <v>22616.666666666668</v>
      </c>
      <c r="BD11" s="38">
        <f>Hiring!BH6</f>
        <v>22616.666666666668</v>
      </c>
      <c r="BE11" s="38">
        <f>Hiring!BI6</f>
        <v>22616.666666666668</v>
      </c>
      <c r="BF11" s="38">
        <f>Hiring!BJ6</f>
        <v>22616.666666666668</v>
      </c>
      <c r="BG11" s="38">
        <f>Hiring!BK6</f>
        <v>29008.333333333336</v>
      </c>
      <c r="BH11" s="38">
        <f>Hiring!BL6</f>
        <v>35400</v>
      </c>
      <c r="BI11" s="38">
        <f>Hiring!BM6</f>
        <v>35400</v>
      </c>
      <c r="BJ11" s="38">
        <f t="shared" ref="BJ11:BJ13" si="24">SUM(AX11:BI11)</f>
        <v>290083.33333333337</v>
      </c>
      <c r="BK11" s="4"/>
      <c r="BL11" s="4"/>
      <c r="BM11" s="4"/>
      <c r="BN11" s="38">
        <f>Hiring!BR6</f>
        <v>43979.583333333336</v>
      </c>
      <c r="BO11" s="38">
        <f>Hiring!BS6</f>
        <v>49142.083333333328</v>
      </c>
      <c r="BP11" s="38">
        <f>Hiring!BT6</f>
        <v>54304.583333333328</v>
      </c>
      <c r="BQ11" s="38">
        <f>Hiring!BU6</f>
        <v>59467.083333333314</v>
      </c>
      <c r="BR11" s="38">
        <f>Hiring!BV6</f>
        <v>64629.583333333336</v>
      </c>
      <c r="BS11" s="38">
        <f>Hiring!BW6</f>
        <v>69792.083333333328</v>
      </c>
      <c r="BT11" s="38">
        <f>Hiring!BX6</f>
        <v>74954.583333333328</v>
      </c>
      <c r="BU11" s="38">
        <f>Hiring!BY6</f>
        <v>80117.083333333328</v>
      </c>
      <c r="BV11" s="38">
        <f>Hiring!BZ6</f>
        <v>85279.583333333328</v>
      </c>
      <c r="BW11" s="38">
        <f>Hiring!CA6</f>
        <v>90442.083333333328</v>
      </c>
      <c r="BX11" s="38">
        <f>Hiring!CB6</f>
        <v>95604.583333333328</v>
      </c>
      <c r="BY11" s="38">
        <f>Hiring!CC6</f>
        <v>100767.08333333333</v>
      </c>
      <c r="BZ11" s="38">
        <f t="shared" ref="BZ11:BZ13" si="25">SUM(BN11:BY11)</f>
        <v>868480</v>
      </c>
      <c r="CA11" s="4"/>
      <c r="CB11" s="4"/>
      <c r="CC11" s="4"/>
      <c r="CD11" s="38">
        <f>Hiring!CH6</f>
        <v>138449.64583333337</v>
      </c>
      <c r="CE11" s="38">
        <f>Hiring!CI6</f>
        <v>151724.64583333334</v>
      </c>
      <c r="CF11" s="38">
        <f>Hiring!CJ6</f>
        <v>164999.64583333334</v>
      </c>
      <c r="CG11" s="38">
        <f>Hiring!CK6</f>
        <v>178274.64583333334</v>
      </c>
      <c r="CH11" s="38">
        <f>Hiring!CL6</f>
        <v>191549.64583333334</v>
      </c>
      <c r="CI11" s="38">
        <f>Hiring!CM6</f>
        <v>204824.64583333334</v>
      </c>
      <c r="CJ11" s="38">
        <f>Hiring!CN6</f>
        <v>218099.64583333334</v>
      </c>
      <c r="CK11" s="38">
        <f>Hiring!CO6</f>
        <v>231374.64583333337</v>
      </c>
      <c r="CL11" s="38">
        <f>Hiring!CP6</f>
        <v>244649.64583333334</v>
      </c>
      <c r="CM11" s="38">
        <f>Hiring!CQ6</f>
        <v>257924.64583333334</v>
      </c>
      <c r="CN11" s="38">
        <f>Hiring!CR6</f>
        <v>271199.64583333331</v>
      </c>
      <c r="CO11" s="38">
        <f>Hiring!CS6</f>
        <v>284474.64583333331</v>
      </c>
      <c r="CP11" s="38">
        <f t="shared" ref="CP11:CP13" si="26">SUM(CD11:CO11)</f>
        <v>2537545.7500000005</v>
      </c>
      <c r="CQ11" s="4"/>
      <c r="CR11" s="4"/>
      <c r="CS11" s="4"/>
      <c r="CT11" s="38">
        <f>Hiring!CX6</f>
        <v>345662.6239583334</v>
      </c>
      <c r="CU11" s="38">
        <f>Hiring!CY6</f>
        <v>375162.6239583334</v>
      </c>
      <c r="CV11" s="38">
        <f>Hiring!CZ6</f>
        <v>404662.6239583334</v>
      </c>
      <c r="CW11" s="38">
        <f>Hiring!DA6</f>
        <v>434162.62395833345</v>
      </c>
      <c r="CX11" s="38">
        <f>Hiring!DB6</f>
        <v>463662.62395833334</v>
      </c>
      <c r="CY11" s="38">
        <f>Hiring!DC6</f>
        <v>493162.62395833334</v>
      </c>
      <c r="CZ11" s="38">
        <f>Hiring!DD6</f>
        <v>522662.62395833334</v>
      </c>
      <c r="DA11" s="38">
        <f>Hiring!DE6</f>
        <v>552162.6239583334</v>
      </c>
      <c r="DB11" s="38">
        <f>Hiring!DF6</f>
        <v>581662.6239583334</v>
      </c>
      <c r="DC11" s="38">
        <f>Hiring!DG6</f>
        <v>611162.62395833328</v>
      </c>
      <c r="DD11" s="38">
        <f>Hiring!DH6</f>
        <v>640662.6239583334</v>
      </c>
      <c r="DE11" s="38">
        <f>Hiring!DI6</f>
        <v>670162.62395833328</v>
      </c>
      <c r="DF11" s="38">
        <f t="shared" ref="DF11:DF13" si="27">SUM(CT11:DE11)</f>
        <v>6094951.4875000007</v>
      </c>
      <c r="DG11" s="4"/>
      <c r="DH11" s="4"/>
    </row>
    <row r="12" spans="1:112" ht="15.75" customHeight="1">
      <c r="A12" s="240" t="s">
        <v>237</v>
      </c>
      <c r="B12" s="38">
        <f>Expense!E17</f>
        <v>0</v>
      </c>
      <c r="C12" s="38">
        <f>Expense!F17</f>
        <v>0</v>
      </c>
      <c r="D12" s="38">
        <f>Expense!G17</f>
        <v>0</v>
      </c>
      <c r="E12" s="38">
        <f>Expense!H17</f>
        <v>0</v>
      </c>
      <c r="F12" s="38">
        <f>Expense!I17</f>
        <v>0</v>
      </c>
      <c r="G12" s="38">
        <f>Expense!J17</f>
        <v>0</v>
      </c>
      <c r="H12" s="38">
        <f>Expense!K17</f>
        <v>0</v>
      </c>
      <c r="I12" s="38">
        <f>Expense!L17</f>
        <v>0</v>
      </c>
      <c r="J12" s="38">
        <f>Expense!M17</f>
        <v>0</v>
      </c>
      <c r="K12" s="38">
        <f>Expense!N17</f>
        <v>0</v>
      </c>
      <c r="L12" s="38">
        <f>Expense!O17</f>
        <v>0</v>
      </c>
      <c r="M12" s="38">
        <f>Expense!P17</f>
        <v>0</v>
      </c>
      <c r="N12" s="38">
        <f t="shared" si="21"/>
        <v>0</v>
      </c>
      <c r="O12" s="4"/>
      <c r="P12" s="4"/>
      <c r="Q12" s="4"/>
      <c r="R12" s="38">
        <f>Expense!U17</f>
        <v>0</v>
      </c>
      <c r="S12" s="38">
        <f>Expense!V17</f>
        <v>0</v>
      </c>
      <c r="T12" s="38">
        <f>Expense!W17</f>
        <v>0</v>
      </c>
      <c r="U12" s="38">
        <f>Expense!X17</f>
        <v>0</v>
      </c>
      <c r="V12" s="38">
        <f>Expense!Y17</f>
        <v>0</v>
      </c>
      <c r="W12" s="38">
        <f>Expense!Z17</f>
        <v>0</v>
      </c>
      <c r="X12" s="38">
        <f>Expense!AA17</f>
        <v>0</v>
      </c>
      <c r="Y12" s="38">
        <f>Expense!AB17</f>
        <v>0</v>
      </c>
      <c r="Z12" s="38">
        <f>Expense!AC17</f>
        <v>0</v>
      </c>
      <c r="AA12" s="38">
        <f>Expense!AD17</f>
        <v>0</v>
      </c>
      <c r="AB12" s="38">
        <f>Expense!AE17</f>
        <v>0</v>
      </c>
      <c r="AC12" s="38">
        <f>Expense!AF17</f>
        <v>0</v>
      </c>
      <c r="AD12" s="38">
        <f t="shared" si="22"/>
        <v>0</v>
      </c>
      <c r="AE12" s="4"/>
      <c r="AF12" s="4"/>
      <c r="AG12" s="4"/>
      <c r="AH12" s="38">
        <f>Expense!AK17</f>
        <v>1875</v>
      </c>
      <c r="AI12" s="38">
        <f>Expense!AL17</f>
        <v>250</v>
      </c>
      <c r="AJ12" s="38">
        <f>Expense!AM17</f>
        <v>269.75</v>
      </c>
      <c r="AK12" s="38">
        <f>Expense!AN17</f>
        <v>0</v>
      </c>
      <c r="AL12" s="38">
        <f>Expense!AO17</f>
        <v>2964</v>
      </c>
      <c r="AM12" s="38">
        <f>Expense!AP17</f>
        <v>6461.5</v>
      </c>
      <c r="AN12" s="38">
        <f>Expense!AQ17</f>
        <v>2003.75</v>
      </c>
      <c r="AO12" s="38">
        <f>Expense!AR17</f>
        <v>2068.25</v>
      </c>
      <c r="AP12" s="38">
        <f>Expense!AS17</f>
        <v>1837.5</v>
      </c>
      <c r="AQ12" s="38">
        <f>Expense!AT17</f>
        <v>3500</v>
      </c>
      <c r="AR12" s="38">
        <f>Expense!AU17</f>
        <v>3500</v>
      </c>
      <c r="AS12" s="38">
        <f>Expense!AV17</f>
        <v>3500</v>
      </c>
      <c r="AT12" s="38">
        <f t="shared" si="23"/>
        <v>28229.75</v>
      </c>
      <c r="AU12" s="4"/>
      <c r="AV12" s="4"/>
      <c r="AW12" s="4"/>
      <c r="AX12" s="38">
        <f>Expense!BA17</f>
        <v>6133.3333333333339</v>
      </c>
      <c r="AY12" s="38">
        <f>Expense!BB17</f>
        <v>6666.6666666666679</v>
      </c>
      <c r="AZ12" s="38">
        <f>Expense!BC17</f>
        <v>10800</v>
      </c>
      <c r="BA12" s="38">
        <f>Expense!BD17</f>
        <v>11600</v>
      </c>
      <c r="BB12" s="38">
        <f>Expense!BE17</f>
        <v>12400</v>
      </c>
      <c r="BC12" s="38">
        <f>Expense!BF17</f>
        <v>17599.999999999996</v>
      </c>
      <c r="BD12" s="38">
        <f>Expense!BG17</f>
        <v>18666.666666666664</v>
      </c>
      <c r="BE12" s="38">
        <f>Expense!BH17</f>
        <v>19733.333333333328</v>
      </c>
      <c r="BF12" s="38">
        <f>Expense!BI17</f>
        <v>25999.999999999996</v>
      </c>
      <c r="BG12" s="38">
        <f>Expense!BJ17</f>
        <v>27333.333333333328</v>
      </c>
      <c r="BH12" s="38">
        <f>Expense!BK17</f>
        <v>34399.999999999993</v>
      </c>
      <c r="BI12" s="38">
        <f>Expense!BL17</f>
        <v>35999.999999999993</v>
      </c>
      <c r="BJ12" s="38">
        <f t="shared" si="24"/>
        <v>227333.33333333331</v>
      </c>
      <c r="BK12" s="4"/>
      <c r="BL12" s="4"/>
      <c r="BM12" s="4"/>
      <c r="BN12" s="38">
        <f>Expense!BQ17</f>
        <v>75000</v>
      </c>
      <c r="BO12" s="38">
        <f>Expense!BR17</f>
        <v>87500</v>
      </c>
      <c r="BP12" s="38">
        <f>Expense!BS17</f>
        <v>87500</v>
      </c>
      <c r="BQ12" s="38">
        <f>Expense!BT17</f>
        <v>100000</v>
      </c>
      <c r="BR12" s="38">
        <f>Expense!BU17</f>
        <v>100000</v>
      </c>
      <c r="BS12" s="38">
        <f>Expense!BV17</f>
        <v>112500</v>
      </c>
      <c r="BT12" s="38">
        <f>Expense!BW17</f>
        <v>112500</v>
      </c>
      <c r="BU12" s="38">
        <f>Expense!BX17</f>
        <v>125000</v>
      </c>
      <c r="BV12" s="38">
        <f>Expense!BY17</f>
        <v>137500</v>
      </c>
      <c r="BW12" s="38">
        <f>Expense!BZ17</f>
        <v>137500</v>
      </c>
      <c r="BX12" s="38">
        <f>Expense!CA17</f>
        <v>150000</v>
      </c>
      <c r="BY12" s="38">
        <f>Expense!CB17</f>
        <v>150000</v>
      </c>
      <c r="BZ12" s="38">
        <f t="shared" si="25"/>
        <v>1375000</v>
      </c>
      <c r="CA12" s="4"/>
      <c r="CB12" s="4"/>
      <c r="CC12" s="4"/>
      <c r="CD12" s="38">
        <f>Expense!CG17</f>
        <v>300000</v>
      </c>
      <c r="CE12" s="38">
        <f>Expense!CH17</f>
        <v>325000</v>
      </c>
      <c r="CF12" s="38">
        <f>Expense!CI17</f>
        <v>350000</v>
      </c>
      <c r="CG12" s="38">
        <f>Expense!CJ17</f>
        <v>375000</v>
      </c>
      <c r="CH12" s="38">
        <f>Expense!CK17</f>
        <v>400000</v>
      </c>
      <c r="CI12" s="38">
        <f>Expense!CL17</f>
        <v>425000</v>
      </c>
      <c r="CJ12" s="38">
        <f>Expense!CM17</f>
        <v>450000</v>
      </c>
      <c r="CK12" s="38">
        <f>Expense!CN17</f>
        <v>475000</v>
      </c>
      <c r="CL12" s="38">
        <f>Expense!CO17</f>
        <v>500000</v>
      </c>
      <c r="CM12" s="38">
        <f>Expense!CP17</f>
        <v>525000</v>
      </c>
      <c r="CN12" s="38">
        <f>Expense!CQ17</f>
        <v>550000</v>
      </c>
      <c r="CO12" s="38">
        <f>Expense!CR17</f>
        <v>575000</v>
      </c>
      <c r="CP12" s="38">
        <f t="shared" si="26"/>
        <v>5250000</v>
      </c>
      <c r="CQ12" s="4"/>
      <c r="CR12" s="4"/>
      <c r="CS12" s="4"/>
      <c r="CT12" s="38">
        <f>Expense!CW17</f>
        <v>960000</v>
      </c>
      <c r="CU12" s="38">
        <f>Expense!CX17</f>
        <v>1040000</v>
      </c>
      <c r="CV12" s="38">
        <f>Expense!CY17</f>
        <v>1080000</v>
      </c>
      <c r="CW12" s="38">
        <f>Expense!CZ17</f>
        <v>1160000</v>
      </c>
      <c r="CX12" s="38">
        <f>Expense!DA17</f>
        <v>1200000</v>
      </c>
      <c r="CY12" s="38">
        <f>Expense!DB17</f>
        <v>1280000</v>
      </c>
      <c r="CZ12" s="38">
        <f>Expense!DC17</f>
        <v>1360000</v>
      </c>
      <c r="DA12" s="38">
        <f>Expense!DD17</f>
        <v>1400000</v>
      </c>
      <c r="DB12" s="38">
        <f>Expense!DE17</f>
        <v>1480000</v>
      </c>
      <c r="DC12" s="38">
        <f>Expense!DF17</f>
        <v>1520000</v>
      </c>
      <c r="DD12" s="38">
        <f>Expense!DG17</f>
        <v>1600000</v>
      </c>
      <c r="DE12" s="38">
        <f>Expense!DH17</f>
        <v>1680000</v>
      </c>
      <c r="DF12" s="38">
        <f t="shared" si="27"/>
        <v>15760000</v>
      </c>
      <c r="DG12" s="4"/>
      <c r="DH12" s="4"/>
    </row>
    <row r="13" spans="1:112" ht="16">
      <c r="A13" s="240" t="s">
        <v>238</v>
      </c>
      <c r="B13" s="128">
        <f>Expense!E23</f>
        <v>0</v>
      </c>
      <c r="C13" s="128">
        <f>Expense!F23</f>
        <v>0</v>
      </c>
      <c r="D13" s="128">
        <f>Expense!G23</f>
        <v>0</v>
      </c>
      <c r="E13" s="128">
        <f>Expense!H23</f>
        <v>0</v>
      </c>
      <c r="F13" s="128">
        <f>Expense!I23</f>
        <v>0</v>
      </c>
      <c r="G13" s="128">
        <f>Expense!J23</f>
        <v>0</v>
      </c>
      <c r="H13" s="128">
        <f>Expense!K23</f>
        <v>0</v>
      </c>
      <c r="I13" s="128">
        <f>Expense!L23</f>
        <v>0</v>
      </c>
      <c r="J13" s="128">
        <f>Expense!M23</f>
        <v>0</v>
      </c>
      <c r="K13" s="128">
        <f>Expense!N23</f>
        <v>0</v>
      </c>
      <c r="L13" s="128">
        <f>Expense!O23</f>
        <v>0</v>
      </c>
      <c r="M13" s="128">
        <f>Expense!P23</f>
        <v>0</v>
      </c>
      <c r="N13" s="128">
        <f t="shared" si="21"/>
        <v>0</v>
      </c>
      <c r="O13" s="4"/>
      <c r="P13" s="4"/>
      <c r="Q13" s="4"/>
      <c r="R13" s="128">
        <f>Expense!U23</f>
        <v>0</v>
      </c>
      <c r="S13" s="128">
        <f>Expense!V23</f>
        <v>27000</v>
      </c>
      <c r="T13" s="128">
        <f>Expense!W23</f>
        <v>0</v>
      </c>
      <c r="U13" s="128">
        <f>Expense!X23</f>
        <v>0</v>
      </c>
      <c r="V13" s="128">
        <f>Expense!Y23</f>
        <v>0</v>
      </c>
      <c r="W13" s="128">
        <f>Expense!Z23</f>
        <v>0</v>
      </c>
      <c r="X13" s="128">
        <f>Expense!AA23</f>
        <v>0</v>
      </c>
      <c r="Y13" s="128">
        <f>Expense!AB23</f>
        <v>0</v>
      </c>
      <c r="Z13" s="128">
        <f>Expense!AC23</f>
        <v>0</v>
      </c>
      <c r="AA13" s="128">
        <f>Expense!AD23</f>
        <v>0</v>
      </c>
      <c r="AB13" s="128">
        <f>Expense!AE23</f>
        <v>0</v>
      </c>
      <c r="AC13" s="128">
        <f>Expense!AF23</f>
        <v>0</v>
      </c>
      <c r="AD13" s="128">
        <f t="shared" si="22"/>
        <v>27000</v>
      </c>
      <c r="AE13" s="4"/>
      <c r="AF13" s="4"/>
      <c r="AG13" s="4"/>
      <c r="AH13" s="128">
        <f>Expense!AK23</f>
        <v>14850</v>
      </c>
      <c r="AI13" s="128">
        <f>Expense!AL23</f>
        <v>16200</v>
      </c>
      <c r="AJ13" s="128">
        <f>Expense!AM23</f>
        <v>18900</v>
      </c>
      <c r="AK13" s="128">
        <f>Expense!AN23</f>
        <v>21600</v>
      </c>
      <c r="AL13" s="128">
        <f>Expense!AO23</f>
        <v>24300</v>
      </c>
      <c r="AM13" s="128">
        <f>Expense!AP23</f>
        <v>27000</v>
      </c>
      <c r="AN13" s="128">
        <f>Expense!AQ23</f>
        <v>29700</v>
      </c>
      <c r="AO13" s="128">
        <f>Expense!AR23</f>
        <v>32400</v>
      </c>
      <c r="AP13" s="128">
        <f>Expense!AS23</f>
        <v>35100</v>
      </c>
      <c r="AQ13" s="128">
        <f>Expense!AT23</f>
        <v>37800</v>
      </c>
      <c r="AR13" s="128">
        <f>Expense!AU23</f>
        <v>40500</v>
      </c>
      <c r="AS13" s="128">
        <f>Expense!AV23</f>
        <v>43200</v>
      </c>
      <c r="AT13" s="128">
        <f t="shared" si="23"/>
        <v>341550</v>
      </c>
      <c r="AU13" s="4"/>
      <c r="AV13" s="4"/>
      <c r="AW13" s="4"/>
      <c r="AX13" s="128">
        <f>Expense!BA23</f>
        <v>54450</v>
      </c>
      <c r="AY13" s="128">
        <f>Expense!BB23</f>
        <v>65700</v>
      </c>
      <c r="AZ13" s="128">
        <f>Expense!BC23</f>
        <v>76950.000000000015</v>
      </c>
      <c r="BA13" s="128">
        <f>Expense!BD23</f>
        <v>88200.000000000015</v>
      </c>
      <c r="BB13" s="128">
        <f>Expense!BE23</f>
        <v>99450</v>
      </c>
      <c r="BC13" s="128">
        <f>Expense!BF23</f>
        <v>110700</v>
      </c>
      <c r="BD13" s="128">
        <f>Expense!BG23</f>
        <v>121950</v>
      </c>
      <c r="BE13" s="128">
        <f>Expense!BH23</f>
        <v>133200</v>
      </c>
      <c r="BF13" s="128">
        <f>Expense!BI23</f>
        <v>144449.99999999997</v>
      </c>
      <c r="BG13" s="128">
        <f>Expense!BJ23</f>
        <v>155699.99999999997</v>
      </c>
      <c r="BH13" s="128">
        <f>Expense!BK23</f>
        <v>166949.99999999997</v>
      </c>
      <c r="BI13" s="128">
        <f>Expense!BL23</f>
        <v>178199.99999999994</v>
      </c>
      <c r="BJ13" s="128">
        <f t="shared" si="24"/>
        <v>1395900</v>
      </c>
      <c r="BK13" s="4"/>
      <c r="BL13" s="4"/>
      <c r="BM13" s="4"/>
      <c r="BN13" s="128">
        <f>Expense!BQ23</f>
        <v>178399.99999999997</v>
      </c>
      <c r="BO13" s="128">
        <f>Expense!BR23</f>
        <v>198399.99999999997</v>
      </c>
      <c r="BP13" s="128">
        <f>Expense!BS23</f>
        <v>218399.99999999991</v>
      </c>
      <c r="BQ13" s="128">
        <f>Expense!BT23</f>
        <v>238399.99999999991</v>
      </c>
      <c r="BR13" s="128">
        <f>Expense!BU23</f>
        <v>258399.99999999991</v>
      </c>
      <c r="BS13" s="128">
        <f>Expense!BV23</f>
        <v>278399.99999999994</v>
      </c>
      <c r="BT13" s="128">
        <f>Expense!BW23</f>
        <v>298399.99999999994</v>
      </c>
      <c r="BU13" s="128">
        <f>Expense!BX23</f>
        <v>318399.99999999994</v>
      </c>
      <c r="BV13" s="128">
        <f>Expense!BY23</f>
        <v>338399.99999999994</v>
      </c>
      <c r="BW13" s="128">
        <f>Expense!BZ23</f>
        <v>358400</v>
      </c>
      <c r="BX13" s="128">
        <f>Expense!CA23</f>
        <v>378400</v>
      </c>
      <c r="BY13" s="128">
        <f>Expense!CB23</f>
        <v>398400</v>
      </c>
      <c r="BZ13" s="128">
        <f t="shared" si="25"/>
        <v>3460799.9999999995</v>
      </c>
      <c r="CA13" s="4"/>
      <c r="CB13" s="4"/>
      <c r="CC13" s="4"/>
      <c r="CD13" s="128">
        <f>Expense!CG23</f>
        <v>438400</v>
      </c>
      <c r="CE13" s="128">
        <f>Expense!CH23</f>
        <v>478400</v>
      </c>
      <c r="CF13" s="128">
        <f>Expense!CI23</f>
        <v>518399.99999999994</v>
      </c>
      <c r="CG13" s="128">
        <f>Expense!CJ23</f>
        <v>558399.99999999988</v>
      </c>
      <c r="CH13" s="128">
        <f>Expense!CK23</f>
        <v>598399.99999999988</v>
      </c>
      <c r="CI13" s="128">
        <f>Expense!CL23</f>
        <v>638399.99999999988</v>
      </c>
      <c r="CJ13" s="128">
        <f>Expense!CM23</f>
        <v>678400</v>
      </c>
      <c r="CK13" s="128">
        <f>Expense!CN23</f>
        <v>718400</v>
      </c>
      <c r="CL13" s="128">
        <f>Expense!CO23</f>
        <v>758400</v>
      </c>
      <c r="CM13" s="128">
        <f>Expense!CP23</f>
        <v>798400</v>
      </c>
      <c r="CN13" s="128">
        <f>Expense!CQ23</f>
        <v>838400.00000000012</v>
      </c>
      <c r="CO13" s="128">
        <f>Expense!CR23</f>
        <v>878400.00000000023</v>
      </c>
      <c r="CP13" s="128">
        <f t="shared" si="26"/>
        <v>7900800</v>
      </c>
      <c r="CQ13" s="4"/>
      <c r="CR13" s="4"/>
      <c r="CS13" s="4"/>
      <c r="CT13" s="128">
        <f>Expense!CW23</f>
        <v>978400.00000000023</v>
      </c>
      <c r="CU13" s="128">
        <f>Expense!CX23</f>
        <v>1078400.0000000002</v>
      </c>
      <c r="CV13" s="128">
        <f>Expense!CY23</f>
        <v>1178400.0000000005</v>
      </c>
      <c r="CW13" s="128">
        <f>Expense!CZ23</f>
        <v>1278400.0000000002</v>
      </c>
      <c r="CX13" s="128">
        <f>Expense!DA23</f>
        <v>1378400</v>
      </c>
      <c r="CY13" s="128">
        <f>Expense!DB23</f>
        <v>1478400</v>
      </c>
      <c r="CZ13" s="128">
        <f>Expense!DC23</f>
        <v>1578400</v>
      </c>
      <c r="DA13" s="128">
        <f>Expense!DD23</f>
        <v>1678400</v>
      </c>
      <c r="DB13" s="128">
        <f>Expense!DE23</f>
        <v>1778399.9999999998</v>
      </c>
      <c r="DC13" s="128">
        <f>Expense!DF23</f>
        <v>1878399.9999999998</v>
      </c>
      <c r="DD13" s="128">
        <f>Expense!DG23</f>
        <v>1978399.9999999998</v>
      </c>
      <c r="DE13" s="128">
        <f>Expense!DH23</f>
        <v>2078399.9999999993</v>
      </c>
      <c r="DF13" s="128">
        <f t="shared" si="27"/>
        <v>18340800</v>
      </c>
      <c r="DG13" s="4"/>
      <c r="DH13" s="4"/>
    </row>
    <row r="14" spans="1:112" ht="15.75" customHeight="1">
      <c r="A14" s="4" t="s">
        <v>86</v>
      </c>
      <c r="B14" s="38">
        <f t="shared" ref="B14:N14" si="28">SUM(B11:B13)</f>
        <v>0</v>
      </c>
      <c r="C14" s="38">
        <f t="shared" si="28"/>
        <v>0</v>
      </c>
      <c r="D14" s="38">
        <f t="shared" si="28"/>
        <v>0</v>
      </c>
      <c r="E14" s="38">
        <f t="shared" si="28"/>
        <v>0</v>
      </c>
      <c r="F14" s="38">
        <f t="shared" si="28"/>
        <v>0</v>
      </c>
      <c r="G14" s="38">
        <f t="shared" si="28"/>
        <v>0</v>
      </c>
      <c r="H14" s="38">
        <f t="shared" si="28"/>
        <v>0</v>
      </c>
      <c r="I14" s="38">
        <f t="shared" si="28"/>
        <v>0</v>
      </c>
      <c r="J14" s="38">
        <f t="shared" si="28"/>
        <v>0</v>
      </c>
      <c r="K14" s="38">
        <f t="shared" si="28"/>
        <v>0</v>
      </c>
      <c r="L14" s="38">
        <f t="shared" si="28"/>
        <v>0</v>
      </c>
      <c r="M14" s="38">
        <f t="shared" si="28"/>
        <v>0</v>
      </c>
      <c r="N14" s="38">
        <f t="shared" si="28"/>
        <v>0</v>
      </c>
      <c r="O14" s="4"/>
      <c r="P14" s="4"/>
      <c r="Q14" s="4"/>
      <c r="R14" s="38">
        <f t="shared" ref="R14:AD14" si="29">SUM(R11:R13)</f>
        <v>0</v>
      </c>
      <c r="S14" s="38">
        <f t="shared" si="29"/>
        <v>27000</v>
      </c>
      <c r="T14" s="38">
        <f t="shared" si="29"/>
        <v>0</v>
      </c>
      <c r="U14" s="38">
        <f t="shared" si="29"/>
        <v>0</v>
      </c>
      <c r="V14" s="38">
        <f t="shared" si="29"/>
        <v>0</v>
      </c>
      <c r="W14" s="38">
        <f t="shared" si="29"/>
        <v>0</v>
      </c>
      <c r="X14" s="38">
        <f t="shared" si="29"/>
        <v>0</v>
      </c>
      <c r="Y14" s="38">
        <f t="shared" si="29"/>
        <v>0</v>
      </c>
      <c r="Z14" s="38">
        <f t="shared" si="29"/>
        <v>0</v>
      </c>
      <c r="AA14" s="38">
        <f t="shared" si="29"/>
        <v>0</v>
      </c>
      <c r="AB14" s="38">
        <f t="shared" si="29"/>
        <v>0</v>
      </c>
      <c r="AC14" s="38">
        <f t="shared" si="29"/>
        <v>0</v>
      </c>
      <c r="AD14" s="38">
        <f t="shared" si="29"/>
        <v>27000</v>
      </c>
      <c r="AE14" s="4"/>
      <c r="AF14" s="4"/>
      <c r="AG14" s="4"/>
      <c r="AH14" s="38">
        <f t="shared" ref="AH14:AT14" si="30">SUM(AH11:AH13)</f>
        <v>30983.333333333336</v>
      </c>
      <c r="AI14" s="38">
        <f t="shared" si="30"/>
        <v>30708.333333333336</v>
      </c>
      <c r="AJ14" s="38">
        <f t="shared" si="30"/>
        <v>33428.083333333336</v>
      </c>
      <c r="AK14" s="38">
        <f t="shared" si="30"/>
        <v>35858.333333333336</v>
      </c>
      <c r="AL14" s="38">
        <f t="shared" si="30"/>
        <v>41522.333333333336</v>
      </c>
      <c r="AM14" s="38">
        <f t="shared" si="30"/>
        <v>47719.833333333336</v>
      </c>
      <c r="AN14" s="38">
        <f t="shared" si="30"/>
        <v>45962.083333333336</v>
      </c>
      <c r="AO14" s="38">
        <f t="shared" si="30"/>
        <v>48726.583333333336</v>
      </c>
      <c r="AP14" s="38">
        <f t="shared" si="30"/>
        <v>51195.833333333336</v>
      </c>
      <c r="AQ14" s="38">
        <f t="shared" si="30"/>
        <v>55558.333333333336</v>
      </c>
      <c r="AR14" s="38">
        <f t="shared" si="30"/>
        <v>58258.333333333336</v>
      </c>
      <c r="AS14" s="38">
        <f t="shared" si="30"/>
        <v>60958.333333333336</v>
      </c>
      <c r="AT14" s="38">
        <f t="shared" si="30"/>
        <v>540879.75</v>
      </c>
      <c r="AU14" s="4"/>
      <c r="AV14" s="4"/>
      <c r="AW14" s="4"/>
      <c r="AX14" s="38">
        <f t="shared" ref="AX14:BJ14" si="31">SUM(AX11:AX13)</f>
        <v>78775</v>
      </c>
      <c r="AY14" s="38">
        <f t="shared" si="31"/>
        <v>90558.333333333343</v>
      </c>
      <c r="AZ14" s="38">
        <f t="shared" si="31"/>
        <v>105941.66666666669</v>
      </c>
      <c r="BA14" s="38">
        <f t="shared" si="31"/>
        <v>122416.66666666669</v>
      </c>
      <c r="BB14" s="38">
        <f t="shared" si="31"/>
        <v>134466.66666666669</v>
      </c>
      <c r="BC14" s="38">
        <f t="shared" si="31"/>
        <v>150916.66666666666</v>
      </c>
      <c r="BD14" s="38">
        <f t="shared" si="31"/>
        <v>163233.33333333331</v>
      </c>
      <c r="BE14" s="38">
        <f t="shared" si="31"/>
        <v>175550</v>
      </c>
      <c r="BF14" s="38">
        <f t="shared" si="31"/>
        <v>193066.66666666663</v>
      </c>
      <c r="BG14" s="38">
        <f t="shared" si="31"/>
        <v>212041.66666666663</v>
      </c>
      <c r="BH14" s="38">
        <f t="shared" si="31"/>
        <v>236749.99999999997</v>
      </c>
      <c r="BI14" s="38">
        <f t="shared" si="31"/>
        <v>249599.99999999994</v>
      </c>
      <c r="BJ14" s="38">
        <f t="shared" si="31"/>
        <v>1913316.6666666667</v>
      </c>
      <c r="BK14" s="4"/>
      <c r="BL14" s="4"/>
      <c r="BM14" s="4"/>
      <c r="BN14" s="38">
        <f t="shared" ref="BN14:BZ14" si="32">SUM(BN11:BN13)</f>
        <v>297379.58333333331</v>
      </c>
      <c r="BO14" s="38">
        <f t="shared" si="32"/>
        <v>335042.08333333326</v>
      </c>
      <c r="BP14" s="38">
        <f t="shared" si="32"/>
        <v>360204.58333333326</v>
      </c>
      <c r="BQ14" s="38">
        <f t="shared" si="32"/>
        <v>397867.08333333326</v>
      </c>
      <c r="BR14" s="38">
        <f t="shared" si="32"/>
        <v>423029.58333333326</v>
      </c>
      <c r="BS14" s="38">
        <f t="shared" si="32"/>
        <v>460692.08333333326</v>
      </c>
      <c r="BT14" s="38">
        <f t="shared" si="32"/>
        <v>485854.58333333326</v>
      </c>
      <c r="BU14" s="38">
        <f t="shared" si="32"/>
        <v>523517.08333333326</v>
      </c>
      <c r="BV14" s="38">
        <f t="shared" si="32"/>
        <v>561179.58333333326</v>
      </c>
      <c r="BW14" s="38">
        <f t="shared" si="32"/>
        <v>586342.08333333326</v>
      </c>
      <c r="BX14" s="38">
        <f t="shared" si="32"/>
        <v>624004.58333333326</v>
      </c>
      <c r="BY14" s="38">
        <f t="shared" si="32"/>
        <v>649167.08333333326</v>
      </c>
      <c r="BZ14" s="38">
        <f t="shared" si="32"/>
        <v>5704280</v>
      </c>
      <c r="CA14" s="4"/>
      <c r="CB14" s="4"/>
      <c r="CC14" s="4"/>
      <c r="CD14" s="38">
        <f t="shared" ref="CD14:CP14" si="33">SUM(CD11:CD13)</f>
        <v>876849.64583333337</v>
      </c>
      <c r="CE14" s="38">
        <f t="shared" si="33"/>
        <v>955124.64583333337</v>
      </c>
      <c r="CF14" s="38">
        <f t="shared" si="33"/>
        <v>1033399.6458333333</v>
      </c>
      <c r="CG14" s="38">
        <f t="shared" si="33"/>
        <v>1111674.6458333333</v>
      </c>
      <c r="CH14" s="38">
        <f t="shared" si="33"/>
        <v>1189949.6458333333</v>
      </c>
      <c r="CI14" s="38">
        <f t="shared" si="33"/>
        <v>1268224.6458333333</v>
      </c>
      <c r="CJ14" s="38">
        <f t="shared" si="33"/>
        <v>1346499.6458333335</v>
      </c>
      <c r="CK14" s="38">
        <f t="shared" si="33"/>
        <v>1424774.6458333335</v>
      </c>
      <c r="CL14" s="38">
        <f t="shared" si="33"/>
        <v>1503049.6458333335</v>
      </c>
      <c r="CM14" s="38">
        <f t="shared" si="33"/>
        <v>1581324.6458333335</v>
      </c>
      <c r="CN14" s="38">
        <f t="shared" si="33"/>
        <v>1659599.6458333335</v>
      </c>
      <c r="CO14" s="38">
        <f t="shared" si="33"/>
        <v>1737874.6458333335</v>
      </c>
      <c r="CP14" s="38">
        <f t="shared" si="33"/>
        <v>15688345.75</v>
      </c>
      <c r="CQ14" s="4"/>
      <c r="CR14" s="4"/>
      <c r="CS14" s="4"/>
      <c r="CT14" s="38">
        <f t="shared" ref="CT14:DF14" si="34">SUM(CT11:CT13)</f>
        <v>2284062.6239583334</v>
      </c>
      <c r="CU14" s="38">
        <f t="shared" si="34"/>
        <v>2493562.6239583334</v>
      </c>
      <c r="CV14" s="38">
        <f t="shared" si="34"/>
        <v>2663062.6239583339</v>
      </c>
      <c r="CW14" s="38">
        <f t="shared" si="34"/>
        <v>2872562.6239583334</v>
      </c>
      <c r="CX14" s="38">
        <f t="shared" si="34"/>
        <v>3042062.6239583334</v>
      </c>
      <c r="CY14" s="38">
        <f t="shared" si="34"/>
        <v>3251562.6239583334</v>
      </c>
      <c r="CZ14" s="38">
        <f t="shared" si="34"/>
        <v>3461062.6239583334</v>
      </c>
      <c r="DA14" s="38">
        <f t="shared" si="34"/>
        <v>3630562.6239583334</v>
      </c>
      <c r="DB14" s="38">
        <f t="shared" si="34"/>
        <v>3840062.6239583334</v>
      </c>
      <c r="DC14" s="38">
        <f t="shared" si="34"/>
        <v>4009562.6239583334</v>
      </c>
      <c r="DD14" s="38">
        <f t="shared" si="34"/>
        <v>4219062.6239583334</v>
      </c>
      <c r="DE14" s="38">
        <f t="shared" si="34"/>
        <v>4428562.6239583325</v>
      </c>
      <c r="DF14" s="38">
        <f t="shared" si="34"/>
        <v>40195751.487499997</v>
      </c>
      <c r="DG14" s="4"/>
      <c r="DH14" s="4"/>
    </row>
    <row r="15" spans="1:112" ht="15.75"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row>
    <row r="16" spans="1:112" ht="15.75" customHeight="1">
      <c r="A16" s="56" t="s">
        <v>47</v>
      </c>
      <c r="B16" s="92">
        <f t="shared" ref="B16:N16" si="35">B9-B14</f>
        <v>0</v>
      </c>
      <c r="C16" s="92">
        <f t="shared" si="35"/>
        <v>0</v>
      </c>
      <c r="D16" s="92">
        <f t="shared" si="35"/>
        <v>0</v>
      </c>
      <c r="E16" s="92">
        <f t="shared" si="35"/>
        <v>0</v>
      </c>
      <c r="F16" s="92">
        <f t="shared" si="35"/>
        <v>0</v>
      </c>
      <c r="G16" s="92">
        <f t="shared" si="35"/>
        <v>0</v>
      </c>
      <c r="H16" s="92">
        <f t="shared" si="35"/>
        <v>0</v>
      </c>
      <c r="I16" s="92">
        <f t="shared" si="35"/>
        <v>0</v>
      </c>
      <c r="J16" s="92">
        <f t="shared" si="35"/>
        <v>0</v>
      </c>
      <c r="K16" s="92">
        <f t="shared" si="35"/>
        <v>0</v>
      </c>
      <c r="L16" s="92">
        <f t="shared" si="35"/>
        <v>0</v>
      </c>
      <c r="M16" s="92">
        <f t="shared" si="35"/>
        <v>0</v>
      </c>
      <c r="N16" s="92">
        <f t="shared" si="35"/>
        <v>0</v>
      </c>
      <c r="O16" s="56"/>
      <c r="P16" s="56"/>
      <c r="Q16" s="56"/>
      <c r="R16" s="92">
        <f t="shared" ref="R16:AD16" si="36">R9-R14</f>
        <v>0</v>
      </c>
      <c r="S16" s="92">
        <f t="shared" si="36"/>
        <v>3000</v>
      </c>
      <c r="T16" s="92">
        <f t="shared" si="36"/>
        <v>0</v>
      </c>
      <c r="U16" s="92">
        <f t="shared" si="36"/>
        <v>0</v>
      </c>
      <c r="V16" s="92">
        <f t="shared" si="36"/>
        <v>0</v>
      </c>
      <c r="W16" s="92">
        <f t="shared" si="36"/>
        <v>0</v>
      </c>
      <c r="X16" s="92">
        <f t="shared" si="36"/>
        <v>0</v>
      </c>
      <c r="Y16" s="92">
        <f t="shared" si="36"/>
        <v>0</v>
      </c>
      <c r="Z16" s="92">
        <f t="shared" si="36"/>
        <v>0</v>
      </c>
      <c r="AA16" s="92">
        <f t="shared" si="36"/>
        <v>0</v>
      </c>
      <c r="AB16" s="92">
        <f t="shared" si="36"/>
        <v>0</v>
      </c>
      <c r="AC16" s="92">
        <f t="shared" si="36"/>
        <v>0</v>
      </c>
      <c r="AD16" s="92">
        <f t="shared" si="36"/>
        <v>3000</v>
      </c>
      <c r="AE16" s="56"/>
      <c r="AF16" s="56"/>
      <c r="AG16" s="56"/>
      <c r="AH16" s="92">
        <f t="shared" ref="AH16:AT16" si="37">AH9-AH14</f>
        <v>-6983.3333333333358</v>
      </c>
      <c r="AI16" s="92">
        <f t="shared" si="37"/>
        <v>-11708.333333333336</v>
      </c>
      <c r="AJ16" s="92">
        <f t="shared" si="37"/>
        <v>-11349.083333333336</v>
      </c>
      <c r="AK16" s="92">
        <f t="shared" si="37"/>
        <v>-11858.333333333336</v>
      </c>
      <c r="AL16" s="92">
        <f t="shared" si="37"/>
        <v>-2666.3333333333358</v>
      </c>
      <c r="AM16" s="92">
        <f t="shared" si="37"/>
        <v>8126.1666666666642</v>
      </c>
      <c r="AN16" s="92">
        <f t="shared" si="37"/>
        <v>-4947.0833333333358</v>
      </c>
      <c r="AO16" s="92">
        <f t="shared" si="37"/>
        <v>-4453.5833333333358</v>
      </c>
      <c r="AP16" s="92">
        <f t="shared" si="37"/>
        <v>-4845.8333333333358</v>
      </c>
      <c r="AQ16" s="92">
        <f t="shared" si="37"/>
        <v>441.66666666666424</v>
      </c>
      <c r="AR16" s="92">
        <f t="shared" si="37"/>
        <v>741.66666666666424</v>
      </c>
      <c r="AS16" s="92">
        <f t="shared" si="37"/>
        <v>1041.6666666666642</v>
      </c>
      <c r="AT16" s="92">
        <f t="shared" si="37"/>
        <v>-48460.75</v>
      </c>
      <c r="AU16" s="56"/>
      <c r="AV16" s="56"/>
      <c r="AW16" s="56"/>
      <c r="AX16" s="92">
        <f t="shared" ref="AX16:BJ16" si="38">AX9-AX14</f>
        <v>-2941.6666666666715</v>
      </c>
      <c r="AY16" s="92">
        <f t="shared" si="38"/>
        <v>-891.66666666667152</v>
      </c>
      <c r="AZ16" s="92">
        <f t="shared" si="38"/>
        <v>6558.3333333333285</v>
      </c>
      <c r="BA16" s="92">
        <f t="shared" si="38"/>
        <v>4583.3333333333285</v>
      </c>
      <c r="BB16" s="92">
        <f t="shared" si="38"/>
        <v>7033.3333333333139</v>
      </c>
      <c r="BC16" s="92">
        <f t="shared" si="38"/>
        <v>16083.333333333343</v>
      </c>
      <c r="BD16" s="92">
        <f t="shared" si="38"/>
        <v>18933.333333333343</v>
      </c>
      <c r="BE16" s="92">
        <f t="shared" si="38"/>
        <v>21783.333333333314</v>
      </c>
      <c r="BF16" s="92">
        <f t="shared" si="38"/>
        <v>32433.333333333314</v>
      </c>
      <c r="BG16" s="92">
        <f t="shared" si="38"/>
        <v>29291.666666666657</v>
      </c>
      <c r="BH16" s="92">
        <f t="shared" si="38"/>
        <v>34749.999999999971</v>
      </c>
      <c r="BI16" s="92">
        <f t="shared" si="38"/>
        <v>38399.999999999942</v>
      </c>
      <c r="BJ16" s="92">
        <f t="shared" si="38"/>
        <v>206016.66666666628</v>
      </c>
      <c r="BK16" s="56"/>
      <c r="BL16" s="56"/>
      <c r="BM16" s="56"/>
      <c r="BN16" s="92">
        <f t="shared" ref="BN16:BZ16" si="39">BN9-BN14</f>
        <v>75620.416666666628</v>
      </c>
      <c r="BO16" s="92">
        <f t="shared" si="39"/>
        <v>87957.916666666686</v>
      </c>
      <c r="BP16" s="92">
        <f t="shared" si="39"/>
        <v>87795.416666666628</v>
      </c>
      <c r="BQ16" s="92">
        <f t="shared" si="39"/>
        <v>100132.91666666663</v>
      </c>
      <c r="BR16" s="92">
        <f t="shared" si="39"/>
        <v>99970.416666666628</v>
      </c>
      <c r="BS16" s="92">
        <f t="shared" si="39"/>
        <v>112307.91666666663</v>
      </c>
      <c r="BT16" s="92">
        <f t="shared" si="39"/>
        <v>112145.41666666663</v>
      </c>
      <c r="BU16" s="92">
        <f t="shared" si="39"/>
        <v>124482.91666666663</v>
      </c>
      <c r="BV16" s="92">
        <f t="shared" si="39"/>
        <v>136820.41666666663</v>
      </c>
      <c r="BW16" s="92">
        <f t="shared" si="39"/>
        <v>136657.91666666674</v>
      </c>
      <c r="BX16" s="92">
        <f t="shared" si="39"/>
        <v>148995.41666666674</v>
      </c>
      <c r="BY16" s="92">
        <f t="shared" si="39"/>
        <v>148832.91666666674</v>
      </c>
      <c r="BZ16" s="92">
        <f t="shared" si="39"/>
        <v>1371719.9999999991</v>
      </c>
      <c r="CA16" s="56"/>
      <c r="CB16" s="56"/>
      <c r="CC16" s="56"/>
      <c r="CD16" s="92">
        <f t="shared" ref="CD16:CP16" si="40">CD9-CD14</f>
        <v>271150.35416666663</v>
      </c>
      <c r="CE16" s="92">
        <f t="shared" si="40"/>
        <v>292875.35416666663</v>
      </c>
      <c r="CF16" s="92">
        <f t="shared" si="40"/>
        <v>314600.35416666674</v>
      </c>
      <c r="CG16" s="92">
        <f t="shared" si="40"/>
        <v>336325.35416666674</v>
      </c>
      <c r="CH16" s="92">
        <f t="shared" si="40"/>
        <v>358050.35416666674</v>
      </c>
      <c r="CI16" s="92">
        <f t="shared" si="40"/>
        <v>379775.35416666651</v>
      </c>
      <c r="CJ16" s="92">
        <f t="shared" si="40"/>
        <v>401500.35416666651</v>
      </c>
      <c r="CK16" s="92">
        <f t="shared" si="40"/>
        <v>423225.35416666651</v>
      </c>
      <c r="CL16" s="92">
        <f t="shared" si="40"/>
        <v>444950.35416666651</v>
      </c>
      <c r="CM16" s="92">
        <f t="shared" si="40"/>
        <v>466675.35416666651</v>
      </c>
      <c r="CN16" s="92">
        <f t="shared" si="40"/>
        <v>488400.35416666651</v>
      </c>
      <c r="CO16" s="92">
        <f t="shared" si="40"/>
        <v>510125.35416666651</v>
      </c>
      <c r="CP16" s="92">
        <f t="shared" si="40"/>
        <v>4687654.25</v>
      </c>
      <c r="CQ16" s="56"/>
      <c r="CR16" s="56"/>
      <c r="CS16" s="56"/>
      <c r="CT16" s="92">
        <f t="shared" ref="CT16:DF16" si="41">CT9-CT14</f>
        <v>858937.3760416666</v>
      </c>
      <c r="CU16" s="92">
        <f t="shared" si="41"/>
        <v>934437.3760416666</v>
      </c>
      <c r="CV16" s="92">
        <f t="shared" si="41"/>
        <v>969937.3760416666</v>
      </c>
      <c r="CW16" s="92">
        <f t="shared" si="41"/>
        <v>1045437.3760416666</v>
      </c>
      <c r="CX16" s="92">
        <f t="shared" si="41"/>
        <v>1080937.3760416666</v>
      </c>
      <c r="CY16" s="92">
        <f t="shared" si="41"/>
        <v>1156437.3760416666</v>
      </c>
      <c r="CZ16" s="92">
        <f t="shared" si="41"/>
        <v>1231937.3760416666</v>
      </c>
      <c r="DA16" s="92">
        <f t="shared" si="41"/>
        <v>1267437.3760416666</v>
      </c>
      <c r="DB16" s="92">
        <f t="shared" si="41"/>
        <v>1342937.3760416666</v>
      </c>
      <c r="DC16" s="92">
        <f t="shared" si="41"/>
        <v>1378437.3760416666</v>
      </c>
      <c r="DD16" s="92">
        <f t="shared" si="41"/>
        <v>1453937.3760416666</v>
      </c>
      <c r="DE16" s="92">
        <f t="shared" si="41"/>
        <v>1529437.3760416666</v>
      </c>
      <c r="DF16" s="92">
        <f t="shared" si="41"/>
        <v>14250248.512500003</v>
      </c>
      <c r="DG16" s="56"/>
      <c r="DH16" s="56"/>
    </row>
    <row r="17" spans="1:112" ht="15.75" customHeight="1">
      <c r="A17" s="4"/>
      <c r="B17" s="103">
        <f t="shared" ref="B17:N17" si="42">IFERROR((B9-B14)/B9,0)</f>
        <v>0</v>
      </c>
      <c r="C17" s="103">
        <f t="shared" si="42"/>
        <v>0</v>
      </c>
      <c r="D17" s="103">
        <f t="shared" si="42"/>
        <v>0</v>
      </c>
      <c r="E17" s="103">
        <f t="shared" si="42"/>
        <v>0</v>
      </c>
      <c r="F17" s="103">
        <f t="shared" si="42"/>
        <v>0</v>
      </c>
      <c r="G17" s="103">
        <f t="shared" si="42"/>
        <v>0</v>
      </c>
      <c r="H17" s="103">
        <f t="shared" si="42"/>
        <v>0</v>
      </c>
      <c r="I17" s="103">
        <f t="shared" si="42"/>
        <v>0</v>
      </c>
      <c r="J17" s="103">
        <f t="shared" si="42"/>
        <v>0</v>
      </c>
      <c r="K17" s="103">
        <f t="shared" si="42"/>
        <v>0</v>
      </c>
      <c r="L17" s="103">
        <f t="shared" si="42"/>
        <v>0</v>
      </c>
      <c r="M17" s="103">
        <f t="shared" si="42"/>
        <v>0</v>
      </c>
      <c r="N17" s="103">
        <f t="shared" si="42"/>
        <v>0</v>
      </c>
      <c r="O17" s="4"/>
      <c r="P17" s="4"/>
      <c r="Q17" s="4"/>
      <c r="R17" s="103">
        <f t="shared" ref="R17:AD17" si="43">IFERROR((R9-R14)/R9,0)</f>
        <v>0</v>
      </c>
      <c r="S17" s="103">
        <f t="shared" si="43"/>
        <v>0.1</v>
      </c>
      <c r="T17" s="103">
        <f t="shared" si="43"/>
        <v>0</v>
      </c>
      <c r="U17" s="103">
        <f t="shared" si="43"/>
        <v>0</v>
      </c>
      <c r="V17" s="103">
        <f t="shared" si="43"/>
        <v>0</v>
      </c>
      <c r="W17" s="103">
        <f t="shared" si="43"/>
        <v>0</v>
      </c>
      <c r="X17" s="103">
        <f t="shared" si="43"/>
        <v>0</v>
      </c>
      <c r="Y17" s="103">
        <f t="shared" si="43"/>
        <v>0</v>
      </c>
      <c r="Z17" s="103">
        <f t="shared" si="43"/>
        <v>0</v>
      </c>
      <c r="AA17" s="103">
        <f t="shared" si="43"/>
        <v>0</v>
      </c>
      <c r="AB17" s="103">
        <f t="shared" si="43"/>
        <v>0</v>
      </c>
      <c r="AC17" s="103">
        <f t="shared" si="43"/>
        <v>0</v>
      </c>
      <c r="AD17" s="103">
        <f t="shared" si="43"/>
        <v>0.1</v>
      </c>
      <c r="AE17" s="4"/>
      <c r="AF17" s="4"/>
      <c r="AG17" s="4"/>
      <c r="AH17" s="103">
        <f t="shared" ref="AH17:AT17" si="44">IFERROR((AH9-AH14)/AH9,0)</f>
        <v>-0.2909722222222223</v>
      </c>
      <c r="AI17" s="103">
        <f t="shared" si="44"/>
        <v>-0.61622807017543868</v>
      </c>
      <c r="AJ17" s="103">
        <f t="shared" si="44"/>
        <v>-0.5140216193366246</v>
      </c>
      <c r="AK17" s="103">
        <f t="shared" si="44"/>
        <v>-0.4940972222222223</v>
      </c>
      <c r="AL17" s="103">
        <f t="shared" si="44"/>
        <v>-6.862089081051409E-2</v>
      </c>
      <c r="AM17" s="103">
        <f t="shared" si="44"/>
        <v>0.14551027229643421</v>
      </c>
      <c r="AN17" s="103">
        <f t="shared" si="44"/>
        <v>-0.12061644113942059</v>
      </c>
      <c r="AO17" s="103">
        <f t="shared" si="44"/>
        <v>-0.10059366506298051</v>
      </c>
      <c r="AP17" s="103">
        <f t="shared" si="44"/>
        <v>-0.10454872348076237</v>
      </c>
      <c r="AQ17" s="103">
        <f t="shared" si="44"/>
        <v>7.8869047619047183E-3</v>
      </c>
      <c r="AR17" s="103">
        <f t="shared" si="44"/>
        <v>1.2570621468926513E-2</v>
      </c>
      <c r="AS17" s="103">
        <f t="shared" si="44"/>
        <v>1.6801075268817165E-2</v>
      </c>
      <c r="AT17" s="103">
        <f t="shared" si="44"/>
        <v>-9.8413647726834266E-2</v>
      </c>
      <c r="AU17" s="4"/>
      <c r="AV17" s="4"/>
      <c r="AW17" s="4"/>
      <c r="AX17" s="103">
        <f t="shared" ref="AX17:BJ17" si="45">IFERROR((AX9-AX14)/AX9,0)</f>
        <v>-3.8791208791208856E-2</v>
      </c>
      <c r="AY17" s="103">
        <f t="shared" si="45"/>
        <v>-9.9442379182156666E-3</v>
      </c>
      <c r="AZ17" s="103">
        <f t="shared" si="45"/>
        <v>5.8296296296296249E-2</v>
      </c>
      <c r="BA17" s="103">
        <f t="shared" si="45"/>
        <v>3.6089238845144311E-2</v>
      </c>
      <c r="BB17" s="103">
        <f t="shared" si="45"/>
        <v>4.9705535924617059E-2</v>
      </c>
      <c r="BC17" s="103">
        <f t="shared" si="45"/>
        <v>9.6307385229540979E-2</v>
      </c>
      <c r="BD17" s="103">
        <f t="shared" si="45"/>
        <v>0.10393412625800555</v>
      </c>
      <c r="BE17" s="103">
        <f t="shared" si="45"/>
        <v>0.11038851351351342</v>
      </c>
      <c r="BF17" s="103">
        <f t="shared" si="45"/>
        <v>0.1438285291943828</v>
      </c>
      <c r="BG17" s="103">
        <f t="shared" si="45"/>
        <v>0.12137430939226518</v>
      </c>
      <c r="BH17" s="103">
        <f t="shared" si="45"/>
        <v>0.12799263351749532</v>
      </c>
      <c r="BI17" s="103">
        <f t="shared" si="45"/>
        <v>0.13333333333333319</v>
      </c>
      <c r="BJ17" s="103">
        <f t="shared" si="45"/>
        <v>9.7208241585404045E-2</v>
      </c>
      <c r="BK17" s="4"/>
      <c r="BL17" s="4"/>
      <c r="BM17" s="4"/>
      <c r="BN17" s="103">
        <f t="shared" ref="BN17:BZ17" si="46">IFERROR((BN9-BN14)/BN9,0)</f>
        <v>0.20273570151921352</v>
      </c>
      <c r="BO17" s="103">
        <f t="shared" si="46"/>
        <v>0.20793833727344374</v>
      </c>
      <c r="BP17" s="103">
        <f t="shared" si="46"/>
        <v>0.19597191220238092</v>
      </c>
      <c r="BQ17" s="103">
        <f t="shared" si="46"/>
        <v>0.20107011378848724</v>
      </c>
      <c r="BR17" s="103">
        <f t="shared" si="46"/>
        <v>0.1911480242192479</v>
      </c>
      <c r="BS17" s="103">
        <f t="shared" si="46"/>
        <v>0.19599985456660846</v>
      </c>
      <c r="BT17" s="103">
        <f t="shared" si="46"/>
        <v>0.18753414158305459</v>
      </c>
      <c r="BU17" s="103">
        <f t="shared" si="46"/>
        <v>0.19210326646090534</v>
      </c>
      <c r="BV17" s="103">
        <f t="shared" si="46"/>
        <v>0.19601778892072586</v>
      </c>
      <c r="BW17" s="103">
        <f t="shared" si="46"/>
        <v>0.1890150991240204</v>
      </c>
      <c r="BX17" s="103">
        <f t="shared" si="46"/>
        <v>0.1927495687796465</v>
      </c>
      <c r="BY17" s="103">
        <f t="shared" si="46"/>
        <v>0.18650741436925658</v>
      </c>
      <c r="BZ17" s="103">
        <f t="shared" si="46"/>
        <v>0.193855285472018</v>
      </c>
      <c r="CA17" s="4"/>
      <c r="CB17" s="4"/>
      <c r="CC17" s="4"/>
      <c r="CD17" s="103">
        <f t="shared" ref="CD17:CP17" si="47">IFERROR((CD9-CD14)/CD9,0)</f>
        <v>0.23619368829849011</v>
      </c>
      <c r="CE17" s="103">
        <f t="shared" si="47"/>
        <v>0.23467576455662389</v>
      </c>
      <c r="CF17" s="103">
        <f t="shared" si="47"/>
        <v>0.23338305205242341</v>
      </c>
      <c r="CG17" s="103">
        <f t="shared" si="47"/>
        <v>0.23226889099907924</v>
      </c>
      <c r="CH17" s="103">
        <f t="shared" si="47"/>
        <v>0.2312986784022395</v>
      </c>
      <c r="CI17" s="103">
        <f t="shared" si="47"/>
        <v>0.23044621005258895</v>
      </c>
      <c r="CJ17" s="103">
        <f t="shared" si="47"/>
        <v>0.22969127812738357</v>
      </c>
      <c r="CK17" s="103">
        <f t="shared" si="47"/>
        <v>0.22901804879148621</v>
      </c>
      <c r="CL17" s="103">
        <f t="shared" si="47"/>
        <v>0.22841393951060909</v>
      </c>
      <c r="CM17" s="103">
        <f t="shared" si="47"/>
        <v>0.22786882527669264</v>
      </c>
      <c r="CN17" s="103">
        <f t="shared" si="47"/>
        <v>0.22737446655803842</v>
      </c>
      <c r="CO17" s="103">
        <f t="shared" si="47"/>
        <v>0.22692408993179114</v>
      </c>
      <c r="CP17" s="103">
        <f t="shared" si="47"/>
        <v>0.2300576290734197</v>
      </c>
      <c r="CQ17" s="4"/>
      <c r="CR17" s="4"/>
      <c r="CS17" s="4"/>
      <c r="CT17" s="103">
        <f t="shared" ref="CT17:DF17" si="48">IFERROR((CT9-CT14)/CT9,0)</f>
        <v>0.27328583392989708</v>
      </c>
      <c r="CU17" s="103">
        <f t="shared" si="48"/>
        <v>0.27258966628986775</v>
      </c>
      <c r="CV17" s="103">
        <f t="shared" si="48"/>
        <v>0.26697973466602437</v>
      </c>
      <c r="CW17" s="103">
        <f t="shared" si="48"/>
        <v>0.26682934559511656</v>
      </c>
      <c r="CX17" s="103">
        <f t="shared" si="48"/>
        <v>0.26217253845298727</v>
      </c>
      <c r="CY17" s="103">
        <f t="shared" si="48"/>
        <v>0.2623496769604507</v>
      </c>
      <c r="CZ17" s="103">
        <f t="shared" si="48"/>
        <v>0.26250530066943673</v>
      </c>
      <c r="DA17" s="103">
        <f t="shared" si="48"/>
        <v>0.25876630788927452</v>
      </c>
      <c r="DB17" s="103">
        <f t="shared" si="48"/>
        <v>0.25910425931731945</v>
      </c>
      <c r="DC17" s="103">
        <f t="shared" si="48"/>
        <v>0.25583470230914379</v>
      </c>
      <c r="DD17" s="103">
        <f t="shared" si="48"/>
        <v>0.25629074141400787</v>
      </c>
      <c r="DE17" s="103">
        <f t="shared" si="48"/>
        <v>0.25670315140007838</v>
      </c>
      <c r="DF17" s="103">
        <f t="shared" si="48"/>
        <v>0.26173178034199029</v>
      </c>
      <c r="DG17" s="4"/>
      <c r="DH17" s="4"/>
    </row>
    <row r="18" spans="1:112"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row>
    <row r="19" spans="1:112" ht="15.75" customHeight="1">
      <c r="A19" s="240" t="s">
        <v>87</v>
      </c>
      <c r="B19" s="38">
        <f>Sales_Marketing!E8</f>
        <v>0</v>
      </c>
      <c r="C19" s="38">
        <f>Sales_Marketing!F8</f>
        <v>0</v>
      </c>
      <c r="D19" s="38">
        <f>Sales_Marketing!G8</f>
        <v>0</v>
      </c>
      <c r="E19" s="38">
        <f>Sales_Marketing!H8</f>
        <v>0</v>
      </c>
      <c r="F19" s="38">
        <f>Sales_Marketing!I8</f>
        <v>0</v>
      </c>
      <c r="G19" s="38">
        <f>Sales_Marketing!J8</f>
        <v>0</v>
      </c>
      <c r="H19" s="38">
        <f>Sales_Marketing!K8</f>
        <v>0</v>
      </c>
      <c r="I19" s="38">
        <f>Sales_Marketing!L8</f>
        <v>0</v>
      </c>
      <c r="J19" s="38">
        <f>Sales_Marketing!M8</f>
        <v>0</v>
      </c>
      <c r="K19" s="38">
        <f>Sales_Marketing!N8</f>
        <v>0</v>
      </c>
      <c r="L19" s="38">
        <f>Sales_Marketing!O8</f>
        <v>0</v>
      </c>
      <c r="M19" s="38">
        <f>Sales_Marketing!P8</f>
        <v>0</v>
      </c>
      <c r="N19" s="38">
        <f t="shared" ref="N19:N23" si="49">SUM(B19:M19)</f>
        <v>0</v>
      </c>
      <c r="O19" s="4"/>
      <c r="P19" s="4"/>
      <c r="Q19" s="4"/>
      <c r="R19" s="38">
        <f>Sales_Marketing!U8</f>
        <v>0</v>
      </c>
      <c r="S19" s="38">
        <f>Sales_Marketing!V8</f>
        <v>0</v>
      </c>
      <c r="T19" s="38">
        <f>Sales_Marketing!W8</f>
        <v>0</v>
      </c>
      <c r="U19" s="38">
        <f>Sales_Marketing!X8</f>
        <v>0</v>
      </c>
      <c r="V19" s="38">
        <f>Sales_Marketing!Y8</f>
        <v>0</v>
      </c>
      <c r="W19" s="38">
        <f>Sales_Marketing!Z8</f>
        <v>0</v>
      </c>
      <c r="X19" s="38">
        <f>Sales_Marketing!AA8</f>
        <v>0</v>
      </c>
      <c r="Y19" s="38">
        <f>Sales_Marketing!AB8</f>
        <v>0</v>
      </c>
      <c r="Z19" s="38">
        <f>Sales_Marketing!AC8</f>
        <v>0</v>
      </c>
      <c r="AA19" s="38">
        <f>Sales_Marketing!AD8</f>
        <v>0</v>
      </c>
      <c r="AB19" s="38">
        <f>Sales_Marketing!AE8</f>
        <v>0</v>
      </c>
      <c r="AC19" s="38">
        <f>Sales_Marketing!AF8</f>
        <v>1000</v>
      </c>
      <c r="AD19" s="38">
        <f t="shared" ref="AD19:AD23" si="50">SUM(R19:AC19)</f>
        <v>1000</v>
      </c>
      <c r="AE19" s="4"/>
      <c r="AF19" s="4"/>
      <c r="AG19" s="4"/>
      <c r="AH19" s="38">
        <f>Sales_Marketing!AK8</f>
        <v>2000</v>
      </c>
      <c r="AI19" s="38">
        <f>Sales_Marketing!AL8</f>
        <v>2000</v>
      </c>
      <c r="AJ19" s="38">
        <f>Sales_Marketing!AM8</f>
        <v>2000</v>
      </c>
      <c r="AK19" s="38">
        <f>Sales_Marketing!AN8</f>
        <v>2000</v>
      </c>
      <c r="AL19" s="38">
        <f>Sales_Marketing!AO8</f>
        <v>2000</v>
      </c>
      <c r="AM19" s="38">
        <f>Sales_Marketing!AP8</f>
        <v>2000</v>
      </c>
      <c r="AN19" s="38">
        <f>Sales_Marketing!AQ8</f>
        <v>2000</v>
      </c>
      <c r="AO19" s="38">
        <f>Sales_Marketing!AR8</f>
        <v>2000</v>
      </c>
      <c r="AP19" s="38">
        <f>Sales_Marketing!AS8</f>
        <v>2000</v>
      </c>
      <c r="AQ19" s="38">
        <f>Sales_Marketing!AT8</f>
        <v>2000</v>
      </c>
      <c r="AR19" s="38">
        <f>Sales_Marketing!AU8</f>
        <v>2000</v>
      </c>
      <c r="AS19" s="38">
        <f>Sales_Marketing!AV8</f>
        <v>2000</v>
      </c>
      <c r="AT19" s="38">
        <f t="shared" ref="AT19:AT23" si="51">SUM(AH19:AS19)</f>
        <v>24000</v>
      </c>
      <c r="AU19" s="4"/>
      <c r="AV19" s="4"/>
      <c r="AW19" s="4"/>
      <c r="AX19" s="38">
        <f>Sales_Marketing!BA8</f>
        <v>18583.333333333332</v>
      </c>
      <c r="AY19" s="38">
        <f>Sales_Marketing!BB8</f>
        <v>18583.333333333332</v>
      </c>
      <c r="AZ19" s="38">
        <f>Sales_Marketing!BC8</f>
        <v>18583.333333333332</v>
      </c>
      <c r="BA19" s="38">
        <f>Sales_Marketing!BD8</f>
        <v>18583.333333333332</v>
      </c>
      <c r="BB19" s="38">
        <f>Sales_Marketing!BE8</f>
        <v>18583.333333333332</v>
      </c>
      <c r="BC19" s="38">
        <f>Sales_Marketing!BF8</f>
        <v>18583.333333333332</v>
      </c>
      <c r="BD19" s="38">
        <f>Sales_Marketing!BG8</f>
        <v>18583.333333333332</v>
      </c>
      <c r="BE19" s="38">
        <f>Sales_Marketing!BH8</f>
        <v>18583.333333333332</v>
      </c>
      <c r="BF19" s="38">
        <f>Sales_Marketing!BI8</f>
        <v>43750</v>
      </c>
      <c r="BG19" s="38">
        <f>Sales_Marketing!BJ8</f>
        <v>43750</v>
      </c>
      <c r="BH19" s="38">
        <f>Sales_Marketing!BK8</f>
        <v>43750</v>
      </c>
      <c r="BI19" s="38">
        <f>Sales_Marketing!BL8</f>
        <v>43750</v>
      </c>
      <c r="BJ19" s="38">
        <f t="shared" ref="BJ19:BJ23" si="52">SUM(AX19:BI19)</f>
        <v>323666.66666666663</v>
      </c>
      <c r="BK19" s="4"/>
      <c r="BL19" s="4"/>
      <c r="BM19" s="4"/>
      <c r="BN19" s="38">
        <f>Sales_Marketing!BQ8</f>
        <v>45833.333333333328</v>
      </c>
      <c r="BO19" s="38">
        <f>Sales_Marketing!BR8</f>
        <v>45833.333333333328</v>
      </c>
      <c r="BP19" s="38">
        <f>Sales_Marketing!BS8</f>
        <v>45833.333333333328</v>
      </c>
      <c r="BQ19" s="38">
        <f>Sales_Marketing!BT8</f>
        <v>45833.333333333328</v>
      </c>
      <c r="BR19" s="38">
        <f>Sales_Marketing!BU8</f>
        <v>45833.333333333328</v>
      </c>
      <c r="BS19" s="38">
        <f>Sales_Marketing!BV8</f>
        <v>45833.333333333328</v>
      </c>
      <c r="BT19" s="38">
        <f>Sales_Marketing!BW8</f>
        <v>45833.333333333328</v>
      </c>
      <c r="BU19" s="38">
        <f>Sales_Marketing!BX8</f>
        <v>45833.333333333328</v>
      </c>
      <c r="BV19" s="38">
        <f>Sales_Marketing!BY8</f>
        <v>45833.333333333328</v>
      </c>
      <c r="BW19" s="38">
        <f>Sales_Marketing!BZ8</f>
        <v>45833.333333333328</v>
      </c>
      <c r="BX19" s="38">
        <f>Sales_Marketing!CA8</f>
        <v>45833.333333333328</v>
      </c>
      <c r="BY19" s="38">
        <f>Sales_Marketing!CB8</f>
        <v>45833.333333333328</v>
      </c>
      <c r="BZ19" s="38">
        <f t="shared" ref="BZ19:BZ23" si="53">SUM(BN19:BY19)</f>
        <v>549999.99999999988</v>
      </c>
      <c r="CA19" s="4"/>
      <c r="CB19" s="4"/>
      <c r="CC19" s="4"/>
      <c r="CD19" s="38">
        <f>Sales_Marketing!CG8</f>
        <v>91666.666666666657</v>
      </c>
      <c r="CE19" s="38">
        <f>Sales_Marketing!CH8</f>
        <v>91666.666666666657</v>
      </c>
      <c r="CF19" s="38">
        <f>Sales_Marketing!CI8</f>
        <v>91666.666666666657</v>
      </c>
      <c r="CG19" s="38">
        <f>Sales_Marketing!CJ8</f>
        <v>91666.666666666657</v>
      </c>
      <c r="CH19" s="38">
        <f>Sales_Marketing!CK8</f>
        <v>91666.666666666657</v>
      </c>
      <c r="CI19" s="38">
        <f>Sales_Marketing!CL8</f>
        <v>91666.666666666657</v>
      </c>
      <c r="CJ19" s="38">
        <f>Sales_Marketing!CM8</f>
        <v>91666.666666666657</v>
      </c>
      <c r="CK19" s="38">
        <f>Sales_Marketing!CN8</f>
        <v>91666.666666666657</v>
      </c>
      <c r="CL19" s="38">
        <f>Sales_Marketing!CO8</f>
        <v>91666.666666666657</v>
      </c>
      <c r="CM19" s="38">
        <f>Sales_Marketing!CP8</f>
        <v>91666.666666666657</v>
      </c>
      <c r="CN19" s="38">
        <f>Sales_Marketing!CQ8</f>
        <v>91666.666666666657</v>
      </c>
      <c r="CO19" s="38">
        <f>Sales_Marketing!CR8</f>
        <v>91666.666666666657</v>
      </c>
      <c r="CP19" s="38">
        <f t="shared" ref="CP19:CP23" si="54">SUM(CD19:CO19)</f>
        <v>1099999.9999999998</v>
      </c>
      <c r="CQ19" s="4"/>
      <c r="CR19" s="4"/>
      <c r="CS19" s="4"/>
      <c r="CT19" s="38">
        <f>Sales_Marketing!CW8</f>
        <v>187500</v>
      </c>
      <c r="CU19" s="38">
        <f>Sales_Marketing!CX8</f>
        <v>187500</v>
      </c>
      <c r="CV19" s="38">
        <f>Sales_Marketing!CY8</f>
        <v>187500</v>
      </c>
      <c r="CW19" s="38">
        <f>Sales_Marketing!CZ8</f>
        <v>187500</v>
      </c>
      <c r="CX19" s="38">
        <f>Sales_Marketing!DA8</f>
        <v>187500</v>
      </c>
      <c r="CY19" s="38">
        <f>Sales_Marketing!DB8</f>
        <v>187500</v>
      </c>
      <c r="CZ19" s="38">
        <f>Sales_Marketing!DC8</f>
        <v>187500</v>
      </c>
      <c r="DA19" s="38">
        <f>Sales_Marketing!DD8</f>
        <v>187500</v>
      </c>
      <c r="DB19" s="38">
        <f>Sales_Marketing!DE8</f>
        <v>187500</v>
      </c>
      <c r="DC19" s="38">
        <f>Sales_Marketing!DF8</f>
        <v>187500</v>
      </c>
      <c r="DD19" s="38">
        <f>Sales_Marketing!DG8</f>
        <v>187500</v>
      </c>
      <c r="DE19" s="38">
        <f>Sales_Marketing!DH8</f>
        <v>187500</v>
      </c>
      <c r="DF19" s="38">
        <f t="shared" ref="DF19:DF23" si="55">SUM(CT19:DE19)</f>
        <v>2250000</v>
      </c>
      <c r="DG19" s="4"/>
      <c r="DH19" s="4"/>
    </row>
    <row r="20" spans="1:112" ht="15.75" customHeight="1">
      <c r="A20" s="240" t="s">
        <v>33</v>
      </c>
      <c r="B20" s="38">
        <f>Hiring!F7</f>
        <v>0</v>
      </c>
      <c r="C20" s="38">
        <f>Hiring!G7</f>
        <v>0</v>
      </c>
      <c r="D20" s="38">
        <f>Hiring!H7</f>
        <v>0</v>
      </c>
      <c r="E20" s="38">
        <f>Hiring!I7</f>
        <v>0</v>
      </c>
      <c r="F20" s="38">
        <f>Hiring!J7</f>
        <v>0</v>
      </c>
      <c r="G20" s="38">
        <f>Hiring!K7</f>
        <v>0</v>
      </c>
      <c r="H20" s="38">
        <f>Hiring!L7</f>
        <v>0</v>
      </c>
      <c r="I20" s="38">
        <f>Hiring!M7</f>
        <v>0</v>
      </c>
      <c r="J20" s="38">
        <f>Hiring!N7</f>
        <v>0</v>
      </c>
      <c r="K20" s="38">
        <f>Hiring!O7</f>
        <v>0</v>
      </c>
      <c r="L20" s="38">
        <f>Hiring!P7</f>
        <v>0</v>
      </c>
      <c r="M20" s="38">
        <f>Hiring!Q7</f>
        <v>0</v>
      </c>
      <c r="N20" s="38">
        <f t="shared" si="49"/>
        <v>0</v>
      </c>
      <c r="O20" s="4"/>
      <c r="P20" s="4"/>
      <c r="Q20" s="4"/>
      <c r="R20" s="38">
        <f>Hiring!V7</f>
        <v>0</v>
      </c>
      <c r="S20" s="38">
        <f>Hiring!W7</f>
        <v>0</v>
      </c>
      <c r="T20" s="38">
        <f>Hiring!X7</f>
        <v>0</v>
      </c>
      <c r="U20" s="38">
        <f>Hiring!Y7</f>
        <v>0</v>
      </c>
      <c r="V20" s="38">
        <f>Hiring!Z7</f>
        <v>0</v>
      </c>
      <c r="W20" s="38">
        <f>Hiring!AA7</f>
        <v>0</v>
      </c>
      <c r="X20" s="38">
        <f>Hiring!AB7</f>
        <v>0</v>
      </c>
      <c r="Y20" s="38">
        <f>Hiring!AC7</f>
        <v>0</v>
      </c>
      <c r="Z20" s="38">
        <f>Hiring!AD7</f>
        <v>0</v>
      </c>
      <c r="AA20" s="38">
        <f>Hiring!AE7</f>
        <v>0</v>
      </c>
      <c r="AB20" s="38">
        <f>Hiring!AF7</f>
        <v>0</v>
      </c>
      <c r="AC20" s="38">
        <f>Hiring!AG7</f>
        <v>0</v>
      </c>
      <c r="AD20" s="38">
        <f t="shared" si="50"/>
        <v>0</v>
      </c>
      <c r="AE20" s="4"/>
      <c r="AF20" s="4"/>
      <c r="AG20" s="4"/>
      <c r="AH20" s="38">
        <f>Hiring!AL7</f>
        <v>0</v>
      </c>
      <c r="AI20" s="38">
        <f>Hiring!AM7</f>
        <v>0</v>
      </c>
      <c r="AJ20" s="38">
        <f>Hiring!AN7</f>
        <v>0</v>
      </c>
      <c r="AK20" s="38">
        <f>Hiring!AO7</f>
        <v>0</v>
      </c>
      <c r="AL20" s="38">
        <f>Hiring!AP7</f>
        <v>0</v>
      </c>
      <c r="AM20" s="38">
        <f>Hiring!AQ7</f>
        <v>0</v>
      </c>
      <c r="AN20" s="38">
        <f>Hiring!AR7</f>
        <v>0</v>
      </c>
      <c r="AO20" s="38">
        <f>Hiring!AS7</f>
        <v>0</v>
      </c>
      <c r="AP20" s="38">
        <f>Hiring!AT7</f>
        <v>0</v>
      </c>
      <c r="AQ20" s="38">
        <f>Hiring!AU7</f>
        <v>0</v>
      </c>
      <c r="AR20" s="38">
        <f>Hiring!AV7</f>
        <v>0</v>
      </c>
      <c r="AS20" s="38">
        <f>Hiring!AW7</f>
        <v>0</v>
      </c>
      <c r="AT20" s="38">
        <f t="shared" si="51"/>
        <v>0</v>
      </c>
      <c r="AU20" s="4"/>
      <c r="AV20" s="4"/>
      <c r="AW20" s="4"/>
      <c r="AX20" s="38">
        <f>Hiring!BB7</f>
        <v>0</v>
      </c>
      <c r="AY20" s="38">
        <f>Hiring!BC7</f>
        <v>10816.666666666668</v>
      </c>
      <c r="AZ20" s="38">
        <f>Hiring!BD7</f>
        <v>10816.666666666668</v>
      </c>
      <c r="BA20" s="38">
        <f>Hiring!BE7</f>
        <v>10816.666666666668</v>
      </c>
      <c r="BB20" s="38">
        <f>Hiring!BF7</f>
        <v>10816.666666666668</v>
      </c>
      <c r="BC20" s="38">
        <f>Hiring!BG7</f>
        <v>10816.666666666668</v>
      </c>
      <c r="BD20" s="38">
        <f>Hiring!BH7</f>
        <v>10816.666666666668</v>
      </c>
      <c r="BE20" s="38">
        <f>Hiring!BI7</f>
        <v>10816.666666666668</v>
      </c>
      <c r="BF20" s="38">
        <f>Hiring!BJ7</f>
        <v>10816.666666666668</v>
      </c>
      <c r="BG20" s="38">
        <f>Hiring!BK7</f>
        <v>15241.666666666668</v>
      </c>
      <c r="BH20" s="38">
        <f>Hiring!BL7</f>
        <v>15241.66666666667</v>
      </c>
      <c r="BI20" s="38">
        <f>Hiring!BM7</f>
        <v>15241.66666666667</v>
      </c>
      <c r="BJ20" s="38">
        <f t="shared" si="52"/>
        <v>132258.33333333337</v>
      </c>
      <c r="BK20" s="4"/>
      <c r="BL20" s="4"/>
      <c r="BM20" s="4"/>
      <c r="BN20" s="38">
        <f>Hiring!BR7</f>
        <v>16683.888888888891</v>
      </c>
      <c r="BO20" s="38">
        <f>Hiring!BS7</f>
        <v>17093.611111111109</v>
      </c>
      <c r="BP20" s="38">
        <f>Hiring!BT7</f>
        <v>17503.333333333332</v>
      </c>
      <c r="BQ20" s="38">
        <f>Hiring!BU7</f>
        <v>17913.055555555551</v>
      </c>
      <c r="BR20" s="38">
        <f>Hiring!BV7</f>
        <v>18322.777777777781</v>
      </c>
      <c r="BS20" s="38">
        <f>Hiring!BW7</f>
        <v>18732.499999999996</v>
      </c>
      <c r="BT20" s="38">
        <f>Hiring!BX7</f>
        <v>19142.222222222223</v>
      </c>
      <c r="BU20" s="38">
        <f>Hiring!BY7</f>
        <v>19551.944444444442</v>
      </c>
      <c r="BV20" s="38">
        <f>Hiring!BZ7</f>
        <v>19961.666666666664</v>
      </c>
      <c r="BW20" s="38">
        <f>Hiring!CA7</f>
        <v>20371.388888888887</v>
      </c>
      <c r="BX20" s="38">
        <f>Hiring!CB7</f>
        <v>20781.111111111109</v>
      </c>
      <c r="BY20" s="38">
        <f>Hiring!CC7</f>
        <v>21190.833333333328</v>
      </c>
      <c r="BZ20" s="38">
        <f t="shared" si="53"/>
        <v>227248.33333333326</v>
      </c>
      <c r="CA20" s="4"/>
      <c r="CB20" s="4"/>
      <c r="CC20" s="4"/>
      <c r="CD20" s="38">
        <f>Hiring!CH7</f>
        <v>25692.041666666664</v>
      </c>
      <c r="CE20" s="38">
        <f>Hiring!CI7</f>
        <v>27658.708333333325</v>
      </c>
      <c r="CF20" s="38">
        <f>Hiring!CJ7</f>
        <v>29625.374999999996</v>
      </c>
      <c r="CG20" s="38">
        <f>Hiring!CK7</f>
        <v>31592.041666666664</v>
      </c>
      <c r="CH20" s="38">
        <f>Hiring!CL7</f>
        <v>33558.708333333328</v>
      </c>
      <c r="CI20" s="38">
        <f>Hiring!CM7</f>
        <v>35525.375</v>
      </c>
      <c r="CJ20" s="38">
        <f>Hiring!CN7</f>
        <v>37492.041666666672</v>
      </c>
      <c r="CK20" s="38">
        <f>Hiring!CO7</f>
        <v>39458.708333333343</v>
      </c>
      <c r="CL20" s="38">
        <f>Hiring!CP7</f>
        <v>41425.375000000007</v>
      </c>
      <c r="CM20" s="38">
        <f>Hiring!CQ7</f>
        <v>43392.041666666686</v>
      </c>
      <c r="CN20" s="38">
        <f>Hiring!CR7</f>
        <v>45358.708333333343</v>
      </c>
      <c r="CO20" s="38">
        <f>Hiring!CS7</f>
        <v>47325.375000000015</v>
      </c>
      <c r="CP20" s="38">
        <f t="shared" si="54"/>
        <v>438104.50000000012</v>
      </c>
      <c r="CQ20" s="4"/>
      <c r="CR20" s="4"/>
      <c r="CS20" s="4"/>
      <c r="CT20" s="38">
        <f>Hiring!CX7</f>
        <v>55665.393750000032</v>
      </c>
      <c r="CU20" s="38">
        <f>Hiring!CY7</f>
        <v>60459.143750000025</v>
      </c>
      <c r="CV20" s="38">
        <f>Hiring!CZ7</f>
        <v>65252.893750000025</v>
      </c>
      <c r="CW20" s="38">
        <f>Hiring!DA7</f>
        <v>70046.643750000047</v>
      </c>
      <c r="CX20" s="38">
        <f>Hiring!DB7</f>
        <v>74840.393750000017</v>
      </c>
      <c r="CY20" s="38">
        <f>Hiring!DC7</f>
        <v>79634.143750000032</v>
      </c>
      <c r="CZ20" s="38">
        <f>Hiring!DD7</f>
        <v>84427.893750000017</v>
      </c>
      <c r="DA20" s="38">
        <f>Hiring!DE7</f>
        <v>89221.643750000032</v>
      </c>
      <c r="DB20" s="38">
        <f>Hiring!DF7</f>
        <v>94015.393750000032</v>
      </c>
      <c r="DC20" s="38">
        <f>Hiring!DG7</f>
        <v>98809.143750000032</v>
      </c>
      <c r="DD20" s="38">
        <f>Hiring!DH7</f>
        <v>103602.89375000003</v>
      </c>
      <c r="DE20" s="38">
        <f>Hiring!DI7</f>
        <v>108396.64375000003</v>
      </c>
      <c r="DF20" s="38">
        <f t="shared" si="55"/>
        <v>984372.22500000044</v>
      </c>
      <c r="DG20" s="4"/>
      <c r="DH20" s="4"/>
    </row>
    <row r="21" spans="1:112" ht="15.75" customHeight="1">
      <c r="A21" s="240" t="s">
        <v>101</v>
      </c>
      <c r="B21" s="38">
        <f>Hiring!F8</f>
        <v>0</v>
      </c>
      <c r="C21" s="38">
        <f>Hiring!G8</f>
        <v>0</v>
      </c>
      <c r="D21" s="38">
        <f>Hiring!H8</f>
        <v>0</v>
      </c>
      <c r="E21" s="38">
        <f>Hiring!I8</f>
        <v>0</v>
      </c>
      <c r="F21" s="38">
        <f>Hiring!J8</f>
        <v>0</v>
      </c>
      <c r="G21" s="38">
        <f>Hiring!K8</f>
        <v>0</v>
      </c>
      <c r="H21" s="38">
        <f>Hiring!L8</f>
        <v>0</v>
      </c>
      <c r="I21" s="38">
        <f>Hiring!M8</f>
        <v>0</v>
      </c>
      <c r="J21" s="38">
        <f>Hiring!N8</f>
        <v>0</v>
      </c>
      <c r="K21" s="38">
        <f>Hiring!O8</f>
        <v>0</v>
      </c>
      <c r="L21" s="38">
        <f>Hiring!P8</f>
        <v>0</v>
      </c>
      <c r="M21" s="38">
        <f>Hiring!Q8</f>
        <v>0</v>
      </c>
      <c r="N21" s="38">
        <f t="shared" si="49"/>
        <v>0</v>
      </c>
      <c r="O21" s="4"/>
      <c r="P21" s="4"/>
      <c r="Q21" s="4"/>
      <c r="R21" s="38">
        <f>Hiring!V8</f>
        <v>0</v>
      </c>
      <c r="S21" s="38">
        <f>Hiring!W8</f>
        <v>0</v>
      </c>
      <c r="T21" s="38">
        <f>Hiring!X8</f>
        <v>0</v>
      </c>
      <c r="U21" s="38">
        <f>Hiring!Y8</f>
        <v>0</v>
      </c>
      <c r="V21" s="38">
        <f>Hiring!Z8</f>
        <v>0</v>
      </c>
      <c r="W21" s="38">
        <f>Hiring!AA8</f>
        <v>0</v>
      </c>
      <c r="X21" s="38">
        <f>Hiring!AB8</f>
        <v>0</v>
      </c>
      <c r="Y21" s="38">
        <f>Hiring!AC8</f>
        <v>0</v>
      </c>
      <c r="Z21" s="38">
        <f>Hiring!AD8</f>
        <v>0</v>
      </c>
      <c r="AA21" s="38">
        <f>Hiring!AE8</f>
        <v>0</v>
      </c>
      <c r="AB21" s="38">
        <f>Hiring!AF8</f>
        <v>0</v>
      </c>
      <c r="AC21" s="38">
        <f>Hiring!AG8</f>
        <v>0</v>
      </c>
      <c r="AD21" s="38">
        <f t="shared" si="50"/>
        <v>0</v>
      </c>
      <c r="AE21" s="4"/>
      <c r="AF21" s="4"/>
      <c r="AG21" s="4"/>
      <c r="AH21" s="38">
        <f>Hiring!AL8</f>
        <v>0</v>
      </c>
      <c r="AI21" s="38">
        <f>Hiring!AM8</f>
        <v>0</v>
      </c>
      <c r="AJ21" s="38">
        <f>Hiring!AN8</f>
        <v>0</v>
      </c>
      <c r="AK21" s="38">
        <f>Hiring!AO8</f>
        <v>0</v>
      </c>
      <c r="AL21" s="38">
        <f>Hiring!AP8</f>
        <v>0</v>
      </c>
      <c r="AM21" s="38">
        <f>Hiring!AQ8</f>
        <v>0</v>
      </c>
      <c r="AN21" s="38">
        <f>Hiring!AR8</f>
        <v>0</v>
      </c>
      <c r="AO21" s="38">
        <f>Hiring!AS8</f>
        <v>0</v>
      </c>
      <c r="AP21" s="38">
        <f>Hiring!AT8</f>
        <v>0</v>
      </c>
      <c r="AQ21" s="38">
        <f>Hiring!AU8</f>
        <v>0</v>
      </c>
      <c r="AR21" s="38">
        <f>Hiring!AV8</f>
        <v>0</v>
      </c>
      <c r="AS21" s="38">
        <f>Hiring!AW8</f>
        <v>0</v>
      </c>
      <c r="AT21" s="38">
        <f t="shared" si="51"/>
        <v>0</v>
      </c>
      <c r="AU21" s="4"/>
      <c r="AV21" s="4"/>
      <c r="AW21" s="4"/>
      <c r="AX21" s="38">
        <f>Hiring!BB8</f>
        <v>0</v>
      </c>
      <c r="AY21" s="38">
        <f>Hiring!BC8</f>
        <v>0</v>
      </c>
      <c r="AZ21" s="38">
        <f>Hiring!BD8</f>
        <v>0</v>
      </c>
      <c r="BA21" s="38">
        <f>Hiring!BE8</f>
        <v>0</v>
      </c>
      <c r="BB21" s="38">
        <f>Hiring!BF8</f>
        <v>0</v>
      </c>
      <c r="BC21" s="38">
        <f>Hiring!BG8</f>
        <v>2950</v>
      </c>
      <c r="BD21" s="38">
        <f>Hiring!BH8</f>
        <v>2950</v>
      </c>
      <c r="BE21" s="38">
        <f>Hiring!BI8</f>
        <v>2950</v>
      </c>
      <c r="BF21" s="38">
        <f>Hiring!BJ8</f>
        <v>2950</v>
      </c>
      <c r="BG21" s="38">
        <f>Hiring!BK8</f>
        <v>2950</v>
      </c>
      <c r="BH21" s="38">
        <f>Hiring!BL8</f>
        <v>2950</v>
      </c>
      <c r="BI21" s="38">
        <f>Hiring!BM8</f>
        <v>2950</v>
      </c>
      <c r="BJ21" s="38">
        <f t="shared" si="52"/>
        <v>20650</v>
      </c>
      <c r="BK21" s="4"/>
      <c r="BL21" s="4"/>
      <c r="BM21" s="4"/>
      <c r="BN21" s="38">
        <f>Hiring!BR8</f>
        <v>3384.3055555555557</v>
      </c>
      <c r="BO21" s="38">
        <f>Hiring!BS8</f>
        <v>3671.1111111111113</v>
      </c>
      <c r="BP21" s="38">
        <f>Hiring!BT8</f>
        <v>3957.9166666666661</v>
      </c>
      <c r="BQ21" s="38">
        <f>Hiring!BU8</f>
        <v>4244.7222222222208</v>
      </c>
      <c r="BR21" s="38">
        <f>Hiring!BV8</f>
        <v>4531.5277777777783</v>
      </c>
      <c r="BS21" s="38">
        <f>Hiring!BW8</f>
        <v>4818.3333333333339</v>
      </c>
      <c r="BT21" s="38">
        <f>Hiring!BX8</f>
        <v>5105.1388888888887</v>
      </c>
      <c r="BU21" s="38">
        <f>Hiring!BY8</f>
        <v>5391.9444444444453</v>
      </c>
      <c r="BV21" s="38">
        <f>Hiring!BZ8</f>
        <v>5678.75</v>
      </c>
      <c r="BW21" s="38">
        <f>Hiring!CA8</f>
        <v>5965.5555555555566</v>
      </c>
      <c r="BX21" s="38">
        <f>Hiring!CB8</f>
        <v>6252.3611111111113</v>
      </c>
      <c r="BY21" s="38">
        <f>Hiring!CC8</f>
        <v>6539.1666666666688</v>
      </c>
      <c r="BZ21" s="38">
        <f t="shared" si="53"/>
        <v>59540.833333333336</v>
      </c>
      <c r="CA21" s="4"/>
      <c r="CB21" s="4"/>
      <c r="CC21" s="4"/>
      <c r="CD21" s="38">
        <f>Hiring!CH8</f>
        <v>8005.1527777777801</v>
      </c>
      <c r="CE21" s="38">
        <f>Hiring!CI8</f>
        <v>8824.5972222222244</v>
      </c>
      <c r="CF21" s="38">
        <f>Hiring!CJ8</f>
        <v>9644.0416666666679</v>
      </c>
      <c r="CG21" s="38">
        <f>Hiring!CK8</f>
        <v>10463.486111111113</v>
      </c>
      <c r="CH21" s="38">
        <f>Hiring!CL8</f>
        <v>11282.930555555557</v>
      </c>
      <c r="CI21" s="38">
        <f>Hiring!CM8</f>
        <v>12102.375000000002</v>
      </c>
      <c r="CJ21" s="38">
        <f>Hiring!CN8</f>
        <v>12921.819444444449</v>
      </c>
      <c r="CK21" s="38">
        <f>Hiring!CO8</f>
        <v>13741.263888888894</v>
      </c>
      <c r="CL21" s="38">
        <f>Hiring!CP8</f>
        <v>14560.708333333338</v>
      </c>
      <c r="CM21" s="38">
        <f>Hiring!CQ8</f>
        <v>15380.152777777781</v>
      </c>
      <c r="CN21" s="38">
        <f>Hiring!CR8</f>
        <v>16199.597222222228</v>
      </c>
      <c r="CO21" s="38">
        <f>Hiring!CS8</f>
        <v>17019.041666666675</v>
      </c>
      <c r="CP21" s="38">
        <f t="shared" si="54"/>
        <v>150145.16666666672</v>
      </c>
      <c r="CQ21" s="4"/>
      <c r="CR21" s="4"/>
      <c r="CS21" s="4"/>
      <c r="CT21" s="38">
        <f>Hiring!CX8</f>
        <v>20561.868750000009</v>
      </c>
      <c r="CU21" s="38">
        <f>Hiring!CY8</f>
        <v>22221.243750000005</v>
      </c>
      <c r="CV21" s="38">
        <f>Hiring!CZ8</f>
        <v>23880.618750000001</v>
      </c>
      <c r="CW21" s="38">
        <f>Hiring!DA8</f>
        <v>25539.993749999998</v>
      </c>
      <c r="CX21" s="38">
        <f>Hiring!DB8</f>
        <v>27199.368749999987</v>
      </c>
      <c r="CY21" s="38">
        <f>Hiring!DC8</f>
        <v>28858.743749999987</v>
      </c>
      <c r="CZ21" s="38">
        <f>Hiring!DD8</f>
        <v>30518.11874999998</v>
      </c>
      <c r="DA21" s="38">
        <f>Hiring!DE8</f>
        <v>32177.49374999998</v>
      </c>
      <c r="DB21" s="38">
        <f>Hiring!DF8</f>
        <v>33836.86874999998</v>
      </c>
      <c r="DC21" s="38">
        <f>Hiring!DG8</f>
        <v>35496.243749999972</v>
      </c>
      <c r="DD21" s="38">
        <f>Hiring!DH8</f>
        <v>37155.618749999965</v>
      </c>
      <c r="DE21" s="38">
        <f>Hiring!DI8</f>
        <v>38814.993749999965</v>
      </c>
      <c r="DF21" s="38">
        <f t="shared" si="55"/>
        <v>356261.17499999981</v>
      </c>
      <c r="DG21" s="4"/>
      <c r="DH21" s="4"/>
    </row>
    <row r="22" spans="1:112" ht="15.75" customHeight="1">
      <c r="A22" s="240" t="s">
        <v>239</v>
      </c>
      <c r="B22" s="38">
        <f>Expense!E9</f>
        <v>0</v>
      </c>
      <c r="C22" s="38">
        <f>Expense!F9</f>
        <v>0</v>
      </c>
      <c r="D22" s="38">
        <f>Expense!G9</f>
        <v>0</v>
      </c>
      <c r="E22" s="38">
        <f>Expense!H9</f>
        <v>0</v>
      </c>
      <c r="F22" s="38">
        <f>Expense!I9</f>
        <v>0</v>
      </c>
      <c r="G22" s="38">
        <f>Expense!J9</f>
        <v>0</v>
      </c>
      <c r="H22" s="38">
        <f>Expense!K9</f>
        <v>0</v>
      </c>
      <c r="I22" s="38">
        <f>Expense!L9</f>
        <v>0</v>
      </c>
      <c r="J22" s="38">
        <f>Expense!M9</f>
        <v>0</v>
      </c>
      <c r="K22" s="38">
        <f>Expense!N9</f>
        <v>0</v>
      </c>
      <c r="L22" s="38">
        <f>Expense!O9</f>
        <v>0</v>
      </c>
      <c r="M22" s="38">
        <f>Expense!P9</f>
        <v>0</v>
      </c>
      <c r="N22" s="38">
        <f t="shared" si="49"/>
        <v>0</v>
      </c>
      <c r="O22" s="4"/>
      <c r="P22" s="4"/>
      <c r="Q22" s="4"/>
      <c r="R22" s="38">
        <f>Expense!U9</f>
        <v>200</v>
      </c>
      <c r="S22" s="38">
        <f>Expense!V9</f>
        <v>200</v>
      </c>
      <c r="T22" s="38">
        <f>Expense!W9</f>
        <v>200</v>
      </c>
      <c r="U22" s="38">
        <f>Expense!X9</f>
        <v>200</v>
      </c>
      <c r="V22" s="38">
        <f>Expense!Y9</f>
        <v>200</v>
      </c>
      <c r="W22" s="38">
        <f>Expense!Z9</f>
        <v>200</v>
      </c>
      <c r="X22" s="38">
        <f>Expense!AA9</f>
        <v>200</v>
      </c>
      <c r="Y22" s="38">
        <f>Expense!AB9</f>
        <v>200</v>
      </c>
      <c r="Z22" s="38">
        <f>Expense!AC9</f>
        <v>200</v>
      </c>
      <c r="AA22" s="38">
        <f>Expense!AD9</f>
        <v>200</v>
      </c>
      <c r="AB22" s="38">
        <f>Expense!AE9</f>
        <v>200</v>
      </c>
      <c r="AC22" s="38">
        <f>Expense!AF9</f>
        <v>200</v>
      </c>
      <c r="AD22" s="38">
        <f t="shared" si="50"/>
        <v>2400</v>
      </c>
      <c r="AE22" s="4"/>
      <c r="AF22" s="4"/>
      <c r="AG22" s="4"/>
      <c r="AH22" s="38">
        <f>Expense!AK9</f>
        <v>1500</v>
      </c>
      <c r="AI22" s="38">
        <f>Expense!AL9</f>
        <v>1500</v>
      </c>
      <c r="AJ22" s="38">
        <f>Expense!AM9</f>
        <v>1500</v>
      </c>
      <c r="AK22" s="38">
        <f>Expense!AN9</f>
        <v>1500</v>
      </c>
      <c r="AL22" s="38">
        <f>Expense!AO9</f>
        <v>1500</v>
      </c>
      <c r="AM22" s="38">
        <f>Expense!AP9</f>
        <v>1500</v>
      </c>
      <c r="AN22" s="38">
        <f>Expense!AQ9</f>
        <v>1500</v>
      </c>
      <c r="AO22" s="38">
        <f>Expense!AR9</f>
        <v>1500</v>
      </c>
      <c r="AP22" s="38">
        <f>Expense!AS9</f>
        <v>1500</v>
      </c>
      <c r="AQ22" s="38">
        <f>Expense!AT9</f>
        <v>990</v>
      </c>
      <c r="AR22" s="38">
        <f>Expense!AU9</f>
        <v>990</v>
      </c>
      <c r="AS22" s="38">
        <f>Expense!AV9</f>
        <v>990</v>
      </c>
      <c r="AT22" s="38">
        <f t="shared" si="51"/>
        <v>16470</v>
      </c>
      <c r="AU22" s="4"/>
      <c r="AV22" s="4"/>
      <c r="AW22" s="4"/>
      <c r="AX22" s="38">
        <f>Expense!BA9</f>
        <v>4000</v>
      </c>
      <c r="AY22" s="38">
        <f>Expense!BB9</f>
        <v>6000</v>
      </c>
      <c r="AZ22" s="38">
        <f>Expense!BC9</f>
        <v>6000</v>
      </c>
      <c r="BA22" s="38">
        <f>Expense!BD9</f>
        <v>7000</v>
      </c>
      <c r="BB22" s="38">
        <f>Expense!BE9</f>
        <v>7000</v>
      </c>
      <c r="BC22" s="38">
        <f>Expense!BF9</f>
        <v>8000</v>
      </c>
      <c r="BD22" s="38">
        <f>Expense!BG9</f>
        <v>8000</v>
      </c>
      <c r="BE22" s="38">
        <f>Expense!BH9</f>
        <v>8000</v>
      </c>
      <c r="BF22" s="38">
        <f>Expense!BI9</f>
        <v>8000</v>
      </c>
      <c r="BG22" s="38">
        <f>Expense!BJ9</f>
        <v>10000</v>
      </c>
      <c r="BH22" s="38">
        <f>Expense!BK9</f>
        <v>11000</v>
      </c>
      <c r="BI22" s="38">
        <f>Expense!BL9</f>
        <v>11000</v>
      </c>
      <c r="BJ22" s="38">
        <f t="shared" si="52"/>
        <v>94000</v>
      </c>
      <c r="BK22" s="4"/>
      <c r="BL22" s="4"/>
      <c r="BM22" s="4"/>
      <c r="BN22" s="38">
        <f>Expense!BQ9</f>
        <v>13704.166666666666</v>
      </c>
      <c r="BO22" s="38">
        <f>Expense!BR9</f>
        <v>14758.333333333332</v>
      </c>
      <c r="BP22" s="38">
        <f>Expense!BS9</f>
        <v>15812.5</v>
      </c>
      <c r="BQ22" s="38">
        <f>Expense!BT9</f>
        <v>16866.666666666664</v>
      </c>
      <c r="BR22" s="38">
        <f>Expense!BU9</f>
        <v>17920.833333333332</v>
      </c>
      <c r="BS22" s="38">
        <f>Expense!BV9</f>
        <v>18975</v>
      </c>
      <c r="BT22" s="38">
        <f>Expense!BW9</f>
        <v>20029.166666666664</v>
      </c>
      <c r="BU22" s="38">
        <f>Expense!BX9</f>
        <v>21083.333333333332</v>
      </c>
      <c r="BV22" s="38">
        <f>Expense!BY9</f>
        <v>22137.5</v>
      </c>
      <c r="BW22" s="38">
        <f>Expense!BZ9</f>
        <v>23191.666666666664</v>
      </c>
      <c r="BX22" s="38">
        <f>Expense!CA9</f>
        <v>24245.833333333332</v>
      </c>
      <c r="BY22" s="38">
        <f>Expense!CB9</f>
        <v>25300</v>
      </c>
      <c r="BZ22" s="38">
        <f t="shared" si="53"/>
        <v>234025</v>
      </c>
      <c r="CA22" s="4"/>
      <c r="CB22" s="4"/>
      <c r="CC22" s="4"/>
      <c r="CD22" s="38">
        <f>Expense!CG9</f>
        <v>31254.166666666664</v>
      </c>
      <c r="CE22" s="38">
        <f>Expense!CH9</f>
        <v>33908.333333333328</v>
      </c>
      <c r="CF22" s="38">
        <f>Expense!CI9</f>
        <v>36562.5</v>
      </c>
      <c r="CG22" s="38">
        <f>Expense!CJ9</f>
        <v>39216.666666666664</v>
      </c>
      <c r="CH22" s="38">
        <f>Expense!CK9</f>
        <v>41870.833333333328</v>
      </c>
      <c r="CI22" s="38">
        <f>Expense!CL9</f>
        <v>44525</v>
      </c>
      <c r="CJ22" s="38">
        <f>Expense!CM9</f>
        <v>47179.166666666672</v>
      </c>
      <c r="CK22" s="38">
        <f>Expense!CN9</f>
        <v>49833.333333333336</v>
      </c>
      <c r="CL22" s="38">
        <f>Expense!CO9</f>
        <v>52487.5</v>
      </c>
      <c r="CM22" s="38">
        <f>Expense!CP9</f>
        <v>55141.666666666672</v>
      </c>
      <c r="CN22" s="38">
        <f>Expense!CQ9</f>
        <v>57795.833333333343</v>
      </c>
      <c r="CO22" s="38">
        <f>Expense!CR9</f>
        <v>60450</v>
      </c>
      <c r="CP22" s="38">
        <f t="shared" si="54"/>
        <v>550225</v>
      </c>
      <c r="CQ22" s="4"/>
      <c r="CR22" s="4"/>
      <c r="CS22" s="4"/>
      <c r="CT22" s="38">
        <f>Expense!CW9</f>
        <v>75937.5</v>
      </c>
      <c r="CU22" s="38">
        <f>Expense!CX9</f>
        <v>82125</v>
      </c>
      <c r="CV22" s="38">
        <f>Expense!CY9</f>
        <v>88312.5</v>
      </c>
      <c r="CW22" s="38">
        <f>Expense!CZ9</f>
        <v>94500</v>
      </c>
      <c r="CX22" s="38">
        <f>Expense!DA9</f>
        <v>100687.5</v>
      </c>
      <c r="CY22" s="38">
        <f>Expense!DB9</f>
        <v>106875</v>
      </c>
      <c r="CZ22" s="38">
        <f>Expense!DC9</f>
        <v>113062.5</v>
      </c>
      <c r="DA22" s="38">
        <f>Expense!DD9</f>
        <v>119250</v>
      </c>
      <c r="DB22" s="38">
        <f>Expense!DE9</f>
        <v>125437.5</v>
      </c>
      <c r="DC22" s="38">
        <f>Expense!DF9</f>
        <v>131625</v>
      </c>
      <c r="DD22" s="38">
        <f>Expense!DG9</f>
        <v>137812.5</v>
      </c>
      <c r="DE22" s="38">
        <f>Expense!DH9</f>
        <v>144000</v>
      </c>
      <c r="DF22" s="38">
        <f t="shared" si="55"/>
        <v>1319625</v>
      </c>
      <c r="DG22" s="4"/>
      <c r="DH22" s="4"/>
    </row>
    <row r="23" spans="1:112" ht="16">
      <c r="A23" s="240" t="s">
        <v>91</v>
      </c>
      <c r="B23" s="128">
        <f>Expense!E10</f>
        <v>0</v>
      </c>
      <c r="C23" s="128">
        <f>Expense!F10</f>
        <v>0</v>
      </c>
      <c r="D23" s="128">
        <f>Expense!G10</f>
        <v>0</v>
      </c>
      <c r="E23" s="128">
        <f>Expense!H10</f>
        <v>0</v>
      </c>
      <c r="F23" s="128">
        <f>Expense!I10</f>
        <v>0</v>
      </c>
      <c r="G23" s="128">
        <f>Expense!J10</f>
        <v>0</v>
      </c>
      <c r="H23" s="128">
        <f>Expense!K10</f>
        <v>0</v>
      </c>
      <c r="I23" s="128">
        <f>Expense!L10</f>
        <v>0</v>
      </c>
      <c r="J23" s="128">
        <f>Expense!M10</f>
        <v>0</v>
      </c>
      <c r="K23" s="128">
        <f>Expense!N10</f>
        <v>0</v>
      </c>
      <c r="L23" s="128">
        <f>Expense!O10</f>
        <v>0</v>
      </c>
      <c r="M23" s="128">
        <f>Expense!P10</f>
        <v>0</v>
      </c>
      <c r="N23" s="128">
        <f t="shared" si="49"/>
        <v>0</v>
      </c>
      <c r="O23" s="4"/>
      <c r="P23" s="4"/>
      <c r="Q23" s="4"/>
      <c r="R23" s="128">
        <f>Expense!U10</f>
        <v>0</v>
      </c>
      <c r="S23" s="128">
        <f>Expense!V10</f>
        <v>1500</v>
      </c>
      <c r="T23" s="128">
        <f>Expense!W10</f>
        <v>0</v>
      </c>
      <c r="U23" s="128">
        <f>Expense!X10</f>
        <v>0</v>
      </c>
      <c r="V23" s="128">
        <f>Expense!Y10</f>
        <v>0</v>
      </c>
      <c r="W23" s="128">
        <f>Expense!Z10</f>
        <v>0</v>
      </c>
      <c r="X23" s="128">
        <f>Expense!AA10</f>
        <v>0</v>
      </c>
      <c r="Y23" s="128">
        <f>Expense!AB10</f>
        <v>0</v>
      </c>
      <c r="Z23" s="128">
        <f>Expense!AC10</f>
        <v>0</v>
      </c>
      <c r="AA23" s="128">
        <f>Expense!AD10</f>
        <v>0</v>
      </c>
      <c r="AB23" s="128">
        <f>Expense!AE10</f>
        <v>0</v>
      </c>
      <c r="AC23" s="128">
        <f>Expense!AF10</f>
        <v>0</v>
      </c>
      <c r="AD23" s="128">
        <f t="shared" si="50"/>
        <v>1500</v>
      </c>
      <c r="AE23" s="4"/>
      <c r="AF23" s="4"/>
      <c r="AG23" s="4"/>
      <c r="AH23" s="128">
        <f>Expense!AK10</f>
        <v>480</v>
      </c>
      <c r="AI23" s="128">
        <f>Expense!AL10</f>
        <v>380</v>
      </c>
      <c r="AJ23" s="128">
        <f>Expense!AM10</f>
        <v>441.58</v>
      </c>
      <c r="AK23" s="128">
        <f>Expense!AN10</f>
        <v>480</v>
      </c>
      <c r="AL23" s="128">
        <f>Expense!AO10</f>
        <v>777.12</v>
      </c>
      <c r="AM23" s="128">
        <f>Expense!AP10</f>
        <v>1116.92</v>
      </c>
      <c r="AN23" s="128">
        <f>Expense!AQ10</f>
        <v>820.30000000000007</v>
      </c>
      <c r="AO23" s="128">
        <f>Expense!AR10</f>
        <v>885.46</v>
      </c>
      <c r="AP23" s="128">
        <f>Expense!AS10</f>
        <v>927</v>
      </c>
      <c r="AQ23" s="128">
        <f>Expense!AT10</f>
        <v>1120</v>
      </c>
      <c r="AR23" s="128">
        <f>Expense!AU10</f>
        <v>1180</v>
      </c>
      <c r="AS23" s="128">
        <f>Expense!AV10</f>
        <v>1240</v>
      </c>
      <c r="AT23" s="128">
        <f t="shared" si="51"/>
        <v>9848.380000000001</v>
      </c>
      <c r="AU23" s="4"/>
      <c r="AV23" s="4"/>
      <c r="AW23" s="4"/>
      <c r="AX23" s="128">
        <f>Expense!BA10</f>
        <v>5308.3333333333339</v>
      </c>
      <c r="AY23" s="128">
        <f>Expense!BB10</f>
        <v>6276.6666666666679</v>
      </c>
      <c r="AZ23" s="128">
        <f>Expense!BC10</f>
        <v>7875.0000000000018</v>
      </c>
      <c r="BA23" s="128">
        <f>Expense!BD10</f>
        <v>8890.0000000000018</v>
      </c>
      <c r="BB23" s="128">
        <f>Expense!BE10</f>
        <v>9905.0000000000018</v>
      </c>
      <c r="BC23" s="128">
        <f>Expense!BF10</f>
        <v>11690.000000000002</v>
      </c>
      <c r="BD23" s="128">
        <f>Expense!BG10</f>
        <v>12751.666666666668</v>
      </c>
      <c r="BE23" s="128">
        <f>Expense!BH10</f>
        <v>13813.333333333334</v>
      </c>
      <c r="BF23" s="128">
        <f>Expense!BI10</f>
        <v>15784.999999999998</v>
      </c>
      <c r="BG23" s="128">
        <f>Expense!BJ10</f>
        <v>16893.333333333332</v>
      </c>
      <c r="BH23" s="128">
        <f>Expense!BK10</f>
        <v>19004.999999999996</v>
      </c>
      <c r="BI23" s="128">
        <f>Expense!BL10</f>
        <v>20159.999999999993</v>
      </c>
      <c r="BJ23" s="128">
        <f t="shared" si="52"/>
        <v>148353.33333333331</v>
      </c>
      <c r="BK23" s="4"/>
      <c r="BL23" s="4"/>
      <c r="BM23" s="4"/>
      <c r="BN23" s="128">
        <f>Expense!BQ10</f>
        <v>22379.999999999996</v>
      </c>
      <c r="BO23" s="128">
        <f>Expense!BR10</f>
        <v>25379.999999999996</v>
      </c>
      <c r="BP23" s="128">
        <f>Expense!BS10</f>
        <v>26879.999999999993</v>
      </c>
      <c r="BQ23" s="128">
        <f>Expense!BT10</f>
        <v>29879.999999999993</v>
      </c>
      <c r="BR23" s="128">
        <f>Expense!BU10</f>
        <v>31379.999999999993</v>
      </c>
      <c r="BS23" s="128">
        <f>Expense!BV10</f>
        <v>34379.999999999993</v>
      </c>
      <c r="BT23" s="128">
        <f>Expense!BW10</f>
        <v>35879.999999999993</v>
      </c>
      <c r="BU23" s="128">
        <f>Expense!BX10</f>
        <v>38879.999999999993</v>
      </c>
      <c r="BV23" s="128">
        <f>Expense!BY10</f>
        <v>41879.999999999993</v>
      </c>
      <c r="BW23" s="128">
        <f>Expense!BZ10</f>
        <v>43380</v>
      </c>
      <c r="BX23" s="128">
        <f>Expense!CA10</f>
        <v>46380</v>
      </c>
      <c r="BY23" s="128">
        <f>Expense!CB10</f>
        <v>47880</v>
      </c>
      <c r="BZ23" s="128">
        <f t="shared" si="53"/>
        <v>424559.99999999994</v>
      </c>
      <c r="CA23" s="4"/>
      <c r="CB23" s="4"/>
      <c r="CC23" s="4"/>
      <c r="CD23" s="128">
        <f>Expense!CG10</f>
        <v>57400</v>
      </c>
      <c r="CE23" s="128">
        <f>Expense!CH10</f>
        <v>62400</v>
      </c>
      <c r="CF23" s="128">
        <f>Expense!CI10</f>
        <v>67400</v>
      </c>
      <c r="CG23" s="128">
        <f>Expense!CJ10</f>
        <v>72400</v>
      </c>
      <c r="CH23" s="128">
        <f>Expense!CK10</f>
        <v>77400</v>
      </c>
      <c r="CI23" s="128">
        <f>Expense!CL10</f>
        <v>82400</v>
      </c>
      <c r="CJ23" s="128">
        <f>Expense!CM10</f>
        <v>87400</v>
      </c>
      <c r="CK23" s="128">
        <f>Expense!CN10</f>
        <v>92400</v>
      </c>
      <c r="CL23" s="128">
        <f>Expense!CO10</f>
        <v>97400</v>
      </c>
      <c r="CM23" s="128">
        <f>Expense!CP10</f>
        <v>102400</v>
      </c>
      <c r="CN23" s="128">
        <f>Expense!CQ10</f>
        <v>107400</v>
      </c>
      <c r="CO23" s="128">
        <f>Expense!CR10</f>
        <v>112400</v>
      </c>
      <c r="CP23" s="128">
        <f t="shared" si="54"/>
        <v>1018800</v>
      </c>
      <c r="CQ23" s="4"/>
      <c r="CR23" s="4"/>
      <c r="CS23" s="4"/>
      <c r="CT23" s="128">
        <f>Expense!CW10</f>
        <v>125720</v>
      </c>
      <c r="CU23" s="128">
        <f>Expense!CX10</f>
        <v>137120</v>
      </c>
      <c r="CV23" s="128">
        <f>Expense!CY10</f>
        <v>145320.00000000003</v>
      </c>
      <c r="CW23" s="128">
        <f>Expense!CZ10</f>
        <v>156720</v>
      </c>
      <c r="CX23" s="128">
        <f>Expense!DA10</f>
        <v>164920</v>
      </c>
      <c r="CY23" s="128">
        <f>Expense!DB10</f>
        <v>176320</v>
      </c>
      <c r="CZ23" s="128">
        <f>Expense!DC10</f>
        <v>187720</v>
      </c>
      <c r="DA23" s="128">
        <f>Expense!DD10</f>
        <v>195920</v>
      </c>
      <c r="DB23" s="128">
        <f>Expense!DE10</f>
        <v>207320</v>
      </c>
      <c r="DC23" s="128">
        <f>Expense!DF10</f>
        <v>215520</v>
      </c>
      <c r="DD23" s="128">
        <f>Expense!DG10</f>
        <v>226920</v>
      </c>
      <c r="DE23" s="128">
        <f>Expense!DH10</f>
        <v>238319.99999999997</v>
      </c>
      <c r="DF23" s="128">
        <f t="shared" si="55"/>
        <v>2177840</v>
      </c>
      <c r="DG23" s="4"/>
      <c r="DH23" s="4"/>
    </row>
    <row r="24" spans="1:112" ht="15.75" customHeight="1">
      <c r="A24" s="56" t="s">
        <v>102</v>
      </c>
      <c r="B24" s="92">
        <f t="shared" ref="B24:N24" si="56">SUM(B19:B23)</f>
        <v>0</v>
      </c>
      <c r="C24" s="92">
        <f t="shared" si="56"/>
        <v>0</v>
      </c>
      <c r="D24" s="92">
        <f t="shared" si="56"/>
        <v>0</v>
      </c>
      <c r="E24" s="92">
        <f t="shared" si="56"/>
        <v>0</v>
      </c>
      <c r="F24" s="92">
        <f t="shared" si="56"/>
        <v>0</v>
      </c>
      <c r="G24" s="92">
        <f t="shared" si="56"/>
        <v>0</v>
      </c>
      <c r="H24" s="92">
        <f t="shared" si="56"/>
        <v>0</v>
      </c>
      <c r="I24" s="92">
        <f t="shared" si="56"/>
        <v>0</v>
      </c>
      <c r="J24" s="92">
        <f t="shared" si="56"/>
        <v>0</v>
      </c>
      <c r="K24" s="92">
        <f t="shared" si="56"/>
        <v>0</v>
      </c>
      <c r="L24" s="92">
        <f t="shared" si="56"/>
        <v>0</v>
      </c>
      <c r="M24" s="92">
        <f t="shared" si="56"/>
        <v>0</v>
      </c>
      <c r="N24" s="92">
        <f t="shared" si="56"/>
        <v>0</v>
      </c>
      <c r="O24" s="56"/>
      <c r="P24" s="56"/>
      <c r="Q24" s="56"/>
      <c r="R24" s="92">
        <f t="shared" ref="R24:AD24" si="57">SUM(R19:R23)</f>
        <v>200</v>
      </c>
      <c r="S24" s="92">
        <f t="shared" si="57"/>
        <v>1700</v>
      </c>
      <c r="T24" s="92">
        <f t="shared" si="57"/>
        <v>200</v>
      </c>
      <c r="U24" s="92">
        <f t="shared" si="57"/>
        <v>200</v>
      </c>
      <c r="V24" s="92">
        <f t="shared" si="57"/>
        <v>200</v>
      </c>
      <c r="W24" s="92">
        <f t="shared" si="57"/>
        <v>200</v>
      </c>
      <c r="X24" s="92">
        <f t="shared" si="57"/>
        <v>200</v>
      </c>
      <c r="Y24" s="92">
        <f t="shared" si="57"/>
        <v>200</v>
      </c>
      <c r="Z24" s="92">
        <f t="shared" si="57"/>
        <v>200</v>
      </c>
      <c r="AA24" s="92">
        <f t="shared" si="57"/>
        <v>200</v>
      </c>
      <c r="AB24" s="92">
        <f t="shared" si="57"/>
        <v>200</v>
      </c>
      <c r="AC24" s="92">
        <f t="shared" si="57"/>
        <v>1200</v>
      </c>
      <c r="AD24" s="92">
        <f t="shared" si="57"/>
        <v>4900</v>
      </c>
      <c r="AE24" s="56"/>
      <c r="AF24" s="56"/>
      <c r="AG24" s="56"/>
      <c r="AH24" s="92">
        <f t="shared" ref="AH24:AT24" si="58">SUM(AH19:AH23)</f>
        <v>3980</v>
      </c>
      <c r="AI24" s="92">
        <f t="shared" si="58"/>
        <v>3880</v>
      </c>
      <c r="AJ24" s="92">
        <f t="shared" si="58"/>
        <v>3941.58</v>
      </c>
      <c r="AK24" s="92">
        <f t="shared" si="58"/>
        <v>3980</v>
      </c>
      <c r="AL24" s="92">
        <f t="shared" si="58"/>
        <v>4277.12</v>
      </c>
      <c r="AM24" s="92">
        <f t="shared" si="58"/>
        <v>4616.92</v>
      </c>
      <c r="AN24" s="92">
        <f t="shared" si="58"/>
        <v>4320.3</v>
      </c>
      <c r="AO24" s="92">
        <f t="shared" si="58"/>
        <v>4385.46</v>
      </c>
      <c r="AP24" s="92">
        <f t="shared" si="58"/>
        <v>4427</v>
      </c>
      <c r="AQ24" s="92">
        <f t="shared" si="58"/>
        <v>4110</v>
      </c>
      <c r="AR24" s="92">
        <f t="shared" si="58"/>
        <v>4170</v>
      </c>
      <c r="AS24" s="92">
        <f t="shared" si="58"/>
        <v>4230</v>
      </c>
      <c r="AT24" s="92">
        <f t="shared" si="58"/>
        <v>50318.380000000005</v>
      </c>
      <c r="AU24" s="56"/>
      <c r="AV24" s="56"/>
      <c r="AW24" s="56"/>
      <c r="AX24" s="92">
        <f t="shared" ref="AX24:BJ24" si="59">SUM(AX19:AX23)</f>
        <v>27891.666666666664</v>
      </c>
      <c r="AY24" s="92">
        <f t="shared" si="59"/>
        <v>41676.666666666672</v>
      </c>
      <c r="AZ24" s="92">
        <f t="shared" si="59"/>
        <v>43275</v>
      </c>
      <c r="BA24" s="92">
        <f t="shared" si="59"/>
        <v>45290</v>
      </c>
      <c r="BB24" s="92">
        <f t="shared" si="59"/>
        <v>46305</v>
      </c>
      <c r="BC24" s="92">
        <f t="shared" si="59"/>
        <v>52040</v>
      </c>
      <c r="BD24" s="92">
        <f t="shared" si="59"/>
        <v>53101.666666666672</v>
      </c>
      <c r="BE24" s="92">
        <f t="shared" si="59"/>
        <v>54163.333333333336</v>
      </c>
      <c r="BF24" s="92">
        <f t="shared" si="59"/>
        <v>81301.666666666672</v>
      </c>
      <c r="BG24" s="92">
        <f t="shared" si="59"/>
        <v>88835</v>
      </c>
      <c r="BH24" s="92">
        <f t="shared" si="59"/>
        <v>91946.666666666672</v>
      </c>
      <c r="BI24" s="92">
        <f t="shared" si="59"/>
        <v>93101.666666666657</v>
      </c>
      <c r="BJ24" s="92">
        <f t="shared" si="59"/>
        <v>718928.33333333326</v>
      </c>
      <c r="BK24" s="56"/>
      <c r="BL24" s="56"/>
      <c r="BM24" s="56"/>
      <c r="BN24" s="92">
        <f t="shared" ref="BN24:BZ24" si="60">SUM(BN19:BN23)</f>
        <v>101985.69444444445</v>
      </c>
      <c r="BO24" s="92">
        <f t="shared" si="60"/>
        <v>106736.38888888888</v>
      </c>
      <c r="BP24" s="92">
        <f t="shared" si="60"/>
        <v>109987.08333333331</v>
      </c>
      <c r="BQ24" s="92">
        <f t="shared" si="60"/>
        <v>114737.77777777775</v>
      </c>
      <c r="BR24" s="92">
        <f t="shared" si="60"/>
        <v>117988.47222222222</v>
      </c>
      <c r="BS24" s="92">
        <f t="shared" si="60"/>
        <v>122739.16666666666</v>
      </c>
      <c r="BT24" s="92">
        <f t="shared" si="60"/>
        <v>125989.86111111109</v>
      </c>
      <c r="BU24" s="92">
        <f t="shared" si="60"/>
        <v>130740.55555555553</v>
      </c>
      <c r="BV24" s="92">
        <f t="shared" si="60"/>
        <v>135491.25</v>
      </c>
      <c r="BW24" s="92">
        <f t="shared" si="60"/>
        <v>138741.94444444444</v>
      </c>
      <c r="BX24" s="92">
        <f t="shared" si="60"/>
        <v>143492.63888888888</v>
      </c>
      <c r="BY24" s="92">
        <f t="shared" si="60"/>
        <v>146743.33333333331</v>
      </c>
      <c r="BZ24" s="92">
        <f t="shared" si="60"/>
        <v>1495374.1666666665</v>
      </c>
      <c r="CA24" s="56"/>
      <c r="CB24" s="56"/>
      <c r="CC24" s="56"/>
      <c r="CD24" s="92">
        <f t="shared" ref="CD24:CP24" si="61">SUM(CD19:CD23)</f>
        <v>214018.02777777775</v>
      </c>
      <c r="CE24" s="92">
        <f t="shared" si="61"/>
        <v>224458.30555555553</v>
      </c>
      <c r="CF24" s="92">
        <f t="shared" si="61"/>
        <v>234898.58333333331</v>
      </c>
      <c r="CG24" s="92">
        <f t="shared" si="61"/>
        <v>245338.86111111109</v>
      </c>
      <c r="CH24" s="92">
        <f t="shared" si="61"/>
        <v>255779.13888888888</v>
      </c>
      <c r="CI24" s="92">
        <f t="shared" si="61"/>
        <v>266219.41666666663</v>
      </c>
      <c r="CJ24" s="92">
        <f t="shared" si="61"/>
        <v>276659.69444444444</v>
      </c>
      <c r="CK24" s="92">
        <f t="shared" si="61"/>
        <v>287099.97222222225</v>
      </c>
      <c r="CL24" s="92">
        <f t="shared" si="61"/>
        <v>297540.25</v>
      </c>
      <c r="CM24" s="92">
        <f t="shared" si="61"/>
        <v>307980.52777777781</v>
      </c>
      <c r="CN24" s="92">
        <f t="shared" si="61"/>
        <v>318420.80555555556</v>
      </c>
      <c r="CO24" s="92">
        <f t="shared" si="61"/>
        <v>328861.08333333337</v>
      </c>
      <c r="CP24" s="92">
        <f t="shared" si="61"/>
        <v>3257274.666666667</v>
      </c>
      <c r="CQ24" s="56"/>
      <c r="CR24" s="56"/>
      <c r="CS24" s="56"/>
      <c r="CT24" s="92">
        <f t="shared" ref="CT24:DF24" si="62">SUM(CT19:CT23)</f>
        <v>465384.76250000007</v>
      </c>
      <c r="CU24" s="92">
        <f t="shared" si="62"/>
        <v>489425.38750000001</v>
      </c>
      <c r="CV24" s="92">
        <f t="shared" si="62"/>
        <v>510266.01250000007</v>
      </c>
      <c r="CW24" s="92">
        <f t="shared" si="62"/>
        <v>534306.63750000007</v>
      </c>
      <c r="CX24" s="92">
        <f t="shared" si="62"/>
        <v>555147.26249999995</v>
      </c>
      <c r="CY24" s="92">
        <f t="shared" si="62"/>
        <v>579187.88749999995</v>
      </c>
      <c r="CZ24" s="92">
        <f t="shared" si="62"/>
        <v>603228.51249999995</v>
      </c>
      <c r="DA24" s="92">
        <f t="shared" si="62"/>
        <v>624069.13749999995</v>
      </c>
      <c r="DB24" s="92">
        <f t="shared" si="62"/>
        <v>648109.76249999995</v>
      </c>
      <c r="DC24" s="92">
        <f t="shared" si="62"/>
        <v>668950.38749999995</v>
      </c>
      <c r="DD24" s="92">
        <f t="shared" si="62"/>
        <v>692991.01249999995</v>
      </c>
      <c r="DE24" s="92">
        <f t="shared" si="62"/>
        <v>717031.63749999995</v>
      </c>
      <c r="DF24" s="92">
        <f t="shared" si="62"/>
        <v>7088098.4000000004</v>
      </c>
      <c r="DG24" s="56"/>
      <c r="DH24" s="56"/>
    </row>
    <row r="25" spans="1:112" ht="15.75" customHeight="1">
      <c r="A25" s="4"/>
      <c r="B25" s="103">
        <f t="shared" ref="B25:N25" si="63">IFERROR(B24/B9,0)</f>
        <v>0</v>
      </c>
      <c r="C25" s="103">
        <f t="shared" si="63"/>
        <v>0</v>
      </c>
      <c r="D25" s="103">
        <f t="shared" si="63"/>
        <v>0</v>
      </c>
      <c r="E25" s="103">
        <f t="shared" si="63"/>
        <v>0</v>
      </c>
      <c r="F25" s="103">
        <f t="shared" si="63"/>
        <v>0</v>
      </c>
      <c r="G25" s="103">
        <f t="shared" si="63"/>
        <v>0</v>
      </c>
      <c r="H25" s="103">
        <f t="shared" si="63"/>
        <v>0</v>
      </c>
      <c r="I25" s="103">
        <f t="shared" si="63"/>
        <v>0</v>
      </c>
      <c r="J25" s="103">
        <f t="shared" si="63"/>
        <v>0</v>
      </c>
      <c r="K25" s="103">
        <f t="shared" si="63"/>
        <v>0</v>
      </c>
      <c r="L25" s="103">
        <f t="shared" si="63"/>
        <v>0</v>
      </c>
      <c r="M25" s="103">
        <f t="shared" si="63"/>
        <v>0</v>
      </c>
      <c r="N25" s="103">
        <f t="shared" si="63"/>
        <v>0</v>
      </c>
      <c r="O25" s="4"/>
      <c r="P25" s="4"/>
      <c r="Q25" s="4"/>
      <c r="R25" s="103">
        <f t="shared" ref="R25:AD25" si="64">IFERROR(R24/R9,0)</f>
        <v>0</v>
      </c>
      <c r="S25" s="103">
        <f t="shared" si="64"/>
        <v>5.6666666666666664E-2</v>
      </c>
      <c r="T25" s="103">
        <f t="shared" si="64"/>
        <v>0</v>
      </c>
      <c r="U25" s="103">
        <f t="shared" si="64"/>
        <v>0</v>
      </c>
      <c r="V25" s="103">
        <f t="shared" si="64"/>
        <v>0</v>
      </c>
      <c r="W25" s="103">
        <f t="shared" si="64"/>
        <v>0</v>
      </c>
      <c r="X25" s="103">
        <f t="shared" si="64"/>
        <v>0</v>
      </c>
      <c r="Y25" s="103">
        <f t="shared" si="64"/>
        <v>0</v>
      </c>
      <c r="Z25" s="103">
        <f t="shared" si="64"/>
        <v>0</v>
      </c>
      <c r="AA25" s="103">
        <f t="shared" si="64"/>
        <v>0</v>
      </c>
      <c r="AB25" s="103">
        <f t="shared" si="64"/>
        <v>0</v>
      </c>
      <c r="AC25" s="103">
        <f t="shared" si="64"/>
        <v>0</v>
      </c>
      <c r="AD25" s="103">
        <f t="shared" si="64"/>
        <v>0.16333333333333333</v>
      </c>
      <c r="AE25" s="4"/>
      <c r="AF25" s="4"/>
      <c r="AG25" s="4"/>
      <c r="AH25" s="103">
        <f t="shared" ref="AH25:AT25" si="65">IFERROR(AH24/AH9,0)</f>
        <v>0.16583333333333333</v>
      </c>
      <c r="AI25" s="103">
        <f t="shared" si="65"/>
        <v>0.20421052631578948</v>
      </c>
      <c r="AJ25" s="103">
        <f t="shared" si="65"/>
        <v>0.17852167217718193</v>
      </c>
      <c r="AK25" s="103">
        <f t="shared" si="65"/>
        <v>0.16583333333333333</v>
      </c>
      <c r="AL25" s="103">
        <f t="shared" si="65"/>
        <v>0.11007617871113856</v>
      </c>
      <c r="AM25" s="103">
        <f t="shared" si="65"/>
        <v>8.2672348959639014E-2</v>
      </c>
      <c r="AN25" s="103">
        <f t="shared" si="65"/>
        <v>0.10533463367060832</v>
      </c>
      <c r="AO25" s="103">
        <f t="shared" si="65"/>
        <v>9.9054954486933341E-2</v>
      </c>
      <c r="AP25" s="103">
        <f t="shared" si="65"/>
        <v>9.5512405609492992E-2</v>
      </c>
      <c r="AQ25" s="103">
        <f t="shared" si="65"/>
        <v>7.3392857142857149E-2</v>
      </c>
      <c r="AR25" s="103">
        <f t="shared" si="65"/>
        <v>7.0677966101694911E-2</v>
      </c>
      <c r="AS25" s="103">
        <f t="shared" si="65"/>
        <v>6.82258064516129E-2</v>
      </c>
      <c r="AT25" s="103">
        <f t="shared" si="65"/>
        <v>0.10218610573515645</v>
      </c>
      <c r="AU25" s="4"/>
      <c r="AV25" s="4"/>
      <c r="AW25" s="4"/>
      <c r="AX25" s="103">
        <f t="shared" ref="AX25:BJ25" si="66">IFERROR(AX24/AX9,0)</f>
        <v>0.36780219780219781</v>
      </c>
      <c r="AY25" s="103">
        <f t="shared" si="66"/>
        <v>0.46479553903345727</v>
      </c>
      <c r="AZ25" s="103">
        <f t="shared" si="66"/>
        <v>0.3846666666666666</v>
      </c>
      <c r="BA25" s="103">
        <f t="shared" si="66"/>
        <v>0.35661417322834643</v>
      </c>
      <c r="BB25" s="103">
        <f t="shared" si="66"/>
        <v>0.32724381625441695</v>
      </c>
      <c r="BC25" s="103">
        <f t="shared" si="66"/>
        <v>0.31161676646706588</v>
      </c>
      <c r="BD25" s="103">
        <f t="shared" si="66"/>
        <v>0.29150045745654168</v>
      </c>
      <c r="BE25" s="103">
        <f t="shared" si="66"/>
        <v>0.2744763513513514</v>
      </c>
      <c r="BF25" s="103">
        <f t="shared" si="66"/>
        <v>0.36053954175905406</v>
      </c>
      <c r="BG25" s="103">
        <f t="shared" si="66"/>
        <v>0.36810082872928185</v>
      </c>
      <c r="BH25" s="103">
        <f t="shared" si="66"/>
        <v>0.33866175567833035</v>
      </c>
      <c r="BI25" s="103">
        <f t="shared" si="66"/>
        <v>0.32326967592592604</v>
      </c>
      <c r="BJ25" s="103">
        <f t="shared" si="66"/>
        <v>0.33922381251966027</v>
      </c>
      <c r="BK25" s="4"/>
      <c r="BL25" s="4"/>
      <c r="BM25" s="4"/>
      <c r="BN25" s="103">
        <f t="shared" ref="BN25:BZ25" si="67">IFERROR(BN24/BN9,0)</f>
        <v>0.27342009234435516</v>
      </c>
      <c r="BO25" s="103">
        <f t="shared" si="67"/>
        <v>0.25233188862621486</v>
      </c>
      <c r="BP25" s="103">
        <f t="shared" si="67"/>
        <v>0.24550688244047622</v>
      </c>
      <c r="BQ25" s="103">
        <f t="shared" si="67"/>
        <v>0.2303971441320839</v>
      </c>
      <c r="BR25" s="103">
        <f t="shared" si="67"/>
        <v>0.22559937327384749</v>
      </c>
      <c r="BS25" s="103">
        <f t="shared" si="67"/>
        <v>0.21420447934845843</v>
      </c>
      <c r="BT25" s="103">
        <f t="shared" si="67"/>
        <v>0.21068538647342996</v>
      </c>
      <c r="BU25" s="103">
        <f t="shared" si="67"/>
        <v>0.20176011659807958</v>
      </c>
      <c r="BV25" s="103">
        <f t="shared" si="67"/>
        <v>0.19411353868194844</v>
      </c>
      <c r="BW25" s="103">
        <f t="shared" si="67"/>
        <v>0.19189757184570461</v>
      </c>
      <c r="BX25" s="103">
        <f t="shared" si="67"/>
        <v>0.18563083944228834</v>
      </c>
      <c r="BY25" s="103">
        <f t="shared" si="67"/>
        <v>0.18388888888888885</v>
      </c>
      <c r="BZ25" s="103">
        <f t="shared" si="67"/>
        <v>0.21133043621631808</v>
      </c>
      <c r="CA25" s="4"/>
      <c r="CB25" s="4"/>
      <c r="CC25" s="4"/>
      <c r="CD25" s="103">
        <f t="shared" ref="CD25:CP25" si="68">IFERROR(CD24/CD9,0)</f>
        <v>0.18642685346496321</v>
      </c>
      <c r="CE25" s="103">
        <f t="shared" si="68"/>
        <v>0.17985441150284898</v>
      </c>
      <c r="CF25" s="103">
        <f t="shared" si="68"/>
        <v>0.174257109297725</v>
      </c>
      <c r="CG25" s="103">
        <f t="shared" si="68"/>
        <v>0.1694329151319828</v>
      </c>
      <c r="CH25" s="103">
        <f t="shared" si="68"/>
        <v>0.16523200186620729</v>
      </c>
      <c r="CI25" s="103">
        <f t="shared" si="68"/>
        <v>0.16154090817152103</v>
      </c>
      <c r="CJ25" s="103">
        <f t="shared" si="68"/>
        <v>0.15827213640986523</v>
      </c>
      <c r="CK25" s="103">
        <f t="shared" si="68"/>
        <v>0.15535712782587785</v>
      </c>
      <c r="CL25" s="103">
        <f t="shared" si="68"/>
        <v>0.15274140143737167</v>
      </c>
      <c r="CM25" s="103">
        <f t="shared" si="68"/>
        <v>0.15038111707899307</v>
      </c>
      <c r="CN25" s="103">
        <f t="shared" si="68"/>
        <v>0.14824059848955101</v>
      </c>
      <c r="CO25" s="103">
        <f t="shared" si="68"/>
        <v>0.14629051749703442</v>
      </c>
      <c r="CP25" s="103">
        <f t="shared" si="68"/>
        <v>0.15985839549797148</v>
      </c>
      <c r="CQ25" s="4"/>
      <c r="CR25" s="4"/>
      <c r="CS25" s="4"/>
      <c r="CT25" s="103">
        <f t="shared" ref="CT25:DF25" si="69">IFERROR(CT24/CT9,0)</f>
        <v>0.14807023942093545</v>
      </c>
      <c r="CU25" s="103">
        <f t="shared" si="69"/>
        <v>0.14277286683197199</v>
      </c>
      <c r="CV25" s="103">
        <f t="shared" si="69"/>
        <v>0.14045307252958988</v>
      </c>
      <c r="CW25" s="103">
        <f t="shared" si="69"/>
        <v>0.13637229134762635</v>
      </c>
      <c r="CX25" s="103">
        <f t="shared" si="69"/>
        <v>0.1346464376667475</v>
      </c>
      <c r="CY25" s="103">
        <f t="shared" si="69"/>
        <v>0.13139471132032668</v>
      </c>
      <c r="CZ25" s="103">
        <f t="shared" si="69"/>
        <v>0.12853793149371404</v>
      </c>
      <c r="DA25" s="103">
        <f t="shared" si="69"/>
        <v>0.12741305379746834</v>
      </c>
      <c r="DB25" s="103">
        <f t="shared" si="69"/>
        <v>0.12504529471348638</v>
      </c>
      <c r="DC25" s="103">
        <f t="shared" si="69"/>
        <v>0.12415560272828507</v>
      </c>
      <c r="DD25" s="103">
        <f t="shared" si="69"/>
        <v>0.12215600431870262</v>
      </c>
      <c r="DE25" s="103">
        <f t="shared" si="69"/>
        <v>0.12034770686471971</v>
      </c>
      <c r="DF25" s="103">
        <f t="shared" si="69"/>
        <v>0.13018584285346951</v>
      </c>
      <c r="DG25" s="4"/>
      <c r="DH25" s="4"/>
    </row>
    <row r="26" spans="1:112"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row>
    <row r="27" spans="1:112" s="182" customFormat="1" ht="15.75" customHeight="1">
      <c r="A27" s="180" t="s">
        <v>93</v>
      </c>
      <c r="B27" s="181">
        <f t="shared" ref="B27:N27" si="70">B16-B24</f>
        <v>0</v>
      </c>
      <c r="C27" s="181">
        <f t="shared" si="70"/>
        <v>0</v>
      </c>
      <c r="D27" s="181">
        <f t="shared" si="70"/>
        <v>0</v>
      </c>
      <c r="E27" s="181">
        <f t="shared" si="70"/>
        <v>0</v>
      </c>
      <c r="F27" s="181">
        <f t="shared" si="70"/>
        <v>0</v>
      </c>
      <c r="G27" s="181">
        <f t="shared" si="70"/>
        <v>0</v>
      </c>
      <c r="H27" s="181">
        <f t="shared" si="70"/>
        <v>0</v>
      </c>
      <c r="I27" s="181">
        <f t="shared" si="70"/>
        <v>0</v>
      </c>
      <c r="J27" s="181">
        <f t="shared" si="70"/>
        <v>0</v>
      </c>
      <c r="K27" s="181">
        <f t="shared" si="70"/>
        <v>0</v>
      </c>
      <c r="L27" s="181">
        <f t="shared" si="70"/>
        <v>0</v>
      </c>
      <c r="M27" s="181">
        <f t="shared" si="70"/>
        <v>0</v>
      </c>
      <c r="N27" s="181">
        <f t="shared" si="70"/>
        <v>0</v>
      </c>
      <c r="O27" s="180"/>
      <c r="P27" s="180"/>
      <c r="Q27" s="180"/>
      <c r="R27" s="181">
        <f t="shared" ref="R27:AD27" si="71">R16-R24</f>
        <v>-200</v>
      </c>
      <c r="S27" s="181">
        <f t="shared" si="71"/>
        <v>1300</v>
      </c>
      <c r="T27" s="181">
        <f t="shared" si="71"/>
        <v>-200</v>
      </c>
      <c r="U27" s="181">
        <f t="shared" si="71"/>
        <v>-200</v>
      </c>
      <c r="V27" s="181">
        <f t="shared" si="71"/>
        <v>-200</v>
      </c>
      <c r="W27" s="181">
        <f t="shared" si="71"/>
        <v>-200</v>
      </c>
      <c r="X27" s="181">
        <f t="shared" si="71"/>
        <v>-200</v>
      </c>
      <c r="Y27" s="181">
        <f t="shared" si="71"/>
        <v>-200</v>
      </c>
      <c r="Z27" s="181">
        <f t="shared" si="71"/>
        <v>-200</v>
      </c>
      <c r="AA27" s="181">
        <f t="shared" si="71"/>
        <v>-200</v>
      </c>
      <c r="AB27" s="181">
        <f t="shared" si="71"/>
        <v>-200</v>
      </c>
      <c r="AC27" s="181">
        <f t="shared" si="71"/>
        <v>-1200</v>
      </c>
      <c r="AD27" s="181">
        <f t="shared" si="71"/>
        <v>-1900</v>
      </c>
      <c r="AE27" s="180"/>
      <c r="AF27" s="180"/>
      <c r="AG27" s="180"/>
      <c r="AH27" s="181">
        <f t="shared" ref="AH27:AT27" si="72">AH16-AH24</f>
        <v>-10963.333333333336</v>
      </c>
      <c r="AI27" s="181">
        <f t="shared" si="72"/>
        <v>-15588.333333333336</v>
      </c>
      <c r="AJ27" s="181">
        <f t="shared" si="72"/>
        <v>-15290.663333333336</v>
      </c>
      <c r="AK27" s="181">
        <f t="shared" si="72"/>
        <v>-15838.333333333336</v>
      </c>
      <c r="AL27" s="181">
        <f t="shared" si="72"/>
        <v>-6943.4533333333356</v>
      </c>
      <c r="AM27" s="181">
        <f t="shared" si="72"/>
        <v>3509.2466666666642</v>
      </c>
      <c r="AN27" s="181">
        <f t="shared" si="72"/>
        <v>-9267.383333333335</v>
      </c>
      <c r="AO27" s="181">
        <f t="shared" si="72"/>
        <v>-8839.0433333333349</v>
      </c>
      <c r="AP27" s="181">
        <f t="shared" si="72"/>
        <v>-9272.8333333333358</v>
      </c>
      <c r="AQ27" s="181">
        <f t="shared" si="72"/>
        <v>-3668.3333333333358</v>
      </c>
      <c r="AR27" s="181">
        <f t="shared" si="72"/>
        <v>-3428.3333333333358</v>
      </c>
      <c r="AS27" s="181">
        <f t="shared" si="72"/>
        <v>-3188.3333333333358</v>
      </c>
      <c r="AT27" s="181">
        <f t="shared" si="72"/>
        <v>-98779.13</v>
      </c>
      <c r="AU27" s="180"/>
      <c r="AV27" s="180"/>
      <c r="AW27" s="180"/>
      <c r="AX27" s="181">
        <f t="shared" ref="AX27:BJ27" si="73">AX16-AX24</f>
        <v>-30833.333333333336</v>
      </c>
      <c r="AY27" s="181">
        <f t="shared" si="73"/>
        <v>-42568.333333333343</v>
      </c>
      <c r="AZ27" s="181">
        <f t="shared" si="73"/>
        <v>-36716.666666666672</v>
      </c>
      <c r="BA27" s="181">
        <f t="shared" si="73"/>
        <v>-40706.666666666672</v>
      </c>
      <c r="BB27" s="181">
        <f t="shared" si="73"/>
        <v>-39271.666666666686</v>
      </c>
      <c r="BC27" s="181">
        <f t="shared" si="73"/>
        <v>-35956.666666666657</v>
      </c>
      <c r="BD27" s="181">
        <f t="shared" si="73"/>
        <v>-34168.333333333328</v>
      </c>
      <c r="BE27" s="181">
        <f t="shared" si="73"/>
        <v>-32380.000000000022</v>
      </c>
      <c r="BF27" s="181">
        <f t="shared" si="73"/>
        <v>-48868.333333333358</v>
      </c>
      <c r="BG27" s="181">
        <f t="shared" si="73"/>
        <v>-59543.333333333343</v>
      </c>
      <c r="BH27" s="181">
        <f t="shared" si="73"/>
        <v>-57196.666666666701</v>
      </c>
      <c r="BI27" s="181">
        <f t="shared" si="73"/>
        <v>-54701.666666666715</v>
      </c>
      <c r="BJ27" s="181">
        <f t="shared" si="73"/>
        <v>-512911.66666666698</v>
      </c>
      <c r="BK27" s="180"/>
      <c r="BL27" s="180"/>
      <c r="BM27" s="180"/>
      <c r="BN27" s="181">
        <f t="shared" ref="BN27:BZ27" si="74">BN16-BN24</f>
        <v>-26365.277777777825</v>
      </c>
      <c r="BO27" s="181">
        <f t="shared" si="74"/>
        <v>-18778.47222222219</v>
      </c>
      <c r="BP27" s="181">
        <f t="shared" si="74"/>
        <v>-22191.666666666686</v>
      </c>
      <c r="BQ27" s="181">
        <f t="shared" si="74"/>
        <v>-14604.861111111124</v>
      </c>
      <c r="BR27" s="181">
        <f t="shared" si="74"/>
        <v>-18018.055555555591</v>
      </c>
      <c r="BS27" s="181">
        <f t="shared" si="74"/>
        <v>-10431.250000000029</v>
      </c>
      <c r="BT27" s="181">
        <f t="shared" si="74"/>
        <v>-13844.444444444467</v>
      </c>
      <c r="BU27" s="181">
        <f t="shared" si="74"/>
        <v>-6257.6388888889051</v>
      </c>
      <c r="BV27" s="181">
        <f t="shared" si="74"/>
        <v>1329.1666666666279</v>
      </c>
      <c r="BW27" s="181">
        <f t="shared" si="74"/>
        <v>-2084.0277777776937</v>
      </c>
      <c r="BX27" s="181">
        <f t="shared" si="74"/>
        <v>5502.7777777778683</v>
      </c>
      <c r="BY27" s="181">
        <f t="shared" si="74"/>
        <v>2089.5833333334303</v>
      </c>
      <c r="BZ27" s="181">
        <f t="shared" si="74"/>
        <v>-123654.16666666744</v>
      </c>
      <c r="CA27" s="180"/>
      <c r="CB27" s="180"/>
      <c r="CC27" s="180"/>
      <c r="CD27" s="181">
        <f t="shared" ref="CD27:CP27" si="75">CD16-CD24</f>
        <v>57132.326388888876</v>
      </c>
      <c r="CE27" s="181">
        <f t="shared" si="75"/>
        <v>68417.048611111095</v>
      </c>
      <c r="CF27" s="181">
        <f t="shared" si="75"/>
        <v>79701.77083333343</v>
      </c>
      <c r="CG27" s="181">
        <f t="shared" si="75"/>
        <v>90986.493055555649</v>
      </c>
      <c r="CH27" s="181">
        <f t="shared" si="75"/>
        <v>102271.21527777787</v>
      </c>
      <c r="CI27" s="181">
        <f t="shared" si="75"/>
        <v>113555.93749999988</v>
      </c>
      <c r="CJ27" s="181">
        <f t="shared" si="75"/>
        <v>124840.65972222207</v>
      </c>
      <c r="CK27" s="181">
        <f t="shared" si="75"/>
        <v>136125.38194444426</v>
      </c>
      <c r="CL27" s="181">
        <f t="shared" si="75"/>
        <v>147410.10416666651</v>
      </c>
      <c r="CM27" s="181">
        <f t="shared" si="75"/>
        <v>158694.8263888887</v>
      </c>
      <c r="CN27" s="181">
        <f t="shared" si="75"/>
        <v>169979.54861111095</v>
      </c>
      <c r="CO27" s="181">
        <f t="shared" si="75"/>
        <v>181264.27083333314</v>
      </c>
      <c r="CP27" s="181">
        <f t="shared" si="75"/>
        <v>1430379.583333333</v>
      </c>
      <c r="CQ27" s="180"/>
      <c r="CR27" s="180"/>
      <c r="CS27" s="180"/>
      <c r="CT27" s="181">
        <f t="shared" ref="CT27:DF27" si="76">CT16-CT24</f>
        <v>393552.61354166653</v>
      </c>
      <c r="CU27" s="181">
        <f t="shared" si="76"/>
        <v>445011.98854166659</v>
      </c>
      <c r="CV27" s="181">
        <f t="shared" si="76"/>
        <v>459671.36354166653</v>
      </c>
      <c r="CW27" s="181">
        <f t="shared" si="76"/>
        <v>511130.73854166653</v>
      </c>
      <c r="CX27" s="181">
        <f t="shared" si="76"/>
        <v>525790.11354166665</v>
      </c>
      <c r="CY27" s="181">
        <f t="shared" si="76"/>
        <v>577249.48854166665</v>
      </c>
      <c r="CZ27" s="181">
        <f t="shared" si="76"/>
        <v>628708.86354166665</v>
      </c>
      <c r="DA27" s="181">
        <f t="shared" si="76"/>
        <v>643368.23854166665</v>
      </c>
      <c r="DB27" s="181">
        <f t="shared" si="76"/>
        <v>694827.61354166665</v>
      </c>
      <c r="DC27" s="181">
        <f t="shared" si="76"/>
        <v>709486.98854166665</v>
      </c>
      <c r="DD27" s="181">
        <f t="shared" si="76"/>
        <v>760946.36354166665</v>
      </c>
      <c r="DE27" s="181">
        <f t="shared" si="76"/>
        <v>812405.73854166665</v>
      </c>
      <c r="DF27" s="181">
        <f t="shared" si="76"/>
        <v>7162150.1125000026</v>
      </c>
      <c r="DG27" s="180"/>
      <c r="DH27" s="180"/>
    </row>
    <row r="28" spans="1:112" ht="15.75" customHeight="1">
      <c r="A28" s="4"/>
      <c r="B28" s="103">
        <f t="shared" ref="B28:N28" si="77">IFERROR(B27/B9,0)</f>
        <v>0</v>
      </c>
      <c r="C28" s="103">
        <f t="shared" si="77"/>
        <v>0</v>
      </c>
      <c r="D28" s="103">
        <f t="shared" si="77"/>
        <v>0</v>
      </c>
      <c r="E28" s="103">
        <f t="shared" si="77"/>
        <v>0</v>
      </c>
      <c r="F28" s="103">
        <f t="shared" si="77"/>
        <v>0</v>
      </c>
      <c r="G28" s="103">
        <f t="shared" si="77"/>
        <v>0</v>
      </c>
      <c r="H28" s="103">
        <f t="shared" si="77"/>
        <v>0</v>
      </c>
      <c r="I28" s="103">
        <f t="shared" si="77"/>
        <v>0</v>
      </c>
      <c r="J28" s="103">
        <f t="shared" si="77"/>
        <v>0</v>
      </c>
      <c r="K28" s="103">
        <f t="shared" si="77"/>
        <v>0</v>
      </c>
      <c r="L28" s="103">
        <f t="shared" si="77"/>
        <v>0</v>
      </c>
      <c r="M28" s="103">
        <f t="shared" si="77"/>
        <v>0</v>
      </c>
      <c r="N28" s="103">
        <f t="shared" si="77"/>
        <v>0</v>
      </c>
      <c r="O28" s="4"/>
      <c r="P28" s="4"/>
      <c r="Q28" s="4"/>
      <c r="R28" s="103">
        <f t="shared" ref="R28:AD28" si="78">IFERROR(R27/R9,0)</f>
        <v>0</v>
      </c>
      <c r="S28" s="103">
        <f t="shared" si="78"/>
        <v>4.3333333333333335E-2</v>
      </c>
      <c r="T28" s="103">
        <f t="shared" si="78"/>
        <v>0</v>
      </c>
      <c r="U28" s="103">
        <f t="shared" si="78"/>
        <v>0</v>
      </c>
      <c r="V28" s="103">
        <f t="shared" si="78"/>
        <v>0</v>
      </c>
      <c r="W28" s="103">
        <f t="shared" si="78"/>
        <v>0</v>
      </c>
      <c r="X28" s="103">
        <f t="shared" si="78"/>
        <v>0</v>
      </c>
      <c r="Y28" s="103">
        <f t="shared" si="78"/>
        <v>0</v>
      </c>
      <c r="Z28" s="103">
        <f t="shared" si="78"/>
        <v>0</v>
      </c>
      <c r="AA28" s="103">
        <f t="shared" si="78"/>
        <v>0</v>
      </c>
      <c r="AB28" s="103">
        <f t="shared" si="78"/>
        <v>0</v>
      </c>
      <c r="AC28" s="103">
        <f t="shared" si="78"/>
        <v>0</v>
      </c>
      <c r="AD28" s="103">
        <f t="shared" si="78"/>
        <v>-6.3333333333333339E-2</v>
      </c>
      <c r="AE28" s="4"/>
      <c r="AF28" s="4"/>
      <c r="AG28" s="4"/>
      <c r="AH28" s="103">
        <f t="shared" ref="AH28:AT28" si="79">IFERROR(AH27/AH9,0)</f>
        <v>-0.45680555555555563</v>
      </c>
      <c r="AI28" s="103">
        <f t="shared" si="79"/>
        <v>-0.82043859649122819</v>
      </c>
      <c r="AJ28" s="103">
        <f t="shared" si="79"/>
        <v>-0.69254329151380656</v>
      </c>
      <c r="AK28" s="103">
        <f t="shared" si="79"/>
        <v>-0.65993055555555569</v>
      </c>
      <c r="AL28" s="103">
        <f t="shared" si="79"/>
        <v>-0.17869706952165265</v>
      </c>
      <c r="AM28" s="103">
        <f t="shared" si="79"/>
        <v>6.2837923336795193E-2</v>
      </c>
      <c r="AN28" s="103">
        <f t="shared" si="79"/>
        <v>-0.22595107481002888</v>
      </c>
      <c r="AO28" s="103">
        <f t="shared" si="79"/>
        <v>-0.19964861954991384</v>
      </c>
      <c r="AP28" s="103">
        <f t="shared" si="79"/>
        <v>-0.20006112909025536</v>
      </c>
      <c r="AQ28" s="103">
        <f t="shared" si="79"/>
        <v>-6.5505952380952429E-2</v>
      </c>
      <c r="AR28" s="103">
        <f t="shared" si="79"/>
        <v>-5.8107344632768405E-2</v>
      </c>
      <c r="AS28" s="103">
        <f t="shared" si="79"/>
        <v>-5.1424731182795738E-2</v>
      </c>
      <c r="AT28" s="103">
        <f t="shared" si="79"/>
        <v>-0.20059975346199072</v>
      </c>
      <c r="AU28" s="4"/>
      <c r="AV28" s="4"/>
      <c r="AW28" s="4"/>
      <c r="AX28" s="103">
        <f t="shared" ref="AX28:BJ28" si="80">IFERROR(AX27/AX9,0)</f>
        <v>-0.40659340659340665</v>
      </c>
      <c r="AY28" s="103">
        <f t="shared" si="80"/>
        <v>-0.47473977695167296</v>
      </c>
      <c r="AZ28" s="103">
        <f t="shared" si="80"/>
        <v>-0.32637037037037037</v>
      </c>
      <c r="BA28" s="103">
        <f t="shared" si="80"/>
        <v>-0.32052493438320212</v>
      </c>
      <c r="BB28" s="103">
        <f t="shared" si="80"/>
        <v>-0.27753828032979988</v>
      </c>
      <c r="BC28" s="103">
        <f t="shared" si="80"/>
        <v>-0.21530938123752488</v>
      </c>
      <c r="BD28" s="103">
        <f t="shared" si="80"/>
        <v>-0.18756633119853613</v>
      </c>
      <c r="BE28" s="103">
        <f t="shared" si="80"/>
        <v>-0.16408783783783795</v>
      </c>
      <c r="BF28" s="103">
        <f t="shared" si="80"/>
        <v>-0.21671101256467126</v>
      </c>
      <c r="BG28" s="103">
        <f t="shared" si="80"/>
        <v>-0.24672651933701667</v>
      </c>
      <c r="BH28" s="103">
        <f t="shared" si="80"/>
        <v>-0.21066912216083503</v>
      </c>
      <c r="BI28" s="103">
        <f t="shared" si="80"/>
        <v>-0.18993634259259284</v>
      </c>
      <c r="BJ28" s="103">
        <f t="shared" si="80"/>
        <v>-0.24201557093425624</v>
      </c>
      <c r="BK28" s="4"/>
      <c r="BL28" s="4"/>
      <c r="BM28" s="4"/>
      <c r="BN28" s="103">
        <f t="shared" ref="BN28:BZ28" si="81">IFERROR(BN27/BN9,0)</f>
        <v>-7.0684390825141635E-2</v>
      </c>
      <c r="BO28" s="103">
        <f t="shared" si="81"/>
        <v>-4.4393551352771142E-2</v>
      </c>
      <c r="BP28" s="103">
        <f t="shared" si="81"/>
        <v>-4.9534970238095291E-2</v>
      </c>
      <c r="BQ28" s="103">
        <f t="shared" si="81"/>
        <v>-2.9327030343596641E-2</v>
      </c>
      <c r="BR28" s="103">
        <f t="shared" si="81"/>
        <v>-3.4451349054599609E-2</v>
      </c>
      <c r="BS28" s="103">
        <f t="shared" si="81"/>
        <v>-1.8204624781849966E-2</v>
      </c>
      <c r="BT28" s="103">
        <f t="shared" si="81"/>
        <v>-2.3151244890375369E-2</v>
      </c>
      <c r="BU28" s="103">
        <f t="shared" si="81"/>
        <v>-9.6568501371742388E-3</v>
      </c>
      <c r="BV28" s="103">
        <f t="shared" si="81"/>
        <v>1.9042502387774042E-3</v>
      </c>
      <c r="BW28" s="103">
        <f t="shared" si="81"/>
        <v>-2.8824727216842237E-3</v>
      </c>
      <c r="BX28" s="103">
        <f t="shared" si="81"/>
        <v>7.1187293373581734E-3</v>
      </c>
      <c r="BY28" s="103">
        <f t="shared" si="81"/>
        <v>2.618525480367707E-3</v>
      </c>
      <c r="BZ28" s="103">
        <f t="shared" si="81"/>
        <v>-1.7475150744300092E-2</v>
      </c>
      <c r="CA28" s="4"/>
      <c r="CB28" s="4"/>
      <c r="CC28" s="4"/>
      <c r="CD28" s="103">
        <f t="shared" ref="CD28:CP28" si="82">IFERROR(CD27/CD9,0)</f>
        <v>4.9766834833526896E-2</v>
      </c>
      <c r="CE28" s="103">
        <f t="shared" si="82"/>
        <v>5.4821353053774918E-2</v>
      </c>
      <c r="CF28" s="103">
        <f t="shared" si="82"/>
        <v>5.9125942754698388E-2</v>
      </c>
      <c r="CG28" s="103">
        <f t="shared" si="82"/>
        <v>6.2835975867096439E-2</v>
      </c>
      <c r="CH28" s="103">
        <f t="shared" si="82"/>
        <v>6.6066676536032209E-2</v>
      </c>
      <c r="CI28" s="103">
        <f t="shared" si="82"/>
        <v>6.8905301881067901E-2</v>
      </c>
      <c r="CJ28" s="103">
        <f t="shared" si="82"/>
        <v>7.1419141717518342E-2</v>
      </c>
      <c r="CK28" s="103">
        <f t="shared" si="82"/>
        <v>7.3660920965608362E-2</v>
      </c>
      <c r="CL28" s="103">
        <f t="shared" si="82"/>
        <v>7.5672538073237428E-2</v>
      </c>
      <c r="CM28" s="103">
        <f t="shared" si="82"/>
        <v>7.7487708197699567E-2</v>
      </c>
      <c r="CN28" s="103">
        <f t="shared" si="82"/>
        <v>7.9133868068487406E-2</v>
      </c>
      <c r="CO28" s="103">
        <f t="shared" si="82"/>
        <v>8.0633572434756731E-2</v>
      </c>
      <c r="CP28" s="103">
        <f t="shared" si="82"/>
        <v>7.0199233575448231E-2</v>
      </c>
      <c r="CQ28" s="4"/>
      <c r="CR28" s="4"/>
      <c r="CS28" s="4"/>
      <c r="CT28" s="103">
        <f t="shared" ref="CT28:DE28" si="83">IFERROR(CT27/CT9,0)</f>
        <v>0.12521559450896166</v>
      </c>
      <c r="CU28" s="103">
        <f t="shared" si="83"/>
        <v>0.12981679945789573</v>
      </c>
      <c r="CV28" s="103">
        <f t="shared" si="83"/>
        <v>0.12652666213643449</v>
      </c>
      <c r="CW28" s="103">
        <f t="shared" si="83"/>
        <v>0.13045705424749018</v>
      </c>
      <c r="CX28" s="103">
        <f t="shared" si="83"/>
        <v>0.1275261007862398</v>
      </c>
      <c r="CY28" s="103">
        <f t="shared" si="83"/>
        <v>0.13095496564012402</v>
      </c>
      <c r="CZ28" s="103">
        <f t="shared" si="83"/>
        <v>0.13396736917572272</v>
      </c>
      <c r="DA28" s="103">
        <f t="shared" si="83"/>
        <v>0.13135325409180618</v>
      </c>
      <c r="DB28" s="103">
        <f t="shared" si="83"/>
        <v>0.13405896460383304</v>
      </c>
      <c r="DC28" s="103">
        <f t="shared" si="83"/>
        <v>0.13167909958085869</v>
      </c>
      <c r="DD28" s="103">
        <f t="shared" si="83"/>
        <v>0.13413473709530524</v>
      </c>
      <c r="DE28" s="103">
        <f t="shared" si="83"/>
        <v>0.13635544453535864</v>
      </c>
      <c r="DF28" s="103">
        <f>IFERROR(DF27/DF9,0)</f>
        <v>0.13154593748852078</v>
      </c>
      <c r="DG28" s="4"/>
      <c r="DH28" s="4"/>
    </row>
    <row r="29" spans="1:112"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row>
    <row r="30" spans="1:112" ht="15.75" customHeight="1">
      <c r="A30" s="125" t="s">
        <v>103</v>
      </c>
      <c r="B30" s="83">
        <v>0</v>
      </c>
      <c r="C30" s="83">
        <v>0</v>
      </c>
      <c r="D30" s="83">
        <v>0</v>
      </c>
      <c r="E30" s="83">
        <v>0</v>
      </c>
      <c r="F30" s="83">
        <v>0</v>
      </c>
      <c r="G30" s="83">
        <v>0</v>
      </c>
      <c r="H30" s="83">
        <v>0</v>
      </c>
      <c r="I30" s="83">
        <v>0</v>
      </c>
      <c r="J30" s="83">
        <v>0</v>
      </c>
      <c r="K30" s="83">
        <v>0</v>
      </c>
      <c r="L30" s="83">
        <v>0</v>
      </c>
      <c r="M30" s="83">
        <v>0</v>
      </c>
      <c r="N30" s="83">
        <f>SUM(B30:M30)</f>
        <v>0</v>
      </c>
      <c r="O30" s="83"/>
      <c r="P30" s="83"/>
      <c r="Q30" s="83"/>
      <c r="R30" s="83">
        <v>0</v>
      </c>
      <c r="S30" s="83">
        <v>0</v>
      </c>
      <c r="T30" s="83">
        <v>0</v>
      </c>
      <c r="U30" s="83">
        <v>0</v>
      </c>
      <c r="V30" s="83">
        <v>0</v>
      </c>
      <c r="W30" s="83">
        <v>0</v>
      </c>
      <c r="X30" s="83">
        <v>0</v>
      </c>
      <c r="Y30" s="83">
        <v>0</v>
      </c>
      <c r="Z30" s="83">
        <v>0</v>
      </c>
      <c r="AA30" s="83">
        <v>0</v>
      </c>
      <c r="AB30" s="83">
        <v>0</v>
      </c>
      <c r="AC30" s="83">
        <v>0</v>
      </c>
      <c r="AD30" s="83">
        <f>SUM(R30:AC30)</f>
        <v>0</v>
      </c>
      <c r="AE30" s="83"/>
      <c r="AF30" s="83"/>
      <c r="AG30" s="83"/>
      <c r="AH30" s="83">
        <v>0</v>
      </c>
      <c r="AI30" s="83">
        <v>0</v>
      </c>
      <c r="AJ30" s="83">
        <v>0</v>
      </c>
      <c r="AK30" s="83">
        <v>0</v>
      </c>
      <c r="AL30" s="83">
        <v>0</v>
      </c>
      <c r="AM30" s="83">
        <v>0</v>
      </c>
      <c r="AN30" s="83">
        <v>0</v>
      </c>
      <c r="AO30" s="83">
        <v>0</v>
      </c>
      <c r="AP30" s="83">
        <v>0</v>
      </c>
      <c r="AQ30" s="83">
        <v>0</v>
      </c>
      <c r="AR30" s="83">
        <v>0</v>
      </c>
      <c r="AS30" s="83">
        <v>0</v>
      </c>
      <c r="AT30" s="83">
        <f>SUM(AH30:AS30)</f>
        <v>0</v>
      </c>
      <c r="AU30" s="83"/>
      <c r="AV30" s="83"/>
      <c r="AW30" s="83"/>
      <c r="AX30" s="83">
        <v>0</v>
      </c>
      <c r="AY30" s="83">
        <v>0</v>
      </c>
      <c r="AZ30" s="83">
        <v>0</v>
      </c>
      <c r="BA30" s="83">
        <v>0</v>
      </c>
      <c r="BB30" s="83">
        <v>0</v>
      </c>
      <c r="BC30" s="83">
        <v>0</v>
      </c>
      <c r="BD30" s="83">
        <v>0</v>
      </c>
      <c r="BE30" s="83">
        <v>0</v>
      </c>
      <c r="BF30" s="83">
        <v>0</v>
      </c>
      <c r="BG30" s="83">
        <v>0</v>
      </c>
      <c r="BH30" s="83">
        <v>0</v>
      </c>
      <c r="BI30" s="83">
        <v>0</v>
      </c>
      <c r="BJ30" s="83">
        <f>SUM(AX30:BI30)</f>
        <v>0</v>
      </c>
      <c r="BK30" s="83"/>
      <c r="BL30" s="83"/>
      <c r="BM30" s="83"/>
      <c r="BN30" s="83">
        <v>0</v>
      </c>
      <c r="BO30" s="83">
        <v>0</v>
      </c>
      <c r="BP30" s="83">
        <v>0</v>
      </c>
      <c r="BQ30" s="83">
        <v>0</v>
      </c>
      <c r="BR30" s="83">
        <v>0</v>
      </c>
      <c r="BS30" s="83">
        <v>0</v>
      </c>
      <c r="BT30" s="83">
        <v>0</v>
      </c>
      <c r="BU30" s="83">
        <v>0</v>
      </c>
      <c r="BV30" s="83">
        <v>0</v>
      </c>
      <c r="BW30" s="83">
        <v>0</v>
      </c>
      <c r="BX30" s="83">
        <v>0</v>
      </c>
      <c r="BY30" s="83">
        <v>0</v>
      </c>
      <c r="BZ30" s="83">
        <f>SUM(BN30:BY30)</f>
        <v>0</v>
      </c>
      <c r="CA30" s="83"/>
      <c r="CB30" s="83"/>
      <c r="CC30" s="83"/>
      <c r="CD30" s="83">
        <v>0</v>
      </c>
      <c r="CE30" s="83">
        <v>0</v>
      </c>
      <c r="CF30" s="83">
        <v>0</v>
      </c>
      <c r="CG30" s="83">
        <v>0</v>
      </c>
      <c r="CH30" s="83">
        <v>0</v>
      </c>
      <c r="CI30" s="83">
        <v>0</v>
      </c>
      <c r="CJ30" s="83">
        <v>0</v>
      </c>
      <c r="CK30" s="83">
        <v>0</v>
      </c>
      <c r="CL30" s="83">
        <v>0</v>
      </c>
      <c r="CM30" s="83">
        <v>0</v>
      </c>
      <c r="CN30" s="83">
        <v>0</v>
      </c>
      <c r="CO30" s="83">
        <v>0</v>
      </c>
      <c r="CP30" s="83">
        <f>SUM(CD30:CO30)</f>
        <v>0</v>
      </c>
      <c r="CQ30" s="83"/>
      <c r="CR30" s="83"/>
      <c r="CS30" s="83"/>
      <c r="CT30" s="83">
        <v>0</v>
      </c>
      <c r="CU30" s="83">
        <v>0</v>
      </c>
      <c r="CV30" s="83">
        <v>0</v>
      </c>
      <c r="CW30" s="83">
        <v>0</v>
      </c>
      <c r="CX30" s="83">
        <v>0</v>
      </c>
      <c r="CY30" s="83">
        <v>0</v>
      </c>
      <c r="CZ30" s="83">
        <v>0</v>
      </c>
      <c r="DA30" s="83">
        <v>0</v>
      </c>
      <c r="DB30" s="83">
        <v>0</v>
      </c>
      <c r="DC30" s="83">
        <v>0</v>
      </c>
      <c r="DD30" s="83">
        <v>0</v>
      </c>
      <c r="DE30" s="83">
        <v>0</v>
      </c>
      <c r="DF30" s="83">
        <f>SUM(CT30:DE30)</f>
        <v>0</v>
      </c>
      <c r="DG30" s="83"/>
      <c r="DH30" s="83"/>
    </row>
    <row r="31" spans="1:112"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row>
    <row r="32" spans="1:112" ht="15.75" customHeight="1">
      <c r="A32" s="125" t="s">
        <v>104</v>
      </c>
      <c r="B32" s="38">
        <f t="shared" ref="B32:N32" si="84">B27-B30</f>
        <v>0</v>
      </c>
      <c r="C32" s="38">
        <f t="shared" si="84"/>
        <v>0</v>
      </c>
      <c r="D32" s="38">
        <f t="shared" si="84"/>
        <v>0</v>
      </c>
      <c r="E32" s="38">
        <f t="shared" si="84"/>
        <v>0</v>
      </c>
      <c r="F32" s="38">
        <f t="shared" si="84"/>
        <v>0</v>
      </c>
      <c r="G32" s="38">
        <f t="shared" si="84"/>
        <v>0</v>
      </c>
      <c r="H32" s="38">
        <f t="shared" si="84"/>
        <v>0</v>
      </c>
      <c r="I32" s="38">
        <f t="shared" si="84"/>
        <v>0</v>
      </c>
      <c r="J32" s="38">
        <f t="shared" si="84"/>
        <v>0</v>
      </c>
      <c r="K32" s="38">
        <f t="shared" si="84"/>
        <v>0</v>
      </c>
      <c r="L32" s="38">
        <f t="shared" si="84"/>
        <v>0</v>
      </c>
      <c r="M32" s="38">
        <f t="shared" si="84"/>
        <v>0</v>
      </c>
      <c r="N32" s="38">
        <f t="shared" si="84"/>
        <v>0</v>
      </c>
      <c r="O32" s="4"/>
      <c r="P32" s="4"/>
      <c r="Q32" s="4"/>
      <c r="R32" s="38">
        <f t="shared" ref="R32:AD32" si="85">R27-R30</f>
        <v>-200</v>
      </c>
      <c r="S32" s="38">
        <f t="shared" si="85"/>
        <v>1300</v>
      </c>
      <c r="T32" s="38">
        <f t="shared" si="85"/>
        <v>-200</v>
      </c>
      <c r="U32" s="38">
        <f t="shared" si="85"/>
        <v>-200</v>
      </c>
      <c r="V32" s="38">
        <f t="shared" si="85"/>
        <v>-200</v>
      </c>
      <c r="W32" s="38">
        <f t="shared" si="85"/>
        <v>-200</v>
      </c>
      <c r="X32" s="38">
        <f t="shared" si="85"/>
        <v>-200</v>
      </c>
      <c r="Y32" s="38">
        <f t="shared" si="85"/>
        <v>-200</v>
      </c>
      <c r="Z32" s="38">
        <f t="shared" si="85"/>
        <v>-200</v>
      </c>
      <c r="AA32" s="38">
        <f t="shared" si="85"/>
        <v>-200</v>
      </c>
      <c r="AB32" s="38">
        <f t="shared" si="85"/>
        <v>-200</v>
      </c>
      <c r="AC32" s="38">
        <f t="shared" si="85"/>
        <v>-1200</v>
      </c>
      <c r="AD32" s="38">
        <f t="shared" si="85"/>
        <v>-1900</v>
      </c>
      <c r="AE32" s="4"/>
      <c r="AF32" s="4"/>
      <c r="AG32" s="4"/>
      <c r="AH32" s="38">
        <f t="shared" ref="AH32:AT32" si="86">AH27-AH30</f>
        <v>-10963.333333333336</v>
      </c>
      <c r="AI32" s="38">
        <f t="shared" si="86"/>
        <v>-15588.333333333336</v>
      </c>
      <c r="AJ32" s="38">
        <f t="shared" si="86"/>
        <v>-15290.663333333336</v>
      </c>
      <c r="AK32" s="38">
        <f t="shared" si="86"/>
        <v>-15838.333333333336</v>
      </c>
      <c r="AL32" s="38">
        <f t="shared" si="86"/>
        <v>-6943.4533333333356</v>
      </c>
      <c r="AM32" s="38">
        <f t="shared" si="86"/>
        <v>3509.2466666666642</v>
      </c>
      <c r="AN32" s="38">
        <f t="shared" si="86"/>
        <v>-9267.383333333335</v>
      </c>
      <c r="AO32" s="38">
        <f t="shared" si="86"/>
        <v>-8839.0433333333349</v>
      </c>
      <c r="AP32" s="38">
        <f t="shared" si="86"/>
        <v>-9272.8333333333358</v>
      </c>
      <c r="AQ32" s="38">
        <f t="shared" si="86"/>
        <v>-3668.3333333333358</v>
      </c>
      <c r="AR32" s="38">
        <f t="shared" si="86"/>
        <v>-3428.3333333333358</v>
      </c>
      <c r="AS32" s="38">
        <f t="shared" si="86"/>
        <v>-3188.3333333333358</v>
      </c>
      <c r="AT32" s="38">
        <f t="shared" si="86"/>
        <v>-98779.13</v>
      </c>
      <c r="AU32" s="4"/>
      <c r="AV32" s="4"/>
      <c r="AW32" s="4"/>
      <c r="AX32" s="38">
        <f t="shared" ref="AX32:BJ32" si="87">AX27-AX30</f>
        <v>-30833.333333333336</v>
      </c>
      <c r="AY32" s="38">
        <f t="shared" si="87"/>
        <v>-42568.333333333343</v>
      </c>
      <c r="AZ32" s="38">
        <f t="shared" si="87"/>
        <v>-36716.666666666672</v>
      </c>
      <c r="BA32" s="38">
        <f t="shared" si="87"/>
        <v>-40706.666666666672</v>
      </c>
      <c r="BB32" s="38">
        <f t="shared" si="87"/>
        <v>-39271.666666666686</v>
      </c>
      <c r="BC32" s="38">
        <f t="shared" si="87"/>
        <v>-35956.666666666657</v>
      </c>
      <c r="BD32" s="38">
        <f t="shared" si="87"/>
        <v>-34168.333333333328</v>
      </c>
      <c r="BE32" s="38">
        <f t="shared" si="87"/>
        <v>-32380.000000000022</v>
      </c>
      <c r="BF32" s="38">
        <f t="shared" si="87"/>
        <v>-48868.333333333358</v>
      </c>
      <c r="BG32" s="38">
        <f t="shared" si="87"/>
        <v>-59543.333333333343</v>
      </c>
      <c r="BH32" s="38">
        <f t="shared" si="87"/>
        <v>-57196.666666666701</v>
      </c>
      <c r="BI32" s="38">
        <f t="shared" si="87"/>
        <v>-54701.666666666715</v>
      </c>
      <c r="BJ32" s="38">
        <f t="shared" si="87"/>
        <v>-512911.66666666698</v>
      </c>
      <c r="BK32" s="4"/>
      <c r="BL32" s="4"/>
      <c r="BM32" s="4"/>
      <c r="BN32" s="38">
        <f t="shared" ref="BN32:BZ32" si="88">BN27-BN30</f>
        <v>-26365.277777777825</v>
      </c>
      <c r="BO32" s="38">
        <f t="shared" si="88"/>
        <v>-18778.47222222219</v>
      </c>
      <c r="BP32" s="38">
        <f t="shared" si="88"/>
        <v>-22191.666666666686</v>
      </c>
      <c r="BQ32" s="38">
        <f t="shared" si="88"/>
        <v>-14604.861111111124</v>
      </c>
      <c r="BR32" s="38">
        <f t="shared" si="88"/>
        <v>-18018.055555555591</v>
      </c>
      <c r="BS32" s="38">
        <f t="shared" si="88"/>
        <v>-10431.250000000029</v>
      </c>
      <c r="BT32" s="38">
        <f t="shared" si="88"/>
        <v>-13844.444444444467</v>
      </c>
      <c r="BU32" s="38">
        <f t="shared" si="88"/>
        <v>-6257.6388888889051</v>
      </c>
      <c r="BV32" s="38">
        <f t="shared" si="88"/>
        <v>1329.1666666666279</v>
      </c>
      <c r="BW32" s="38">
        <f t="shared" si="88"/>
        <v>-2084.0277777776937</v>
      </c>
      <c r="BX32" s="38">
        <f t="shared" si="88"/>
        <v>5502.7777777778683</v>
      </c>
      <c r="BY32" s="38">
        <f t="shared" si="88"/>
        <v>2089.5833333334303</v>
      </c>
      <c r="BZ32" s="38">
        <f t="shared" si="88"/>
        <v>-123654.16666666744</v>
      </c>
      <c r="CA32" s="4"/>
      <c r="CB32" s="4"/>
      <c r="CC32" s="4"/>
      <c r="CD32" s="38">
        <f t="shared" ref="CD32:CP32" si="89">CD27-CD30</f>
        <v>57132.326388888876</v>
      </c>
      <c r="CE32" s="38">
        <f t="shared" si="89"/>
        <v>68417.048611111095</v>
      </c>
      <c r="CF32" s="38">
        <f t="shared" si="89"/>
        <v>79701.77083333343</v>
      </c>
      <c r="CG32" s="38">
        <f t="shared" si="89"/>
        <v>90986.493055555649</v>
      </c>
      <c r="CH32" s="38">
        <f t="shared" si="89"/>
        <v>102271.21527777787</v>
      </c>
      <c r="CI32" s="38">
        <f t="shared" si="89"/>
        <v>113555.93749999988</v>
      </c>
      <c r="CJ32" s="38">
        <f t="shared" si="89"/>
        <v>124840.65972222207</v>
      </c>
      <c r="CK32" s="38">
        <f t="shared" si="89"/>
        <v>136125.38194444426</v>
      </c>
      <c r="CL32" s="38">
        <f t="shared" si="89"/>
        <v>147410.10416666651</v>
      </c>
      <c r="CM32" s="38">
        <f t="shared" si="89"/>
        <v>158694.8263888887</v>
      </c>
      <c r="CN32" s="38">
        <f t="shared" si="89"/>
        <v>169979.54861111095</v>
      </c>
      <c r="CO32" s="38">
        <f t="shared" si="89"/>
        <v>181264.27083333314</v>
      </c>
      <c r="CP32" s="38">
        <f t="shared" si="89"/>
        <v>1430379.583333333</v>
      </c>
      <c r="CQ32" s="4"/>
      <c r="CR32" s="4"/>
      <c r="CS32" s="4"/>
      <c r="CT32" s="38">
        <f t="shared" ref="CT32:DF32" si="90">CT27-CT30</f>
        <v>393552.61354166653</v>
      </c>
      <c r="CU32" s="38">
        <f t="shared" si="90"/>
        <v>445011.98854166659</v>
      </c>
      <c r="CV32" s="38">
        <f t="shared" si="90"/>
        <v>459671.36354166653</v>
      </c>
      <c r="CW32" s="38">
        <f t="shared" si="90"/>
        <v>511130.73854166653</v>
      </c>
      <c r="CX32" s="38">
        <f t="shared" si="90"/>
        <v>525790.11354166665</v>
      </c>
      <c r="CY32" s="38">
        <f t="shared" si="90"/>
        <v>577249.48854166665</v>
      </c>
      <c r="CZ32" s="38">
        <f t="shared" si="90"/>
        <v>628708.86354166665</v>
      </c>
      <c r="DA32" s="38">
        <f t="shared" si="90"/>
        <v>643368.23854166665</v>
      </c>
      <c r="DB32" s="38">
        <f t="shared" si="90"/>
        <v>694827.61354166665</v>
      </c>
      <c r="DC32" s="38">
        <f t="shared" si="90"/>
        <v>709486.98854166665</v>
      </c>
      <c r="DD32" s="38">
        <f t="shared" si="90"/>
        <v>760946.36354166665</v>
      </c>
      <c r="DE32" s="38">
        <f t="shared" si="90"/>
        <v>812405.73854166665</v>
      </c>
      <c r="DF32" s="38">
        <f t="shared" si="90"/>
        <v>7162150.1125000026</v>
      </c>
      <c r="DG32" s="4"/>
      <c r="DH32" s="4"/>
    </row>
    <row r="33" spans="1:112" ht="15.75" customHeight="1">
      <c r="A33" s="4"/>
      <c r="B33" s="103">
        <f t="shared" ref="B33:N33" si="91">IFERROR(B32/B9,0)</f>
        <v>0</v>
      </c>
      <c r="C33" s="103">
        <f t="shared" si="91"/>
        <v>0</v>
      </c>
      <c r="D33" s="103">
        <f t="shared" si="91"/>
        <v>0</v>
      </c>
      <c r="E33" s="103">
        <f t="shared" si="91"/>
        <v>0</v>
      </c>
      <c r="F33" s="103">
        <f t="shared" si="91"/>
        <v>0</v>
      </c>
      <c r="G33" s="103">
        <f t="shared" si="91"/>
        <v>0</v>
      </c>
      <c r="H33" s="103">
        <f t="shared" si="91"/>
        <v>0</v>
      </c>
      <c r="I33" s="103">
        <f t="shared" si="91"/>
        <v>0</v>
      </c>
      <c r="J33" s="103">
        <f t="shared" si="91"/>
        <v>0</v>
      </c>
      <c r="K33" s="103">
        <f t="shared" si="91"/>
        <v>0</v>
      </c>
      <c r="L33" s="103">
        <f t="shared" si="91"/>
        <v>0</v>
      </c>
      <c r="M33" s="103">
        <f t="shared" si="91"/>
        <v>0</v>
      </c>
      <c r="N33" s="103">
        <f t="shared" si="91"/>
        <v>0</v>
      </c>
      <c r="O33" s="4"/>
      <c r="P33" s="4"/>
      <c r="Q33" s="4"/>
      <c r="R33" s="103">
        <f t="shared" ref="R33:AD33" si="92">IFERROR(R32/R9,0)</f>
        <v>0</v>
      </c>
      <c r="S33" s="103">
        <f t="shared" si="92"/>
        <v>4.3333333333333335E-2</v>
      </c>
      <c r="T33" s="103">
        <f t="shared" si="92"/>
        <v>0</v>
      </c>
      <c r="U33" s="103">
        <f t="shared" si="92"/>
        <v>0</v>
      </c>
      <c r="V33" s="103">
        <f t="shared" si="92"/>
        <v>0</v>
      </c>
      <c r="W33" s="103">
        <f t="shared" si="92"/>
        <v>0</v>
      </c>
      <c r="X33" s="103">
        <f t="shared" si="92"/>
        <v>0</v>
      </c>
      <c r="Y33" s="103">
        <f t="shared" si="92"/>
        <v>0</v>
      </c>
      <c r="Z33" s="103">
        <f t="shared" si="92"/>
        <v>0</v>
      </c>
      <c r="AA33" s="103">
        <f t="shared" si="92"/>
        <v>0</v>
      </c>
      <c r="AB33" s="103">
        <f t="shared" si="92"/>
        <v>0</v>
      </c>
      <c r="AC33" s="103">
        <f t="shared" si="92"/>
        <v>0</v>
      </c>
      <c r="AD33" s="103">
        <f t="shared" si="92"/>
        <v>-6.3333333333333339E-2</v>
      </c>
      <c r="AE33" s="4"/>
      <c r="AF33" s="4"/>
      <c r="AG33" s="4"/>
      <c r="AH33" s="103">
        <f t="shared" ref="AH33:AT33" si="93">IFERROR(AH32/AH9,0)</f>
        <v>-0.45680555555555563</v>
      </c>
      <c r="AI33" s="103">
        <f t="shared" si="93"/>
        <v>-0.82043859649122819</v>
      </c>
      <c r="AJ33" s="103">
        <f t="shared" si="93"/>
        <v>-0.69254329151380656</v>
      </c>
      <c r="AK33" s="103">
        <f t="shared" si="93"/>
        <v>-0.65993055555555569</v>
      </c>
      <c r="AL33" s="103">
        <f t="shared" si="93"/>
        <v>-0.17869706952165265</v>
      </c>
      <c r="AM33" s="103">
        <f t="shared" si="93"/>
        <v>6.2837923336795193E-2</v>
      </c>
      <c r="AN33" s="103">
        <f t="shared" si="93"/>
        <v>-0.22595107481002888</v>
      </c>
      <c r="AO33" s="103">
        <f t="shared" si="93"/>
        <v>-0.19964861954991384</v>
      </c>
      <c r="AP33" s="103">
        <f t="shared" si="93"/>
        <v>-0.20006112909025536</v>
      </c>
      <c r="AQ33" s="103">
        <f t="shared" si="93"/>
        <v>-6.5505952380952429E-2</v>
      </c>
      <c r="AR33" s="103">
        <f t="shared" si="93"/>
        <v>-5.8107344632768405E-2</v>
      </c>
      <c r="AS33" s="103">
        <f t="shared" si="93"/>
        <v>-5.1424731182795738E-2</v>
      </c>
      <c r="AT33" s="103">
        <f t="shared" si="93"/>
        <v>-0.20059975346199072</v>
      </c>
      <c r="AU33" s="4"/>
      <c r="AV33" s="4"/>
      <c r="AW33" s="4"/>
      <c r="AX33" s="103">
        <f t="shared" ref="AX33:BJ33" si="94">IFERROR(AX32/AX9,0)</f>
        <v>-0.40659340659340665</v>
      </c>
      <c r="AY33" s="103">
        <f t="shared" si="94"/>
        <v>-0.47473977695167296</v>
      </c>
      <c r="AZ33" s="103">
        <f t="shared" si="94"/>
        <v>-0.32637037037037037</v>
      </c>
      <c r="BA33" s="103">
        <f t="shared" si="94"/>
        <v>-0.32052493438320212</v>
      </c>
      <c r="BB33" s="103">
        <f t="shared" si="94"/>
        <v>-0.27753828032979988</v>
      </c>
      <c r="BC33" s="103">
        <f t="shared" si="94"/>
        <v>-0.21530938123752488</v>
      </c>
      <c r="BD33" s="103">
        <f t="shared" si="94"/>
        <v>-0.18756633119853613</v>
      </c>
      <c r="BE33" s="103">
        <f t="shared" si="94"/>
        <v>-0.16408783783783795</v>
      </c>
      <c r="BF33" s="103">
        <f t="shared" si="94"/>
        <v>-0.21671101256467126</v>
      </c>
      <c r="BG33" s="103">
        <f t="shared" si="94"/>
        <v>-0.24672651933701667</v>
      </c>
      <c r="BH33" s="103">
        <f t="shared" si="94"/>
        <v>-0.21066912216083503</v>
      </c>
      <c r="BI33" s="103">
        <f t="shared" si="94"/>
        <v>-0.18993634259259284</v>
      </c>
      <c r="BJ33" s="103">
        <f t="shared" si="94"/>
        <v>-0.24201557093425624</v>
      </c>
      <c r="BK33" s="4"/>
      <c r="BL33" s="4"/>
      <c r="BM33" s="4"/>
      <c r="BN33" s="103">
        <f t="shared" ref="BN33:BZ33" si="95">IFERROR(BN32/BN9,0)</f>
        <v>-7.0684390825141635E-2</v>
      </c>
      <c r="BO33" s="103">
        <f t="shared" si="95"/>
        <v>-4.4393551352771142E-2</v>
      </c>
      <c r="BP33" s="103">
        <f t="shared" si="95"/>
        <v>-4.9534970238095291E-2</v>
      </c>
      <c r="BQ33" s="103">
        <f t="shared" si="95"/>
        <v>-2.9327030343596641E-2</v>
      </c>
      <c r="BR33" s="103">
        <f t="shared" si="95"/>
        <v>-3.4451349054599609E-2</v>
      </c>
      <c r="BS33" s="103">
        <f t="shared" si="95"/>
        <v>-1.8204624781849966E-2</v>
      </c>
      <c r="BT33" s="103">
        <f t="shared" si="95"/>
        <v>-2.3151244890375369E-2</v>
      </c>
      <c r="BU33" s="103">
        <f t="shared" si="95"/>
        <v>-9.6568501371742388E-3</v>
      </c>
      <c r="BV33" s="103">
        <f t="shared" si="95"/>
        <v>1.9042502387774042E-3</v>
      </c>
      <c r="BW33" s="103">
        <f t="shared" si="95"/>
        <v>-2.8824727216842237E-3</v>
      </c>
      <c r="BX33" s="103">
        <f t="shared" si="95"/>
        <v>7.1187293373581734E-3</v>
      </c>
      <c r="BY33" s="103">
        <f t="shared" si="95"/>
        <v>2.618525480367707E-3</v>
      </c>
      <c r="BZ33" s="103">
        <f t="shared" si="95"/>
        <v>-1.7475150744300092E-2</v>
      </c>
      <c r="CA33" s="4"/>
      <c r="CB33" s="4"/>
      <c r="CC33" s="4"/>
      <c r="CD33" s="103">
        <f t="shared" ref="CD33:CP33" si="96">IFERROR(CD32/CD9,0)</f>
        <v>4.9766834833526896E-2</v>
      </c>
      <c r="CE33" s="103">
        <f t="shared" si="96"/>
        <v>5.4821353053774918E-2</v>
      </c>
      <c r="CF33" s="103">
        <f t="shared" si="96"/>
        <v>5.9125942754698388E-2</v>
      </c>
      <c r="CG33" s="103">
        <f t="shared" si="96"/>
        <v>6.2835975867096439E-2</v>
      </c>
      <c r="CH33" s="103">
        <f t="shared" si="96"/>
        <v>6.6066676536032209E-2</v>
      </c>
      <c r="CI33" s="103">
        <f t="shared" si="96"/>
        <v>6.8905301881067901E-2</v>
      </c>
      <c r="CJ33" s="103">
        <f t="shared" si="96"/>
        <v>7.1419141717518342E-2</v>
      </c>
      <c r="CK33" s="103">
        <f t="shared" si="96"/>
        <v>7.3660920965608362E-2</v>
      </c>
      <c r="CL33" s="103">
        <f t="shared" si="96"/>
        <v>7.5672538073237428E-2</v>
      </c>
      <c r="CM33" s="103">
        <f t="shared" si="96"/>
        <v>7.7487708197699567E-2</v>
      </c>
      <c r="CN33" s="103">
        <f t="shared" si="96"/>
        <v>7.9133868068487406E-2</v>
      </c>
      <c r="CO33" s="103">
        <f t="shared" si="96"/>
        <v>8.0633572434756731E-2</v>
      </c>
      <c r="CP33" s="103">
        <f t="shared" si="96"/>
        <v>7.0199233575448231E-2</v>
      </c>
      <c r="CQ33" s="4"/>
      <c r="CR33" s="4"/>
      <c r="CS33" s="4"/>
      <c r="CT33" s="103">
        <f t="shared" ref="CT33:DF33" si="97">IFERROR(CT32/CT9,0)</f>
        <v>0.12521559450896166</v>
      </c>
      <c r="CU33" s="103">
        <f t="shared" si="97"/>
        <v>0.12981679945789573</v>
      </c>
      <c r="CV33" s="103">
        <f t="shared" si="97"/>
        <v>0.12652666213643449</v>
      </c>
      <c r="CW33" s="103">
        <f t="shared" si="97"/>
        <v>0.13045705424749018</v>
      </c>
      <c r="CX33" s="103">
        <f t="shared" si="97"/>
        <v>0.1275261007862398</v>
      </c>
      <c r="CY33" s="103">
        <f t="shared" si="97"/>
        <v>0.13095496564012402</v>
      </c>
      <c r="CZ33" s="103">
        <f t="shared" si="97"/>
        <v>0.13396736917572272</v>
      </c>
      <c r="DA33" s="103">
        <f t="shared" si="97"/>
        <v>0.13135325409180618</v>
      </c>
      <c r="DB33" s="103">
        <f t="shared" si="97"/>
        <v>0.13405896460383304</v>
      </c>
      <c r="DC33" s="103">
        <f t="shared" si="97"/>
        <v>0.13167909958085869</v>
      </c>
      <c r="DD33" s="103">
        <f t="shared" si="97"/>
        <v>0.13413473709530524</v>
      </c>
      <c r="DE33" s="103">
        <f t="shared" si="97"/>
        <v>0.13635544453535864</v>
      </c>
      <c r="DF33" s="103">
        <f t="shared" si="97"/>
        <v>0.13154593748852078</v>
      </c>
      <c r="DG33" s="4"/>
      <c r="DH33" s="4"/>
    </row>
    <row r="34" spans="1:112"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row>
    <row r="35" spans="1:112"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row>
    <row r="36" spans="1:112"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row>
    <row r="37" spans="1:112" ht="15.75" customHeight="1">
      <c r="BI37" s="178"/>
      <c r="BJ37" s="178"/>
    </row>
    <row r="38" spans="1:112" ht="15.75" customHeight="1">
      <c r="BI38" s="179"/>
      <c r="BJ38" s="179"/>
    </row>
    <row r="39" spans="1:112" ht="15.75" customHeight="1"/>
    <row r="40" spans="1:112" ht="15.75" customHeight="1"/>
    <row r="41" spans="1:112" ht="15.75" customHeight="1"/>
    <row r="42" spans="1:112" ht="15.75" customHeight="1"/>
    <row r="43" spans="1:112" ht="15.75" customHeight="1"/>
    <row r="44" spans="1:112" ht="15.75" customHeight="1"/>
    <row r="45" spans="1:112" ht="15.75" customHeight="1"/>
    <row r="46" spans="1:112" ht="15.75" customHeight="1"/>
    <row r="47" spans="1:112" ht="15.75" customHeight="1"/>
    <row r="48" spans="1:1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sheetData>
  <mergeCells count="8">
    <mergeCell ref="CT2:DF2"/>
    <mergeCell ref="AQ2:AT2"/>
    <mergeCell ref="AH2:AP2"/>
    <mergeCell ref="CD2:CP2"/>
    <mergeCell ref="B2:N2"/>
    <mergeCell ref="R2:AD2"/>
    <mergeCell ref="AX2:BJ2"/>
    <mergeCell ref="BN2:BZ2"/>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sheetPr>
  <dimension ref="A1:DI880"/>
  <sheetViews>
    <sheetView showGridLines="0" workbookViewId="0">
      <pane xSplit="3" ySplit="5" topLeftCell="P6" activePane="bottomRight" state="frozen"/>
      <selection pane="topRight" activeCell="D1" sqref="D1"/>
      <selection pane="bottomLeft" activeCell="A6" sqref="A6"/>
      <selection pane="bottomRight"/>
    </sheetView>
  </sheetViews>
  <sheetFormatPr baseColWidth="10" defaultColWidth="11.28515625" defaultRowHeight="15" customHeight="1" outlineLevelCol="1"/>
  <cols>
    <col min="1" max="2" width="10.5703125" customWidth="1"/>
    <col min="3" max="3" width="12.7109375" customWidth="1"/>
    <col min="4" max="15" width="12.7109375" hidden="1" customWidth="1" outlineLevel="1"/>
    <col min="16" max="16" width="12.7109375" customWidth="1" collapsed="1"/>
    <col min="17" max="31" width="12.7109375" hidden="1" customWidth="1" outlineLevel="1"/>
    <col min="32" max="32" width="12.7109375" customWidth="1" collapsed="1"/>
    <col min="33" max="34" width="12.7109375" hidden="1" customWidth="1" outlineLevel="1"/>
    <col min="35" max="35" width="20.140625" hidden="1" customWidth="1" outlineLevel="1"/>
    <col min="36" max="47" width="12.7109375" hidden="1" customWidth="1" outlineLevel="1"/>
    <col min="48" max="48" width="12.7109375" customWidth="1" collapsed="1"/>
    <col min="49" max="63" width="12.7109375" hidden="1" customWidth="1" outlineLevel="1"/>
    <col min="64" max="64" width="12.7109375" customWidth="1" collapsed="1"/>
    <col min="65" max="79" width="12.7109375" hidden="1" customWidth="1" outlineLevel="1"/>
    <col min="80" max="80" width="12.7109375" customWidth="1" collapsed="1"/>
    <col min="81" max="95" width="12.7109375" hidden="1" customWidth="1" outlineLevel="1"/>
    <col min="96" max="96" width="12.7109375" customWidth="1" collapsed="1"/>
    <col min="97" max="97" width="10.5703125" hidden="1" customWidth="1" outlineLevel="1"/>
    <col min="98" max="111" width="11.28515625" hidden="1" customWidth="1" outlineLevel="1"/>
    <col min="112" max="112" width="13.28515625" customWidth="1" collapsed="1"/>
    <col min="113" max="113" width="11.28515625" customWidth="1"/>
  </cols>
  <sheetData>
    <row r="1" spans="1:113" ht="21">
      <c r="A1" s="2" t="s">
        <v>95</v>
      </c>
      <c r="B1" s="4"/>
      <c r="C1" s="4"/>
      <c r="D1" s="6"/>
      <c r="E1" s="6"/>
      <c r="F1" s="6"/>
      <c r="G1" s="6"/>
      <c r="H1" s="6"/>
      <c r="I1" s="6"/>
      <c r="J1" s="6"/>
      <c r="K1" s="6"/>
      <c r="L1" s="6"/>
      <c r="M1" s="6"/>
      <c r="N1" s="6"/>
      <c r="O1" s="6"/>
      <c r="P1" s="8"/>
      <c r="Q1" s="10"/>
      <c r="R1" s="10"/>
      <c r="S1" s="4"/>
      <c r="T1" s="6"/>
      <c r="U1" s="6"/>
      <c r="V1" s="6"/>
      <c r="W1" s="6"/>
      <c r="X1" s="6"/>
      <c r="Y1" s="6"/>
      <c r="Z1" s="6"/>
      <c r="AA1" s="6"/>
      <c r="AB1" s="6"/>
      <c r="AC1" s="6"/>
      <c r="AD1" s="6"/>
      <c r="AE1" s="6"/>
      <c r="AF1" s="8"/>
      <c r="AG1" s="10"/>
      <c r="AH1" s="10"/>
      <c r="AI1" s="4"/>
      <c r="AJ1" s="6"/>
      <c r="AK1" s="6"/>
      <c r="AL1" s="6"/>
      <c r="AM1" s="6"/>
      <c r="AN1" s="6"/>
      <c r="AO1" s="6"/>
      <c r="AP1" s="6"/>
      <c r="AQ1" s="6"/>
      <c r="AR1" s="6"/>
      <c r="AS1" s="13"/>
      <c r="AT1" s="13"/>
      <c r="AU1" s="13"/>
      <c r="AV1" s="14"/>
      <c r="AW1" s="10"/>
      <c r="AX1" s="10"/>
      <c r="AY1" s="4"/>
      <c r="AZ1" s="13"/>
      <c r="BA1" s="13"/>
      <c r="BB1" s="13"/>
      <c r="BC1" s="13"/>
      <c r="BD1" s="13"/>
      <c r="BE1" s="13"/>
      <c r="BF1" s="13"/>
      <c r="BG1" s="13"/>
      <c r="BH1" s="13"/>
      <c r="BI1" s="13"/>
      <c r="BJ1" s="13"/>
      <c r="BK1" s="13"/>
      <c r="BL1" s="14"/>
      <c r="BM1" s="10"/>
      <c r="BN1" s="4"/>
      <c r="BO1" s="4"/>
      <c r="BP1" s="13"/>
      <c r="BQ1" s="13"/>
      <c r="BR1" s="13"/>
      <c r="BS1" s="13"/>
      <c r="BT1" s="13"/>
      <c r="BU1" s="13"/>
      <c r="BV1" s="13"/>
      <c r="BW1" s="13"/>
      <c r="BX1" s="13"/>
      <c r="BY1" s="13"/>
      <c r="BZ1" s="13"/>
      <c r="CA1" s="13"/>
      <c r="CB1" s="14"/>
      <c r="CC1" s="4"/>
      <c r="CD1" s="4"/>
      <c r="CE1" s="4"/>
      <c r="CF1" s="13"/>
      <c r="CG1" s="13"/>
      <c r="CH1" s="13"/>
      <c r="CI1" s="13"/>
      <c r="CJ1" s="13"/>
      <c r="CK1" s="13"/>
      <c r="CL1" s="13"/>
      <c r="CM1" s="13"/>
      <c r="CN1" s="13"/>
      <c r="CO1" s="13"/>
      <c r="CP1" s="13"/>
      <c r="CQ1" s="13"/>
      <c r="CR1" s="14"/>
      <c r="CS1" s="4"/>
      <c r="CV1" s="22"/>
      <c r="CW1" s="22"/>
      <c r="CX1" s="22"/>
      <c r="CY1" s="22"/>
      <c r="CZ1" s="22"/>
      <c r="DA1" s="22"/>
      <c r="DB1" s="22"/>
      <c r="DC1" s="22"/>
      <c r="DD1" s="22"/>
      <c r="DE1" s="22"/>
      <c r="DF1" s="22"/>
      <c r="DG1" s="22"/>
      <c r="DH1" s="23"/>
    </row>
    <row r="2" spans="1:113" ht="16">
      <c r="A2" s="4" t="str">
        <f ca="1">Cover!$B$3</f>
        <v>Strategic Plan - Oct 2020</v>
      </c>
      <c r="B2" s="4"/>
      <c r="C2" s="4"/>
      <c r="D2" s="252" t="s">
        <v>7</v>
      </c>
      <c r="E2" s="250"/>
      <c r="F2" s="250"/>
      <c r="G2" s="250"/>
      <c r="H2" s="250"/>
      <c r="I2" s="250"/>
      <c r="J2" s="250"/>
      <c r="K2" s="250"/>
      <c r="L2" s="250"/>
      <c r="M2" s="250"/>
      <c r="N2" s="250"/>
      <c r="O2" s="250"/>
      <c r="P2" s="251"/>
      <c r="Q2" s="10"/>
      <c r="R2" s="10"/>
      <c r="S2" s="4"/>
      <c r="T2" s="252" t="s">
        <v>7</v>
      </c>
      <c r="U2" s="250"/>
      <c r="V2" s="250"/>
      <c r="W2" s="250"/>
      <c r="X2" s="250"/>
      <c r="Y2" s="250"/>
      <c r="Z2" s="250"/>
      <c r="AA2" s="250"/>
      <c r="AB2" s="250"/>
      <c r="AC2" s="250"/>
      <c r="AD2" s="250"/>
      <c r="AE2" s="250"/>
      <c r="AF2" s="251"/>
      <c r="AG2" s="10"/>
      <c r="AH2" s="10"/>
      <c r="AI2" s="4"/>
      <c r="AJ2" s="252" t="s">
        <v>7</v>
      </c>
      <c r="AK2" s="250"/>
      <c r="AL2" s="250"/>
      <c r="AM2" s="250"/>
      <c r="AN2" s="250"/>
      <c r="AO2" s="250"/>
      <c r="AP2" s="250"/>
      <c r="AQ2" s="250"/>
      <c r="AR2" s="251"/>
      <c r="AS2" s="253" t="s">
        <v>10</v>
      </c>
      <c r="AT2" s="250"/>
      <c r="AU2" s="250"/>
      <c r="AV2" s="251"/>
      <c r="AW2" s="10"/>
      <c r="AX2" s="10"/>
      <c r="AY2" s="4"/>
      <c r="AZ2" s="253" t="s">
        <v>10</v>
      </c>
      <c r="BA2" s="250"/>
      <c r="BB2" s="250"/>
      <c r="BC2" s="250"/>
      <c r="BD2" s="250"/>
      <c r="BE2" s="250"/>
      <c r="BF2" s="250"/>
      <c r="BG2" s="250"/>
      <c r="BH2" s="250"/>
      <c r="BI2" s="250"/>
      <c r="BJ2" s="250"/>
      <c r="BK2" s="250"/>
      <c r="BL2" s="251"/>
      <c r="BM2" s="10"/>
      <c r="BN2" s="4"/>
      <c r="BO2" s="4"/>
      <c r="BP2" s="253" t="s">
        <v>10</v>
      </c>
      <c r="BQ2" s="250"/>
      <c r="BR2" s="250"/>
      <c r="BS2" s="250"/>
      <c r="BT2" s="250"/>
      <c r="BU2" s="250"/>
      <c r="BV2" s="250"/>
      <c r="BW2" s="250"/>
      <c r="BX2" s="250"/>
      <c r="BY2" s="250"/>
      <c r="BZ2" s="250"/>
      <c r="CA2" s="250"/>
      <c r="CB2" s="251"/>
      <c r="CC2" s="4"/>
      <c r="CD2" s="4"/>
      <c r="CE2" s="4"/>
      <c r="CF2" s="253" t="s">
        <v>10</v>
      </c>
      <c r="CG2" s="250"/>
      <c r="CH2" s="250"/>
      <c r="CI2" s="250"/>
      <c r="CJ2" s="250"/>
      <c r="CK2" s="250"/>
      <c r="CL2" s="250"/>
      <c r="CM2" s="250"/>
      <c r="CN2" s="250"/>
      <c r="CO2" s="250"/>
      <c r="CP2" s="250"/>
      <c r="CQ2" s="250"/>
      <c r="CR2" s="251"/>
      <c r="CS2" s="4"/>
      <c r="CV2" s="249" t="s">
        <v>10</v>
      </c>
      <c r="CW2" s="250"/>
      <c r="CX2" s="250"/>
      <c r="CY2" s="250"/>
      <c r="CZ2" s="250"/>
      <c r="DA2" s="250"/>
      <c r="DB2" s="250"/>
      <c r="DC2" s="250"/>
      <c r="DD2" s="250"/>
      <c r="DE2" s="250"/>
      <c r="DF2" s="250"/>
      <c r="DG2" s="250"/>
      <c r="DH2" s="251"/>
    </row>
    <row r="3" spans="1:113" ht="16">
      <c r="A3" s="4" t="str">
        <f>Cover!$B$4</f>
        <v>[Insert Company Name]</v>
      </c>
      <c r="B3" s="4"/>
      <c r="C3" s="4"/>
      <c r="D3" s="27"/>
      <c r="E3" s="27"/>
      <c r="F3" s="27"/>
      <c r="G3" s="27"/>
      <c r="H3" s="27"/>
      <c r="I3" s="27"/>
      <c r="J3" s="27"/>
      <c r="K3" s="27"/>
      <c r="L3" s="27"/>
      <c r="M3" s="27"/>
      <c r="N3" s="27"/>
      <c r="O3" s="27"/>
      <c r="P3" s="28"/>
      <c r="Q3" s="10"/>
      <c r="R3" s="10"/>
      <c r="S3" s="4"/>
      <c r="T3" s="27"/>
      <c r="U3" s="27"/>
      <c r="V3" s="27"/>
      <c r="W3" s="27"/>
      <c r="X3" s="27"/>
      <c r="Y3" s="27"/>
      <c r="Z3" s="27"/>
      <c r="AA3" s="27"/>
      <c r="AB3" s="27"/>
      <c r="AC3" s="27"/>
      <c r="AD3" s="27"/>
      <c r="AE3" s="27"/>
      <c r="AF3" s="28"/>
      <c r="AG3" s="10"/>
      <c r="AH3" s="10"/>
      <c r="AI3" s="4"/>
      <c r="AJ3" s="27"/>
      <c r="AK3" s="27"/>
      <c r="AL3" s="27"/>
      <c r="AM3" s="27"/>
      <c r="AN3" s="27"/>
      <c r="AO3" s="27"/>
      <c r="AP3" s="27"/>
      <c r="AQ3" s="27"/>
      <c r="AR3" s="27"/>
      <c r="AS3" s="29"/>
      <c r="AT3" s="29"/>
      <c r="AU3" s="29"/>
      <c r="AV3" s="30"/>
      <c r="AW3" s="10"/>
      <c r="AX3" s="10"/>
      <c r="AY3" s="4"/>
      <c r="AZ3" s="29"/>
      <c r="BA3" s="29"/>
      <c r="BB3" s="29"/>
      <c r="BC3" s="29"/>
      <c r="BD3" s="29"/>
      <c r="BE3" s="29"/>
      <c r="BF3" s="29"/>
      <c r="BG3" s="29"/>
      <c r="BH3" s="29"/>
      <c r="BI3" s="29"/>
      <c r="BJ3" s="29"/>
      <c r="BK3" s="29"/>
      <c r="BL3" s="30"/>
      <c r="BM3" s="10"/>
      <c r="BN3" s="4"/>
      <c r="BO3" s="4"/>
      <c r="BP3" s="29"/>
      <c r="BQ3" s="29"/>
      <c r="BR3" s="29"/>
      <c r="BS3" s="29"/>
      <c r="BT3" s="29"/>
      <c r="BU3" s="29"/>
      <c r="BV3" s="29"/>
      <c r="BW3" s="29"/>
      <c r="BX3" s="29"/>
      <c r="BY3" s="29"/>
      <c r="BZ3" s="29"/>
      <c r="CA3" s="29"/>
      <c r="CB3" s="30"/>
      <c r="CC3" s="4"/>
      <c r="CD3" s="4"/>
      <c r="CE3" s="4"/>
      <c r="CF3" s="29"/>
      <c r="CG3" s="29"/>
      <c r="CH3" s="29"/>
      <c r="CI3" s="29"/>
      <c r="CJ3" s="29"/>
      <c r="CK3" s="29"/>
      <c r="CL3" s="29"/>
      <c r="CM3" s="29"/>
      <c r="CN3" s="29"/>
      <c r="CO3" s="29"/>
      <c r="CP3" s="29"/>
      <c r="CQ3" s="29"/>
      <c r="CR3" s="30"/>
      <c r="CS3" s="4"/>
      <c r="CV3" s="31"/>
      <c r="CW3" s="31"/>
      <c r="CX3" s="31"/>
      <c r="CY3" s="31"/>
      <c r="CZ3" s="31"/>
      <c r="DA3" s="31"/>
      <c r="DB3" s="31"/>
      <c r="DC3" s="31"/>
      <c r="DD3" s="31"/>
      <c r="DE3" s="31"/>
      <c r="DF3" s="31"/>
      <c r="DG3" s="31"/>
      <c r="DH3" s="32"/>
    </row>
    <row r="4" spans="1:113" ht="15.75" customHeight="1">
      <c r="A4" s="4" t="s">
        <v>11</v>
      </c>
      <c r="B4" s="130"/>
      <c r="C4" s="130"/>
      <c r="D4" s="131">
        <v>42766</v>
      </c>
      <c r="E4" s="131">
        <f t="shared" ref="E4:O4" si="0">EOMONTH(D4,1)</f>
        <v>42794</v>
      </c>
      <c r="F4" s="131">
        <f t="shared" si="0"/>
        <v>42825</v>
      </c>
      <c r="G4" s="131">
        <f t="shared" si="0"/>
        <v>42855</v>
      </c>
      <c r="H4" s="131">
        <f t="shared" si="0"/>
        <v>42886</v>
      </c>
      <c r="I4" s="131">
        <f t="shared" si="0"/>
        <v>42916</v>
      </c>
      <c r="J4" s="131">
        <f t="shared" si="0"/>
        <v>42947</v>
      </c>
      <c r="K4" s="131">
        <f t="shared" si="0"/>
        <v>42978</v>
      </c>
      <c r="L4" s="131">
        <f t="shared" si="0"/>
        <v>43008</v>
      </c>
      <c r="M4" s="131">
        <f t="shared" si="0"/>
        <v>43039</v>
      </c>
      <c r="N4" s="131">
        <f t="shared" si="0"/>
        <v>43069</v>
      </c>
      <c r="O4" s="131">
        <f t="shared" si="0"/>
        <v>43100</v>
      </c>
      <c r="P4" s="28" t="str">
        <f>"FY"&amp;TEXT(O4," Yyy")</f>
        <v>FY 2017</v>
      </c>
      <c r="Q4" s="132"/>
      <c r="R4" s="132"/>
      <c r="S4" s="130"/>
      <c r="T4" s="131">
        <f>EOMONTH(O4,1)</f>
        <v>43131</v>
      </c>
      <c r="U4" s="131">
        <f t="shared" ref="U4:AE4" si="1">EOMONTH(T4,1)</f>
        <v>43159</v>
      </c>
      <c r="V4" s="131">
        <f t="shared" si="1"/>
        <v>43190</v>
      </c>
      <c r="W4" s="131">
        <f t="shared" si="1"/>
        <v>43220</v>
      </c>
      <c r="X4" s="131">
        <f t="shared" si="1"/>
        <v>43251</v>
      </c>
      <c r="Y4" s="131">
        <f t="shared" si="1"/>
        <v>43281</v>
      </c>
      <c r="Z4" s="131">
        <f t="shared" si="1"/>
        <v>43312</v>
      </c>
      <c r="AA4" s="131">
        <f t="shared" si="1"/>
        <v>43343</v>
      </c>
      <c r="AB4" s="131">
        <f t="shared" si="1"/>
        <v>43373</v>
      </c>
      <c r="AC4" s="131">
        <f t="shared" si="1"/>
        <v>43404</v>
      </c>
      <c r="AD4" s="131">
        <f t="shared" si="1"/>
        <v>43434</v>
      </c>
      <c r="AE4" s="131">
        <f t="shared" si="1"/>
        <v>43465</v>
      </c>
      <c r="AF4" s="28" t="str">
        <f>"FY"&amp;TEXT(AE4," Yyy")</f>
        <v>FY 2018</v>
      </c>
      <c r="AG4" s="132"/>
      <c r="AH4" s="132"/>
      <c r="AI4" s="130"/>
      <c r="AJ4" s="131">
        <f>EOMONTH(AE4,1)</f>
        <v>43496</v>
      </c>
      <c r="AK4" s="131">
        <f t="shared" ref="AK4:AU4" si="2">EOMONTH(AJ4,1)</f>
        <v>43524</v>
      </c>
      <c r="AL4" s="131">
        <f t="shared" si="2"/>
        <v>43555</v>
      </c>
      <c r="AM4" s="131">
        <f t="shared" si="2"/>
        <v>43585</v>
      </c>
      <c r="AN4" s="131">
        <f t="shared" si="2"/>
        <v>43616</v>
      </c>
      <c r="AO4" s="131">
        <f t="shared" si="2"/>
        <v>43646</v>
      </c>
      <c r="AP4" s="131">
        <f t="shared" si="2"/>
        <v>43677</v>
      </c>
      <c r="AQ4" s="131">
        <f t="shared" si="2"/>
        <v>43708</v>
      </c>
      <c r="AR4" s="131">
        <f t="shared" si="2"/>
        <v>43738</v>
      </c>
      <c r="AS4" s="133">
        <f t="shared" si="2"/>
        <v>43769</v>
      </c>
      <c r="AT4" s="133">
        <f t="shared" si="2"/>
        <v>43799</v>
      </c>
      <c r="AU4" s="133">
        <f t="shared" si="2"/>
        <v>43830</v>
      </c>
      <c r="AV4" s="30" t="str">
        <f>"FY"&amp;TEXT(AU4," Yyy")</f>
        <v>FY 2019</v>
      </c>
      <c r="AW4" s="132"/>
      <c r="AX4" s="132"/>
      <c r="AY4" s="130"/>
      <c r="AZ4" s="133">
        <f>EOMONTH(AU4,1)</f>
        <v>43861</v>
      </c>
      <c r="BA4" s="133">
        <f t="shared" ref="BA4:BK4" si="3">EOMONTH(AZ4,1)</f>
        <v>43890</v>
      </c>
      <c r="BB4" s="133">
        <f t="shared" si="3"/>
        <v>43921</v>
      </c>
      <c r="BC4" s="133">
        <f t="shared" si="3"/>
        <v>43951</v>
      </c>
      <c r="BD4" s="133">
        <f t="shared" si="3"/>
        <v>43982</v>
      </c>
      <c r="BE4" s="133">
        <f t="shared" si="3"/>
        <v>44012</v>
      </c>
      <c r="BF4" s="133">
        <f t="shared" si="3"/>
        <v>44043</v>
      </c>
      <c r="BG4" s="133">
        <f t="shared" si="3"/>
        <v>44074</v>
      </c>
      <c r="BH4" s="133">
        <f t="shared" si="3"/>
        <v>44104</v>
      </c>
      <c r="BI4" s="133">
        <f t="shared" si="3"/>
        <v>44135</v>
      </c>
      <c r="BJ4" s="133">
        <f t="shared" si="3"/>
        <v>44165</v>
      </c>
      <c r="BK4" s="133">
        <f t="shared" si="3"/>
        <v>44196</v>
      </c>
      <c r="BL4" s="30" t="str">
        <f>"FY"&amp;TEXT(BK4," Yyy")</f>
        <v>FY 2020</v>
      </c>
      <c r="BM4" s="132"/>
      <c r="BN4" s="132"/>
      <c r="BO4" s="130"/>
      <c r="BP4" s="133">
        <f>EOMONTH(BK4,1)</f>
        <v>44227</v>
      </c>
      <c r="BQ4" s="133">
        <f t="shared" ref="BQ4:CA4" si="4">EOMONTH(BP4,1)</f>
        <v>44255</v>
      </c>
      <c r="BR4" s="133">
        <f t="shared" si="4"/>
        <v>44286</v>
      </c>
      <c r="BS4" s="133">
        <f t="shared" si="4"/>
        <v>44316</v>
      </c>
      <c r="BT4" s="133">
        <f t="shared" si="4"/>
        <v>44347</v>
      </c>
      <c r="BU4" s="133">
        <f t="shared" si="4"/>
        <v>44377</v>
      </c>
      <c r="BV4" s="133">
        <f t="shared" si="4"/>
        <v>44408</v>
      </c>
      <c r="BW4" s="133">
        <f t="shared" si="4"/>
        <v>44439</v>
      </c>
      <c r="BX4" s="133">
        <f t="shared" si="4"/>
        <v>44469</v>
      </c>
      <c r="BY4" s="133">
        <f t="shared" si="4"/>
        <v>44500</v>
      </c>
      <c r="BZ4" s="133">
        <f t="shared" si="4"/>
        <v>44530</v>
      </c>
      <c r="CA4" s="133">
        <f t="shared" si="4"/>
        <v>44561</v>
      </c>
      <c r="CB4" s="30" t="str">
        <f>"FY"&amp;TEXT(CA4," Yyy")</f>
        <v>FY 2021</v>
      </c>
      <c r="CC4" s="132"/>
      <c r="CD4" s="132"/>
      <c r="CE4" s="130"/>
      <c r="CF4" s="133">
        <f>EOMONTH(CA4,1)</f>
        <v>44592</v>
      </c>
      <c r="CG4" s="133">
        <f t="shared" ref="CG4:CQ4" si="5">EOMONTH(CF4,1)</f>
        <v>44620</v>
      </c>
      <c r="CH4" s="133">
        <f t="shared" si="5"/>
        <v>44651</v>
      </c>
      <c r="CI4" s="133">
        <f t="shared" si="5"/>
        <v>44681</v>
      </c>
      <c r="CJ4" s="133">
        <f t="shared" si="5"/>
        <v>44712</v>
      </c>
      <c r="CK4" s="133">
        <f t="shared" si="5"/>
        <v>44742</v>
      </c>
      <c r="CL4" s="133">
        <f t="shared" si="5"/>
        <v>44773</v>
      </c>
      <c r="CM4" s="133">
        <f t="shared" si="5"/>
        <v>44804</v>
      </c>
      <c r="CN4" s="133">
        <f t="shared" si="5"/>
        <v>44834</v>
      </c>
      <c r="CO4" s="133">
        <f t="shared" si="5"/>
        <v>44865</v>
      </c>
      <c r="CP4" s="133">
        <f t="shared" si="5"/>
        <v>44895</v>
      </c>
      <c r="CQ4" s="133">
        <f t="shared" si="5"/>
        <v>44926</v>
      </c>
      <c r="CR4" s="30" t="str">
        <f>"FY"&amp;TEXT(CQ4," Yyy")</f>
        <v>FY 2022</v>
      </c>
      <c r="CS4" s="130"/>
      <c r="CV4" s="31">
        <v>44948</v>
      </c>
      <c r="CW4" s="31">
        <f t="shared" ref="CW4:DG4" si="6">EOMONTH(CV4,1)</f>
        <v>44985</v>
      </c>
      <c r="CX4" s="31">
        <f t="shared" si="6"/>
        <v>45016</v>
      </c>
      <c r="CY4" s="31">
        <f t="shared" si="6"/>
        <v>45046</v>
      </c>
      <c r="CZ4" s="31">
        <f t="shared" si="6"/>
        <v>45077</v>
      </c>
      <c r="DA4" s="31">
        <f t="shared" si="6"/>
        <v>45107</v>
      </c>
      <c r="DB4" s="31">
        <f t="shared" si="6"/>
        <v>45138</v>
      </c>
      <c r="DC4" s="31">
        <f t="shared" si="6"/>
        <v>45169</v>
      </c>
      <c r="DD4" s="31">
        <f t="shared" si="6"/>
        <v>45199</v>
      </c>
      <c r="DE4" s="31">
        <f t="shared" si="6"/>
        <v>45230</v>
      </c>
      <c r="DF4" s="31">
        <f t="shared" si="6"/>
        <v>45260</v>
      </c>
      <c r="DG4" s="31">
        <f t="shared" si="6"/>
        <v>45291</v>
      </c>
      <c r="DH4" s="32" t="s">
        <v>18</v>
      </c>
    </row>
    <row r="5" spans="1:113" ht="7.5" customHeight="1">
      <c r="A5" s="35"/>
      <c r="B5" s="36"/>
      <c r="C5" s="36"/>
      <c r="D5" s="38"/>
      <c r="E5" s="38"/>
      <c r="F5" s="38"/>
      <c r="G5" s="38"/>
      <c r="H5" s="38"/>
      <c r="I5" s="38"/>
      <c r="J5" s="38"/>
      <c r="K5" s="38"/>
      <c r="L5" s="38"/>
      <c r="M5" s="38"/>
      <c r="N5" s="38"/>
      <c r="O5" s="38"/>
      <c r="P5" s="36"/>
      <c r="Q5" s="37"/>
      <c r="R5" s="37"/>
      <c r="S5" s="36"/>
      <c r="T5" s="38"/>
      <c r="U5" s="38"/>
      <c r="V5" s="38"/>
      <c r="W5" s="38"/>
      <c r="X5" s="38"/>
      <c r="Y5" s="38"/>
      <c r="Z5" s="38"/>
      <c r="AA5" s="38"/>
      <c r="AB5" s="38"/>
      <c r="AC5" s="38"/>
      <c r="AD5" s="38"/>
      <c r="AE5" s="38"/>
      <c r="AF5" s="36"/>
      <c r="AG5" s="37"/>
      <c r="AH5" s="37"/>
      <c r="AI5" s="36"/>
      <c r="AJ5" s="38"/>
      <c r="AK5" s="38"/>
      <c r="AL5" s="38"/>
      <c r="AM5" s="38"/>
      <c r="AN5" s="38"/>
      <c r="AO5" s="38"/>
      <c r="AP5" s="38"/>
      <c r="AQ5" s="38"/>
      <c r="AR5" s="38"/>
      <c r="AS5" s="38"/>
      <c r="AT5" s="38"/>
      <c r="AU5" s="38"/>
      <c r="AV5" s="36"/>
      <c r="AW5" s="37"/>
      <c r="AX5" s="37"/>
      <c r="AY5" s="36"/>
      <c r="AZ5" s="38"/>
      <c r="BA5" s="38"/>
      <c r="BB5" s="38"/>
      <c r="BC5" s="38"/>
      <c r="BD5" s="38"/>
      <c r="BE5" s="38"/>
      <c r="BF5" s="38"/>
      <c r="BG5" s="38"/>
      <c r="BH5" s="38"/>
      <c r="BI5" s="38"/>
      <c r="BJ5" s="38"/>
      <c r="BK5" s="38"/>
      <c r="BL5" s="36"/>
      <c r="BM5" s="37"/>
      <c r="BN5" s="39"/>
      <c r="BO5" s="36"/>
      <c r="BP5" s="38"/>
      <c r="BQ5" s="38"/>
      <c r="BR5" s="38"/>
      <c r="BS5" s="38"/>
      <c r="BT5" s="38"/>
      <c r="BU5" s="38"/>
      <c r="BV5" s="38"/>
      <c r="BW5" s="38"/>
      <c r="BX5" s="38"/>
      <c r="BY5" s="38"/>
      <c r="BZ5" s="38"/>
      <c r="CA5" s="38"/>
      <c r="CB5" s="36"/>
      <c r="CC5" s="36"/>
      <c r="CD5" s="39"/>
      <c r="CE5" s="36"/>
      <c r="CF5" s="38"/>
      <c r="CG5" s="38"/>
      <c r="CH5" s="38"/>
      <c r="CI5" s="38"/>
      <c r="CJ5" s="38"/>
      <c r="CK5" s="38"/>
      <c r="CL5" s="38"/>
      <c r="CM5" s="38"/>
      <c r="CN5" s="38"/>
      <c r="CO5" s="38"/>
      <c r="CP5" s="38"/>
      <c r="CQ5" s="38"/>
      <c r="CR5" s="36"/>
      <c r="CS5" s="36"/>
    </row>
    <row r="6" spans="1:113" ht="15.75" customHeight="1">
      <c r="A6" s="4"/>
      <c r="AK6" s="126"/>
    </row>
    <row r="7" spans="1:113" ht="15.75" customHeight="1">
      <c r="A7" s="38" t="s">
        <v>68</v>
      </c>
      <c r="B7" s="38"/>
      <c r="C7" s="38"/>
      <c r="D7" s="38">
        <v>0</v>
      </c>
      <c r="E7" s="38">
        <v>0</v>
      </c>
      <c r="F7" s="38">
        <v>0</v>
      </c>
      <c r="G7" s="38">
        <v>0</v>
      </c>
      <c r="H7" s="38">
        <v>0</v>
      </c>
      <c r="I7" s="38">
        <v>0</v>
      </c>
      <c r="J7" s="38">
        <v>0</v>
      </c>
      <c r="K7" s="38">
        <v>0</v>
      </c>
      <c r="L7" s="38">
        <v>0</v>
      </c>
      <c r="M7" s="38">
        <v>0</v>
      </c>
      <c r="N7" s="38">
        <v>0</v>
      </c>
      <c r="O7" s="38">
        <v>0</v>
      </c>
      <c r="P7" s="38">
        <f>O7</f>
        <v>0</v>
      </c>
      <c r="Q7" s="38"/>
      <c r="R7" s="38"/>
      <c r="S7" s="38"/>
      <c r="T7" s="38">
        <f>CASH!T25</f>
        <v>-200</v>
      </c>
      <c r="U7" s="38">
        <f>CASH!U25</f>
        <v>1100</v>
      </c>
      <c r="V7" s="38">
        <f>CASH!V25</f>
        <v>900</v>
      </c>
      <c r="W7" s="38">
        <f>CASH!W25</f>
        <v>700</v>
      </c>
      <c r="X7" s="38">
        <f>CASH!X25</f>
        <v>500</v>
      </c>
      <c r="Y7" s="38">
        <f>CASH!Y25</f>
        <v>300</v>
      </c>
      <c r="Z7" s="38">
        <f>CASH!Z25</f>
        <v>100</v>
      </c>
      <c r="AA7" s="38">
        <f>CASH!AA25</f>
        <v>-100</v>
      </c>
      <c r="AB7" s="38">
        <f>CASH!AB25</f>
        <v>-300</v>
      </c>
      <c r="AC7" s="38">
        <f>CASH!AC25</f>
        <v>-500</v>
      </c>
      <c r="AD7" s="38">
        <f>CASH!AD25</f>
        <v>-700</v>
      </c>
      <c r="AE7" s="38">
        <f>CASH!AE25</f>
        <v>-1900</v>
      </c>
      <c r="AF7" s="38">
        <f>AE7</f>
        <v>-1900</v>
      </c>
      <c r="AG7" s="38"/>
      <c r="AH7" s="38"/>
      <c r="AI7" s="38"/>
      <c r="AJ7" s="38">
        <f>CASH!AJ25</f>
        <v>1394.9999999999982</v>
      </c>
      <c r="AK7" s="38">
        <f>CASH!AK25</f>
        <v>-14193.333333333338</v>
      </c>
      <c r="AL7" s="38">
        <f>CASH!AL25</f>
        <v>-29483.996666666673</v>
      </c>
      <c r="AM7" s="38">
        <f>CASH!AM25</f>
        <v>-45322.330000000009</v>
      </c>
      <c r="AN7" s="38">
        <f>CASH!AN25</f>
        <v>-52265.783333333347</v>
      </c>
      <c r="AO7" s="38">
        <f>CASH!AO25</f>
        <v>-48756.536666666681</v>
      </c>
      <c r="AP7" s="38">
        <f>CASH!AP25</f>
        <v>-58023.920000000013</v>
      </c>
      <c r="AQ7" s="38">
        <f>CASH!AQ25</f>
        <v>-66862.963333333348</v>
      </c>
      <c r="AR7" s="38">
        <f>CASH!AR25</f>
        <v>-76135.796666666691</v>
      </c>
      <c r="AS7" s="38">
        <f>CASH!AS25</f>
        <v>-79804.130000000034</v>
      </c>
      <c r="AT7" s="38">
        <f>CASH!AT25</f>
        <v>-83232.463333333377</v>
      </c>
      <c r="AU7" s="38">
        <f>CASH!AU25</f>
        <v>-86420.79666666672</v>
      </c>
      <c r="AV7" s="38">
        <f>AU7</f>
        <v>-86420.79666666672</v>
      </c>
      <c r="AW7" s="38"/>
      <c r="AX7" s="38"/>
      <c r="AY7" s="38"/>
      <c r="AZ7" s="38">
        <f>CASH!AZ25</f>
        <v>255370.86999999997</v>
      </c>
      <c r="BA7" s="38">
        <f>CASH!BA25</f>
        <v>225787.53666666662</v>
      </c>
      <c r="BB7" s="38">
        <f>CASH!BB25</f>
        <v>184469.20333333328</v>
      </c>
      <c r="BC7" s="38">
        <f>CASH!BC25</f>
        <v>149002.53666666662</v>
      </c>
      <c r="BD7" s="38">
        <f>CASH!BD25</f>
        <v>109545.86999999994</v>
      </c>
      <c r="BE7" s="38">
        <f>CASH!BE25</f>
        <v>71524.20333333328</v>
      </c>
      <c r="BF7" s="38">
        <f>CASH!BF25</f>
        <v>36817.53666666663</v>
      </c>
      <c r="BG7" s="38">
        <f>CASH!BG25</f>
        <v>3899.2033333332656</v>
      </c>
      <c r="BH7" s="38">
        <f>CASH!BH25</f>
        <v>1472769.2033333334</v>
      </c>
      <c r="BI7" s="38">
        <f>CASH!BI25</f>
        <v>1425150.87</v>
      </c>
      <c r="BJ7" s="38">
        <f>CASH!BJ25</f>
        <v>1366857.5366666669</v>
      </c>
      <c r="BK7" s="38">
        <f>CASH!BK25</f>
        <v>1310910.8700000001</v>
      </c>
      <c r="BL7" s="38">
        <f t="shared" ref="BL7:BL9" si="7">BK7</f>
        <v>1310910.8700000001</v>
      </c>
      <c r="BM7" s="38"/>
      <c r="BN7" s="38"/>
      <c r="BO7" s="38"/>
      <c r="BP7" s="38">
        <f>CASH!BP25</f>
        <v>1281009.2033333334</v>
      </c>
      <c r="BQ7" s="38">
        <f>CASH!BQ25</f>
        <v>1259643.9255555556</v>
      </c>
      <c r="BR7" s="38">
        <f>CASH!BR25</f>
        <v>1245865.4533333334</v>
      </c>
      <c r="BS7" s="38">
        <f>CASH!BS25</f>
        <v>1228673.7866666666</v>
      </c>
      <c r="BT7" s="38">
        <f>CASH!BT25</f>
        <v>1219068.9255555556</v>
      </c>
      <c r="BU7" s="38">
        <f>CASH!BU25</f>
        <v>1206050.8700000001</v>
      </c>
      <c r="BV7" s="38">
        <f>CASH!BV25</f>
        <v>1200619.6200000001</v>
      </c>
      <c r="BW7" s="38">
        <f>CASH!BW25</f>
        <v>1191775.1755555556</v>
      </c>
      <c r="BX7" s="38">
        <f>CASH!BX25</f>
        <v>1190517.5366666666</v>
      </c>
      <c r="BY7" s="38">
        <f>CASH!BY25</f>
        <v>1196846.7033333334</v>
      </c>
      <c r="BZ7" s="38">
        <f>CASH!BZ25</f>
        <v>1199762.6755555556</v>
      </c>
      <c r="CA7" s="38">
        <f>CASH!CA25</f>
        <v>1210265.4533333336</v>
      </c>
      <c r="CB7" s="38">
        <f>CA7</f>
        <v>1210265.4533333336</v>
      </c>
      <c r="CC7" s="38"/>
      <c r="CD7" s="38"/>
      <c r="CE7" s="38"/>
      <c r="CF7" s="38">
        <f>CASH!CF25</f>
        <v>1222355.0366666671</v>
      </c>
      <c r="CG7" s="38">
        <f>CASH!CG25</f>
        <v>1289487.3630555558</v>
      </c>
      <c r="CH7" s="38">
        <f>CASH!CH25</f>
        <v>1367904.4116666671</v>
      </c>
      <c r="CI7" s="38">
        <f>CASH!CI25</f>
        <v>1457606.1825000006</v>
      </c>
      <c r="CJ7" s="38">
        <f>CASH!CJ25</f>
        <v>1558592.6755555563</v>
      </c>
      <c r="CK7" s="38">
        <f>CASH!CK25</f>
        <v>1670863.8908333338</v>
      </c>
      <c r="CL7" s="38">
        <f>CASH!CL25</f>
        <v>1794419.8283333336</v>
      </c>
      <c r="CM7" s="38">
        <f>CASH!CM25</f>
        <v>1929260.4880555558</v>
      </c>
      <c r="CN7" s="38">
        <f>CASH!CN25</f>
        <v>2075385.87</v>
      </c>
      <c r="CO7" s="38">
        <f>CASH!CO25</f>
        <v>2232795.9741666666</v>
      </c>
      <c r="CP7" s="38">
        <f>CASH!CP25</f>
        <v>2401490.8005555556</v>
      </c>
      <c r="CQ7" s="38">
        <f>CASH!CQ25</f>
        <v>2581470.3491666666</v>
      </c>
      <c r="CR7" s="38">
        <f>CQ7</f>
        <v>2581470.3491666666</v>
      </c>
      <c r="CS7" s="38"/>
      <c r="CT7" s="38"/>
      <c r="CU7" s="38"/>
      <c r="CV7" s="38">
        <f>CASH!CV25</f>
        <v>2787734.62</v>
      </c>
      <c r="CW7" s="38">
        <f>CASH!CW25</f>
        <v>3206287.2335416665</v>
      </c>
      <c r="CX7" s="38">
        <f>CASH!CX25</f>
        <v>3676299.2220833329</v>
      </c>
      <c r="CY7" s="38">
        <f>CASH!CY25</f>
        <v>4160970.5856249994</v>
      </c>
      <c r="CZ7" s="38">
        <f>CASH!CZ25</f>
        <v>4697101.3241666658</v>
      </c>
      <c r="DA7" s="38">
        <f>CASH!DA25</f>
        <v>5247891.4377083322</v>
      </c>
      <c r="DB7" s="38">
        <f>CASH!DB25</f>
        <v>5850140.9262499986</v>
      </c>
      <c r="DC7" s="38">
        <f>CASH!DC25</f>
        <v>6503849.789791665</v>
      </c>
      <c r="DD7" s="38">
        <f>CASH!DD25</f>
        <v>7172218.0283333315</v>
      </c>
      <c r="DE7" s="38">
        <f>CASH!DE25</f>
        <v>7892045.6418749979</v>
      </c>
      <c r="DF7" s="38">
        <f>CASH!DF25</f>
        <v>8626532.6304166652</v>
      </c>
      <c r="DG7" s="38">
        <f>CASH!DG25</f>
        <v>9412478.9939583316</v>
      </c>
      <c r="DH7" s="38">
        <f>DG7</f>
        <v>9412478.9939583316</v>
      </c>
      <c r="DI7" s="38"/>
    </row>
    <row r="8" spans="1:113" ht="15.75" customHeight="1">
      <c r="A8" s="38" t="s">
        <v>96</v>
      </c>
      <c r="B8" s="38"/>
      <c r="C8" s="38"/>
      <c r="D8" s="38">
        <v>0</v>
      </c>
      <c r="E8" s="38">
        <v>0</v>
      </c>
      <c r="F8" s="38">
        <v>0</v>
      </c>
      <c r="G8" s="38">
        <v>0</v>
      </c>
      <c r="H8" s="38">
        <v>0</v>
      </c>
      <c r="I8" s="38">
        <v>0</v>
      </c>
      <c r="J8" s="38">
        <v>0</v>
      </c>
      <c r="K8" s="38">
        <v>0</v>
      </c>
      <c r="L8" s="38">
        <v>0</v>
      </c>
      <c r="M8" s="38">
        <v>0</v>
      </c>
      <c r="N8" s="38">
        <v>0</v>
      </c>
      <c r="O8" s="38">
        <v>0</v>
      </c>
      <c r="P8" s="38">
        <f>O7</f>
        <v>0</v>
      </c>
      <c r="Q8" s="38"/>
      <c r="R8" s="38"/>
      <c r="S8" s="38"/>
      <c r="T8" s="38">
        <f>PnL!R7</f>
        <v>0</v>
      </c>
      <c r="U8" s="38">
        <f>PnL!S7</f>
        <v>0</v>
      </c>
      <c r="V8" s="38">
        <f>PnL!T7</f>
        <v>0</v>
      </c>
      <c r="W8" s="38">
        <f>PnL!U7</f>
        <v>0</v>
      </c>
      <c r="X8" s="38">
        <f>PnL!V7</f>
        <v>0</v>
      </c>
      <c r="Y8" s="38">
        <f>PnL!W7</f>
        <v>0</v>
      </c>
      <c r="Z8" s="38">
        <f>PnL!X7</f>
        <v>0</v>
      </c>
      <c r="AA8" s="38">
        <f>PnL!Y7</f>
        <v>0</v>
      </c>
      <c r="AB8" s="38">
        <f>PnL!Z7</f>
        <v>0</v>
      </c>
      <c r="AC8" s="38">
        <f>PnL!AA7</f>
        <v>0</v>
      </c>
      <c r="AD8" s="38">
        <f>PnL!AB7</f>
        <v>0</v>
      </c>
      <c r="AE8" s="38">
        <f>PnL!AC7</f>
        <v>0</v>
      </c>
      <c r="AF8" s="38">
        <f>AE8</f>
        <v>0</v>
      </c>
      <c r="AG8" s="38"/>
      <c r="AH8" s="38"/>
      <c r="AI8" s="38"/>
      <c r="AJ8" s="38">
        <v>0</v>
      </c>
      <c r="AK8" s="38">
        <v>0</v>
      </c>
      <c r="AL8" s="38">
        <v>0</v>
      </c>
      <c r="AM8" s="38">
        <v>0</v>
      </c>
      <c r="AN8" s="38">
        <v>0</v>
      </c>
      <c r="AO8" s="38">
        <v>0</v>
      </c>
      <c r="AP8" s="38">
        <v>0</v>
      </c>
      <c r="AQ8" s="38">
        <v>0</v>
      </c>
      <c r="AR8" s="38">
        <v>0</v>
      </c>
      <c r="AS8" s="38">
        <v>0</v>
      </c>
      <c r="AT8" s="38">
        <v>0</v>
      </c>
      <c r="AU8" s="38">
        <v>0</v>
      </c>
      <c r="AV8" s="38">
        <f>AU8</f>
        <v>0</v>
      </c>
      <c r="AW8" s="38"/>
      <c r="AX8" s="38"/>
      <c r="AY8" s="38"/>
      <c r="AZ8" s="38">
        <f>PnL!AX7</f>
        <v>15333.333333333334</v>
      </c>
      <c r="BA8" s="38">
        <f>PnL!AY7</f>
        <v>16666.666666666668</v>
      </c>
      <c r="BB8" s="38">
        <f>PnL!AZ7</f>
        <v>27000</v>
      </c>
      <c r="BC8" s="38">
        <f>PnL!BA7</f>
        <v>29000</v>
      </c>
      <c r="BD8" s="38">
        <f>PnL!BB7</f>
        <v>30999.999999999996</v>
      </c>
      <c r="BE8" s="38">
        <f>PnL!BC7</f>
        <v>43999.999999999993</v>
      </c>
      <c r="BF8" s="38">
        <f>PnL!BD7</f>
        <v>46666.666666666657</v>
      </c>
      <c r="BG8" s="38">
        <f>PnL!BE7</f>
        <v>49333.333333333321</v>
      </c>
      <c r="BH8" s="38">
        <f>PnL!BF7</f>
        <v>64999.999999999985</v>
      </c>
      <c r="BI8" s="38">
        <f>PnL!BG7</f>
        <v>68333.333333333314</v>
      </c>
      <c r="BJ8" s="38">
        <f>PnL!BH7</f>
        <v>85999.999999999971</v>
      </c>
      <c r="BK8" s="38">
        <f>PnL!BI7</f>
        <v>89999.999999999971</v>
      </c>
      <c r="BL8" s="38">
        <f t="shared" si="7"/>
        <v>89999.999999999971</v>
      </c>
      <c r="BM8" s="38"/>
      <c r="BN8" s="38"/>
      <c r="BO8" s="38"/>
      <c r="BP8" s="38">
        <f>PnL!BN7</f>
        <v>150000</v>
      </c>
      <c r="BQ8" s="38">
        <f>PnL!BO7</f>
        <v>175000</v>
      </c>
      <c r="BR8" s="38">
        <f>PnL!BP7</f>
        <v>175000</v>
      </c>
      <c r="BS8" s="38">
        <f>PnL!BQ7</f>
        <v>200000</v>
      </c>
      <c r="BT8" s="38">
        <f>PnL!BR7</f>
        <v>200000</v>
      </c>
      <c r="BU8" s="38">
        <f>PnL!BS7</f>
        <v>225000</v>
      </c>
      <c r="BV8" s="38">
        <f>PnL!BT7</f>
        <v>225000</v>
      </c>
      <c r="BW8" s="38">
        <f>PnL!BU7</f>
        <v>250000</v>
      </c>
      <c r="BX8" s="38">
        <f>PnL!BV7</f>
        <v>275000</v>
      </c>
      <c r="BY8" s="38">
        <f>PnL!BW7</f>
        <v>275000</v>
      </c>
      <c r="BZ8" s="38">
        <f>PnL!BX7</f>
        <v>300000</v>
      </c>
      <c r="CA8" s="38">
        <f>PnL!BY7</f>
        <v>300000</v>
      </c>
      <c r="CB8" s="38">
        <f t="shared" ref="CB8" si="8">CA8</f>
        <v>300000</v>
      </c>
      <c r="CC8" s="38"/>
      <c r="CD8" s="38"/>
      <c r="CE8" s="38"/>
      <c r="CF8" s="38">
        <f>PnL!CD7</f>
        <v>600000</v>
      </c>
      <c r="CG8" s="38">
        <f>PnL!CE7</f>
        <v>650000</v>
      </c>
      <c r="CH8" s="38">
        <f>PnL!CF7</f>
        <v>700000</v>
      </c>
      <c r="CI8" s="38">
        <f>PnL!CG7</f>
        <v>750000</v>
      </c>
      <c r="CJ8" s="38">
        <f>PnL!CH7</f>
        <v>800000</v>
      </c>
      <c r="CK8" s="38">
        <f>PnL!CI7</f>
        <v>850000</v>
      </c>
      <c r="CL8" s="38">
        <f>PnL!CJ7</f>
        <v>900000</v>
      </c>
      <c r="CM8" s="38">
        <f>PnL!CK7</f>
        <v>950000</v>
      </c>
      <c r="CN8" s="38">
        <f>PnL!CL7</f>
        <v>1000000</v>
      </c>
      <c r="CO8" s="38">
        <f>PnL!CM7</f>
        <v>1050000</v>
      </c>
      <c r="CP8" s="38">
        <f>PnL!CN7</f>
        <v>1100000</v>
      </c>
      <c r="CQ8" s="38">
        <f>PnL!CO7</f>
        <v>1150000</v>
      </c>
      <c r="CR8" s="38">
        <f t="shared" ref="CR8" si="9">CQ8</f>
        <v>1150000</v>
      </c>
      <c r="CS8" s="38"/>
      <c r="CT8" s="38"/>
      <c r="CU8" s="38"/>
      <c r="CV8" s="38">
        <f>PnL!CT7</f>
        <v>1920000</v>
      </c>
      <c r="CW8" s="38">
        <f>PnL!CU7</f>
        <v>2080000</v>
      </c>
      <c r="CX8" s="38">
        <f>PnL!CV7</f>
        <v>2160000</v>
      </c>
      <c r="CY8" s="38">
        <f>PnL!CW7</f>
        <v>2320000</v>
      </c>
      <c r="CZ8" s="38">
        <f>PnL!CX7</f>
        <v>2400000</v>
      </c>
      <c r="DA8" s="38">
        <f>PnL!CY7</f>
        <v>2560000</v>
      </c>
      <c r="DB8" s="38">
        <f>PnL!CZ7</f>
        <v>2720000</v>
      </c>
      <c r="DC8" s="38">
        <f>PnL!DA7</f>
        <v>2800000</v>
      </c>
      <c r="DD8" s="38">
        <f>PnL!DB7</f>
        <v>2960000</v>
      </c>
      <c r="DE8" s="38">
        <f>PnL!DC7</f>
        <v>3040000</v>
      </c>
      <c r="DF8" s="38">
        <f>PnL!DD7</f>
        <v>3200000</v>
      </c>
      <c r="DG8" s="38">
        <f>PnL!DE7</f>
        <v>3360000</v>
      </c>
      <c r="DH8" s="38">
        <f t="shared" ref="DH8" si="10">DG8</f>
        <v>3360000</v>
      </c>
      <c r="DI8" s="38"/>
    </row>
    <row r="9" spans="1:113" ht="16">
      <c r="A9" s="38" t="s">
        <v>105</v>
      </c>
      <c r="B9" s="128"/>
      <c r="C9" s="128"/>
      <c r="D9" s="128">
        <v>0</v>
      </c>
      <c r="E9" s="128">
        <v>0</v>
      </c>
      <c r="F9" s="128">
        <v>0</v>
      </c>
      <c r="G9" s="128">
        <v>0</v>
      </c>
      <c r="H9" s="128">
        <v>0</v>
      </c>
      <c r="I9" s="128">
        <v>0</v>
      </c>
      <c r="J9" s="128">
        <v>0</v>
      </c>
      <c r="K9" s="128">
        <v>0</v>
      </c>
      <c r="L9" s="128">
        <v>0</v>
      </c>
      <c r="M9" s="128">
        <v>0</v>
      </c>
      <c r="N9" s="128">
        <v>0</v>
      </c>
      <c r="O9" s="128">
        <v>0</v>
      </c>
      <c r="P9" s="128">
        <f>O9</f>
        <v>0</v>
      </c>
      <c r="Q9" s="128"/>
      <c r="R9" s="128"/>
      <c r="S9" s="128"/>
      <c r="T9" s="128">
        <v>0</v>
      </c>
      <c r="U9" s="128">
        <v>0</v>
      </c>
      <c r="V9" s="128">
        <v>0</v>
      </c>
      <c r="W9" s="128">
        <v>0</v>
      </c>
      <c r="X9" s="128">
        <v>0</v>
      </c>
      <c r="Y9" s="128">
        <v>0</v>
      </c>
      <c r="Z9" s="128">
        <v>0</v>
      </c>
      <c r="AA9" s="128">
        <v>0</v>
      </c>
      <c r="AB9" s="128">
        <v>0</v>
      </c>
      <c r="AC9" s="128">
        <v>0</v>
      </c>
      <c r="AD9" s="128">
        <v>0</v>
      </c>
      <c r="AE9" s="128">
        <v>0</v>
      </c>
      <c r="AF9" s="128">
        <f>AE9</f>
        <v>0</v>
      </c>
      <c r="AG9" s="128"/>
      <c r="AH9" s="128"/>
      <c r="AI9" s="128"/>
      <c r="AJ9" s="128">
        <v>0</v>
      </c>
      <c r="AK9" s="128">
        <v>0</v>
      </c>
      <c r="AL9" s="128">
        <v>0</v>
      </c>
      <c r="AM9" s="128">
        <v>0</v>
      </c>
      <c r="AN9" s="128">
        <v>0</v>
      </c>
      <c r="AO9" s="128">
        <v>0</v>
      </c>
      <c r="AP9" s="128">
        <v>0</v>
      </c>
      <c r="AQ9" s="128">
        <v>0</v>
      </c>
      <c r="AR9" s="128">
        <v>0</v>
      </c>
      <c r="AS9" s="128">
        <v>0</v>
      </c>
      <c r="AT9" s="128">
        <v>0</v>
      </c>
      <c r="AU9" s="128">
        <v>0</v>
      </c>
      <c r="AV9" s="128">
        <f>AU9</f>
        <v>0</v>
      </c>
      <c r="AW9" s="128"/>
      <c r="AX9" s="128"/>
      <c r="AY9" s="128"/>
      <c r="AZ9" s="128">
        <v>0</v>
      </c>
      <c r="BA9" s="128">
        <v>0</v>
      </c>
      <c r="BB9" s="128">
        <v>0</v>
      </c>
      <c r="BC9" s="128">
        <v>0</v>
      </c>
      <c r="BD9" s="128">
        <v>0</v>
      </c>
      <c r="BE9" s="128">
        <v>0</v>
      </c>
      <c r="BF9" s="128">
        <v>0</v>
      </c>
      <c r="BG9" s="128">
        <v>0</v>
      </c>
      <c r="BH9" s="128">
        <v>0</v>
      </c>
      <c r="BI9" s="128">
        <v>0</v>
      </c>
      <c r="BJ9" s="128">
        <v>0</v>
      </c>
      <c r="BK9" s="128">
        <v>0</v>
      </c>
      <c r="BL9" s="128">
        <f t="shared" si="7"/>
        <v>0</v>
      </c>
      <c r="BM9" s="128"/>
      <c r="BN9" s="128"/>
      <c r="BO9" s="128"/>
      <c r="BP9" s="128">
        <v>0</v>
      </c>
      <c r="BQ9" s="128">
        <v>0</v>
      </c>
      <c r="BR9" s="128">
        <v>0</v>
      </c>
      <c r="BS9" s="128">
        <v>0</v>
      </c>
      <c r="BT9" s="128">
        <v>0</v>
      </c>
      <c r="BU9" s="128">
        <v>0</v>
      </c>
      <c r="BV9" s="128">
        <v>0</v>
      </c>
      <c r="BW9" s="128">
        <v>0</v>
      </c>
      <c r="BX9" s="128">
        <v>0</v>
      </c>
      <c r="BY9" s="128">
        <v>0</v>
      </c>
      <c r="BZ9" s="128">
        <v>0</v>
      </c>
      <c r="CA9" s="128">
        <v>0</v>
      </c>
      <c r="CB9" s="128">
        <f>CA9</f>
        <v>0</v>
      </c>
      <c r="CC9" s="128"/>
      <c r="CD9" s="128"/>
      <c r="CE9" s="128"/>
      <c r="CF9" s="128">
        <v>0</v>
      </c>
      <c r="CG9" s="128">
        <v>0</v>
      </c>
      <c r="CH9" s="128">
        <v>0</v>
      </c>
      <c r="CI9" s="128">
        <v>0</v>
      </c>
      <c r="CJ9" s="128">
        <v>0</v>
      </c>
      <c r="CK9" s="128">
        <v>0</v>
      </c>
      <c r="CL9" s="128">
        <v>0</v>
      </c>
      <c r="CM9" s="128">
        <v>0</v>
      </c>
      <c r="CN9" s="128">
        <v>0</v>
      </c>
      <c r="CO9" s="128">
        <v>0</v>
      </c>
      <c r="CP9" s="128">
        <v>0</v>
      </c>
      <c r="CQ9" s="128">
        <v>0</v>
      </c>
      <c r="CR9" s="128">
        <f>CQ9</f>
        <v>0</v>
      </c>
      <c r="CS9" s="128"/>
      <c r="CT9" s="128"/>
      <c r="CU9" s="128"/>
      <c r="CV9" s="128">
        <v>0</v>
      </c>
      <c r="CW9" s="128">
        <v>0</v>
      </c>
      <c r="CX9" s="128">
        <v>0</v>
      </c>
      <c r="CY9" s="128">
        <v>0</v>
      </c>
      <c r="CZ9" s="128">
        <v>0</v>
      </c>
      <c r="DA9" s="128">
        <v>0</v>
      </c>
      <c r="DB9" s="128">
        <v>0</v>
      </c>
      <c r="DC9" s="128">
        <v>0</v>
      </c>
      <c r="DD9" s="128">
        <v>0</v>
      </c>
      <c r="DE9" s="128">
        <v>0</v>
      </c>
      <c r="DF9" s="128">
        <v>0</v>
      </c>
      <c r="DG9" s="128">
        <v>0</v>
      </c>
      <c r="DH9" s="128">
        <f>DG9</f>
        <v>0</v>
      </c>
      <c r="DI9" s="128"/>
    </row>
    <row r="10" spans="1:113" ht="15.75" customHeight="1">
      <c r="A10" s="38" t="s">
        <v>106</v>
      </c>
      <c r="B10" s="38"/>
      <c r="C10" s="38"/>
      <c r="D10" s="38">
        <f t="shared" ref="D10:P10" si="11">SUM(D7:D9)</f>
        <v>0</v>
      </c>
      <c r="E10" s="38">
        <f t="shared" si="11"/>
        <v>0</v>
      </c>
      <c r="F10" s="38">
        <f t="shared" si="11"/>
        <v>0</v>
      </c>
      <c r="G10" s="38">
        <f t="shared" si="11"/>
        <v>0</v>
      </c>
      <c r="H10" s="38">
        <f t="shared" si="11"/>
        <v>0</v>
      </c>
      <c r="I10" s="38">
        <f t="shared" si="11"/>
        <v>0</v>
      </c>
      <c r="J10" s="38">
        <f t="shared" si="11"/>
        <v>0</v>
      </c>
      <c r="K10" s="38">
        <f t="shared" si="11"/>
        <v>0</v>
      </c>
      <c r="L10" s="38">
        <f t="shared" si="11"/>
        <v>0</v>
      </c>
      <c r="M10" s="38">
        <f t="shared" si="11"/>
        <v>0</v>
      </c>
      <c r="N10" s="38">
        <f t="shared" si="11"/>
        <v>0</v>
      </c>
      <c r="O10" s="38">
        <f t="shared" si="11"/>
        <v>0</v>
      </c>
      <c r="P10" s="38">
        <f t="shared" si="11"/>
        <v>0</v>
      </c>
      <c r="Q10" s="38"/>
      <c r="R10" s="38"/>
      <c r="S10" s="38"/>
      <c r="T10" s="38">
        <f t="shared" ref="T10:AF10" si="12">SUM(T7:T9)</f>
        <v>-200</v>
      </c>
      <c r="U10" s="38">
        <f t="shared" si="12"/>
        <v>1100</v>
      </c>
      <c r="V10" s="38">
        <f t="shared" si="12"/>
        <v>900</v>
      </c>
      <c r="W10" s="38">
        <f t="shared" si="12"/>
        <v>700</v>
      </c>
      <c r="X10" s="38">
        <f t="shared" si="12"/>
        <v>500</v>
      </c>
      <c r="Y10" s="38">
        <f t="shared" si="12"/>
        <v>300</v>
      </c>
      <c r="Z10" s="38">
        <f t="shared" si="12"/>
        <v>100</v>
      </c>
      <c r="AA10" s="38">
        <f t="shared" si="12"/>
        <v>-100</v>
      </c>
      <c r="AB10" s="38">
        <f t="shared" si="12"/>
        <v>-300</v>
      </c>
      <c r="AC10" s="38">
        <f t="shared" si="12"/>
        <v>-500</v>
      </c>
      <c r="AD10" s="38">
        <f t="shared" si="12"/>
        <v>-700</v>
      </c>
      <c r="AE10" s="38">
        <f t="shared" si="12"/>
        <v>-1900</v>
      </c>
      <c r="AF10" s="38">
        <f t="shared" si="12"/>
        <v>-1900</v>
      </c>
      <c r="AG10" s="38"/>
      <c r="AH10" s="38"/>
      <c r="AI10" s="38"/>
      <c r="AJ10" s="38">
        <f t="shared" ref="AJ10:AV10" si="13">SUM(AJ7:AJ9)</f>
        <v>1394.9999999999982</v>
      </c>
      <c r="AK10" s="38">
        <f t="shared" si="13"/>
        <v>-14193.333333333338</v>
      </c>
      <c r="AL10" s="38">
        <f t="shared" si="13"/>
        <v>-29483.996666666673</v>
      </c>
      <c r="AM10" s="38">
        <f t="shared" si="13"/>
        <v>-45322.330000000009</v>
      </c>
      <c r="AN10" s="38">
        <f t="shared" si="13"/>
        <v>-52265.783333333347</v>
      </c>
      <c r="AO10" s="38">
        <f t="shared" si="13"/>
        <v>-48756.536666666681</v>
      </c>
      <c r="AP10" s="38">
        <f t="shared" si="13"/>
        <v>-58023.920000000013</v>
      </c>
      <c r="AQ10" s="38">
        <f t="shared" si="13"/>
        <v>-66862.963333333348</v>
      </c>
      <c r="AR10" s="38">
        <f t="shared" si="13"/>
        <v>-76135.796666666691</v>
      </c>
      <c r="AS10" s="38">
        <f t="shared" si="13"/>
        <v>-79804.130000000034</v>
      </c>
      <c r="AT10" s="38">
        <f t="shared" si="13"/>
        <v>-83232.463333333377</v>
      </c>
      <c r="AU10" s="38">
        <f t="shared" si="13"/>
        <v>-86420.79666666672</v>
      </c>
      <c r="AV10" s="38">
        <f t="shared" si="13"/>
        <v>-86420.79666666672</v>
      </c>
      <c r="AW10" s="38"/>
      <c r="AX10" s="38"/>
      <c r="AY10" s="38"/>
      <c r="AZ10" s="38">
        <f t="shared" ref="AZ10:BL10" si="14">SUM(AZ7:AZ9)</f>
        <v>270704.20333333331</v>
      </c>
      <c r="BA10" s="38">
        <f t="shared" si="14"/>
        <v>242454.20333333328</v>
      </c>
      <c r="BB10" s="38">
        <f t="shared" si="14"/>
        <v>211469.20333333328</v>
      </c>
      <c r="BC10" s="38">
        <f t="shared" si="14"/>
        <v>178002.53666666662</v>
      </c>
      <c r="BD10" s="38">
        <f t="shared" si="14"/>
        <v>140545.86999999994</v>
      </c>
      <c r="BE10" s="38">
        <f t="shared" si="14"/>
        <v>115524.20333333328</v>
      </c>
      <c r="BF10" s="38">
        <f t="shared" si="14"/>
        <v>83484.20333333328</v>
      </c>
      <c r="BG10" s="38">
        <f t="shared" si="14"/>
        <v>53232.536666666587</v>
      </c>
      <c r="BH10" s="38">
        <f t="shared" si="14"/>
        <v>1537769.2033333334</v>
      </c>
      <c r="BI10" s="38">
        <f t="shared" si="14"/>
        <v>1493484.2033333334</v>
      </c>
      <c r="BJ10" s="38">
        <f t="shared" si="14"/>
        <v>1452857.5366666669</v>
      </c>
      <c r="BK10" s="38">
        <f t="shared" si="14"/>
        <v>1400910.87</v>
      </c>
      <c r="BL10" s="38">
        <f t="shared" si="14"/>
        <v>1400910.87</v>
      </c>
      <c r="BM10" s="38"/>
      <c r="BN10" s="38"/>
      <c r="BO10" s="38"/>
      <c r="BP10" s="38">
        <f t="shared" ref="BP10:CB10" si="15">SUM(BP7:BP9)</f>
        <v>1431009.2033333334</v>
      </c>
      <c r="BQ10" s="38">
        <f t="shared" si="15"/>
        <v>1434643.9255555556</v>
      </c>
      <c r="BR10" s="38">
        <f t="shared" si="15"/>
        <v>1420865.4533333334</v>
      </c>
      <c r="BS10" s="38">
        <f t="shared" si="15"/>
        <v>1428673.7866666666</v>
      </c>
      <c r="BT10" s="38">
        <f t="shared" si="15"/>
        <v>1419068.9255555556</v>
      </c>
      <c r="BU10" s="38">
        <f t="shared" si="15"/>
        <v>1431050.87</v>
      </c>
      <c r="BV10" s="38">
        <f t="shared" si="15"/>
        <v>1425619.62</v>
      </c>
      <c r="BW10" s="38">
        <f t="shared" si="15"/>
        <v>1441775.1755555556</v>
      </c>
      <c r="BX10" s="38">
        <f t="shared" si="15"/>
        <v>1465517.5366666666</v>
      </c>
      <c r="BY10" s="38">
        <f t="shared" si="15"/>
        <v>1471846.7033333334</v>
      </c>
      <c r="BZ10" s="38">
        <f t="shared" si="15"/>
        <v>1499762.6755555556</v>
      </c>
      <c r="CA10" s="38">
        <f t="shared" si="15"/>
        <v>1510265.4533333336</v>
      </c>
      <c r="CB10" s="38">
        <f t="shared" si="15"/>
        <v>1510265.4533333336</v>
      </c>
      <c r="CC10" s="38"/>
      <c r="CD10" s="38"/>
      <c r="CE10" s="38"/>
      <c r="CF10" s="38">
        <f t="shared" ref="CF10:CR10" si="16">SUM(CF7:CF9)</f>
        <v>1822355.0366666671</v>
      </c>
      <c r="CG10" s="38">
        <f t="shared" si="16"/>
        <v>1939487.3630555558</v>
      </c>
      <c r="CH10" s="38">
        <f t="shared" si="16"/>
        <v>2067904.4116666671</v>
      </c>
      <c r="CI10" s="38">
        <f t="shared" si="16"/>
        <v>2207606.1825000006</v>
      </c>
      <c r="CJ10" s="38">
        <f t="shared" si="16"/>
        <v>2358592.6755555561</v>
      </c>
      <c r="CK10" s="38">
        <f t="shared" si="16"/>
        <v>2520863.8908333341</v>
      </c>
      <c r="CL10" s="38">
        <f t="shared" si="16"/>
        <v>2694419.8283333336</v>
      </c>
      <c r="CM10" s="38">
        <f t="shared" si="16"/>
        <v>2879260.4880555561</v>
      </c>
      <c r="CN10" s="38">
        <f t="shared" si="16"/>
        <v>3075385.87</v>
      </c>
      <c r="CO10" s="38">
        <f t="shared" si="16"/>
        <v>3282795.9741666666</v>
      </c>
      <c r="CP10" s="38">
        <f t="shared" si="16"/>
        <v>3501490.8005555556</v>
      </c>
      <c r="CQ10" s="38">
        <f t="shared" si="16"/>
        <v>3731470.3491666666</v>
      </c>
      <c r="CR10" s="38">
        <f t="shared" si="16"/>
        <v>3731470.3491666666</v>
      </c>
      <c r="CS10" s="38"/>
      <c r="CT10" s="38"/>
      <c r="CU10" s="38"/>
      <c r="CV10" s="38">
        <f t="shared" ref="CV10:DH10" si="17">SUM(CV7:CV9)</f>
        <v>4707734.62</v>
      </c>
      <c r="CW10" s="38">
        <f t="shared" si="17"/>
        <v>5286287.2335416665</v>
      </c>
      <c r="CX10" s="38">
        <f t="shared" si="17"/>
        <v>5836299.2220833329</v>
      </c>
      <c r="CY10" s="38">
        <f t="shared" si="17"/>
        <v>6480970.5856249994</v>
      </c>
      <c r="CZ10" s="38">
        <f t="shared" si="17"/>
        <v>7097101.3241666658</v>
      </c>
      <c r="DA10" s="38">
        <f t="shared" si="17"/>
        <v>7807891.4377083322</v>
      </c>
      <c r="DB10" s="38">
        <f t="shared" si="17"/>
        <v>8570140.9262499996</v>
      </c>
      <c r="DC10" s="38">
        <f t="shared" si="17"/>
        <v>9303849.789791666</v>
      </c>
      <c r="DD10" s="38">
        <f t="shared" si="17"/>
        <v>10132218.028333332</v>
      </c>
      <c r="DE10" s="38">
        <f t="shared" si="17"/>
        <v>10932045.641874999</v>
      </c>
      <c r="DF10" s="38">
        <f t="shared" si="17"/>
        <v>11826532.630416665</v>
      </c>
      <c r="DG10" s="38">
        <f t="shared" si="17"/>
        <v>12772478.993958332</v>
      </c>
      <c r="DH10" s="38">
        <f t="shared" si="17"/>
        <v>12772478.993958332</v>
      </c>
      <c r="DI10" s="38"/>
    </row>
    <row r="11" spans="1:113" ht="15.75" customHeight="1">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row>
    <row r="12" spans="1:113" ht="15.75" customHeight="1">
      <c r="A12" s="38" t="s">
        <v>67</v>
      </c>
      <c r="B12" s="38"/>
      <c r="C12" s="38"/>
      <c r="D12" s="38">
        <v>0</v>
      </c>
      <c r="E12" s="38">
        <v>0</v>
      </c>
      <c r="F12" s="38">
        <v>0</v>
      </c>
      <c r="G12" s="38">
        <v>0</v>
      </c>
      <c r="H12" s="38">
        <v>0</v>
      </c>
      <c r="I12" s="38">
        <v>0</v>
      </c>
      <c r="J12" s="38">
        <v>0</v>
      </c>
      <c r="K12" s="38">
        <v>0</v>
      </c>
      <c r="L12" s="38">
        <v>0</v>
      </c>
      <c r="M12" s="38">
        <v>0</v>
      </c>
      <c r="N12" s="38">
        <v>0</v>
      </c>
      <c r="O12" s="38">
        <v>0</v>
      </c>
      <c r="P12" s="38">
        <f>O12</f>
        <v>0</v>
      </c>
      <c r="Q12" s="38"/>
      <c r="R12" s="38"/>
      <c r="S12" s="38"/>
      <c r="T12" s="38">
        <v>0</v>
      </c>
      <c r="U12" s="38">
        <v>0</v>
      </c>
      <c r="V12" s="38">
        <v>0</v>
      </c>
      <c r="W12" s="38">
        <v>0</v>
      </c>
      <c r="X12" s="38">
        <v>0</v>
      </c>
      <c r="Y12" s="38">
        <v>0</v>
      </c>
      <c r="Z12" s="38">
        <v>0</v>
      </c>
      <c r="AA12" s="38">
        <v>0</v>
      </c>
      <c r="AB12" s="38">
        <v>0</v>
      </c>
      <c r="AC12" s="38">
        <v>0</v>
      </c>
      <c r="AD12" s="38">
        <v>0</v>
      </c>
      <c r="AE12" s="38">
        <v>0</v>
      </c>
      <c r="AF12" s="38">
        <f>AE12</f>
        <v>0</v>
      </c>
      <c r="AG12" s="38"/>
      <c r="AH12" s="38"/>
      <c r="AI12" s="38"/>
      <c r="AJ12" s="38">
        <v>0</v>
      </c>
      <c r="AK12" s="38">
        <v>0</v>
      </c>
      <c r="AL12" s="38">
        <v>0</v>
      </c>
      <c r="AM12" s="38">
        <v>0</v>
      </c>
      <c r="AN12" s="38">
        <v>0</v>
      </c>
      <c r="AO12" s="38">
        <v>0</v>
      </c>
      <c r="AP12" s="38">
        <v>0</v>
      </c>
      <c r="AQ12" s="38">
        <v>0</v>
      </c>
      <c r="AR12" s="38">
        <v>0</v>
      </c>
      <c r="AS12" s="38">
        <v>0</v>
      </c>
      <c r="AT12" s="38">
        <v>0</v>
      </c>
      <c r="AU12" s="38">
        <v>0</v>
      </c>
      <c r="AV12" s="38">
        <f>AU12</f>
        <v>0</v>
      </c>
      <c r="AW12" s="38"/>
      <c r="AX12" s="38"/>
      <c r="AY12" s="38"/>
      <c r="AZ12" s="38">
        <v>0</v>
      </c>
      <c r="BA12" s="38">
        <v>0</v>
      </c>
      <c r="BB12" s="38">
        <v>0</v>
      </c>
      <c r="BC12" s="38">
        <v>0</v>
      </c>
      <c r="BD12" s="38">
        <v>0</v>
      </c>
      <c r="BE12" s="38">
        <v>0</v>
      </c>
      <c r="BF12" s="38">
        <v>0</v>
      </c>
      <c r="BG12" s="38">
        <v>0</v>
      </c>
      <c r="BH12" s="38">
        <v>0</v>
      </c>
      <c r="BI12" s="38">
        <v>0</v>
      </c>
      <c r="BJ12" s="38">
        <v>0</v>
      </c>
      <c r="BK12" s="38">
        <v>0</v>
      </c>
      <c r="BL12" s="38">
        <f>BK12</f>
        <v>0</v>
      </c>
      <c r="BM12" s="38"/>
      <c r="BN12" s="38"/>
      <c r="BO12" s="38"/>
      <c r="BP12" s="38">
        <v>0</v>
      </c>
      <c r="BQ12" s="38">
        <v>0</v>
      </c>
      <c r="BR12" s="38">
        <v>0</v>
      </c>
      <c r="BS12" s="38">
        <v>0</v>
      </c>
      <c r="BT12" s="38">
        <v>0</v>
      </c>
      <c r="BU12" s="38">
        <v>0</v>
      </c>
      <c r="BV12" s="38">
        <v>0</v>
      </c>
      <c r="BW12" s="38">
        <v>0</v>
      </c>
      <c r="BX12" s="38">
        <v>0</v>
      </c>
      <c r="BY12" s="38">
        <v>0</v>
      </c>
      <c r="BZ12" s="38">
        <v>0</v>
      </c>
      <c r="CA12" s="38">
        <v>0</v>
      </c>
      <c r="CB12" s="38">
        <f>CA12</f>
        <v>0</v>
      </c>
      <c r="CC12" s="38"/>
      <c r="CD12" s="38"/>
      <c r="CE12" s="38"/>
      <c r="CF12" s="38">
        <v>0</v>
      </c>
      <c r="CG12" s="38">
        <v>0</v>
      </c>
      <c r="CH12" s="38">
        <v>0</v>
      </c>
      <c r="CI12" s="38">
        <v>0</v>
      </c>
      <c r="CJ12" s="38">
        <v>0</v>
      </c>
      <c r="CK12" s="38">
        <v>0</v>
      </c>
      <c r="CL12" s="38">
        <v>0</v>
      </c>
      <c r="CM12" s="38">
        <v>0</v>
      </c>
      <c r="CN12" s="38">
        <v>0</v>
      </c>
      <c r="CO12" s="38">
        <v>0</v>
      </c>
      <c r="CP12" s="38">
        <v>0</v>
      </c>
      <c r="CQ12" s="38">
        <v>0</v>
      </c>
      <c r="CR12" s="38">
        <f>CQ12</f>
        <v>0</v>
      </c>
      <c r="CS12" s="38"/>
      <c r="CT12" s="38"/>
      <c r="CU12" s="38"/>
      <c r="CV12" s="38">
        <v>0</v>
      </c>
      <c r="CW12" s="38">
        <v>0</v>
      </c>
      <c r="CX12" s="38">
        <v>0</v>
      </c>
      <c r="CY12" s="38">
        <v>0</v>
      </c>
      <c r="CZ12" s="38">
        <v>0</v>
      </c>
      <c r="DA12" s="38">
        <v>0</v>
      </c>
      <c r="DB12" s="38">
        <v>0</v>
      </c>
      <c r="DC12" s="38">
        <v>0</v>
      </c>
      <c r="DD12" s="38">
        <v>0</v>
      </c>
      <c r="DE12" s="38">
        <v>0</v>
      </c>
      <c r="DF12" s="38">
        <v>0</v>
      </c>
      <c r="DG12" s="38">
        <v>0</v>
      </c>
      <c r="DH12" s="38">
        <f>DG12</f>
        <v>0</v>
      </c>
      <c r="DI12" s="38"/>
    </row>
    <row r="13" spans="1:113" ht="15.75" customHeight="1">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row>
    <row r="14" spans="1:113" s="182" customFormat="1" ht="15.75" customHeight="1">
      <c r="A14" s="181" t="s">
        <v>108</v>
      </c>
      <c r="B14" s="181"/>
      <c r="C14" s="181"/>
      <c r="D14" s="181">
        <f t="shared" ref="D14:P14" si="18">D10+D12</f>
        <v>0</v>
      </c>
      <c r="E14" s="181">
        <f t="shared" si="18"/>
        <v>0</v>
      </c>
      <c r="F14" s="181">
        <f t="shared" si="18"/>
        <v>0</v>
      </c>
      <c r="G14" s="181">
        <f t="shared" si="18"/>
        <v>0</v>
      </c>
      <c r="H14" s="181">
        <f t="shared" si="18"/>
        <v>0</v>
      </c>
      <c r="I14" s="181">
        <f t="shared" si="18"/>
        <v>0</v>
      </c>
      <c r="J14" s="181">
        <f t="shared" si="18"/>
        <v>0</v>
      </c>
      <c r="K14" s="181">
        <f t="shared" si="18"/>
        <v>0</v>
      </c>
      <c r="L14" s="181">
        <f t="shared" si="18"/>
        <v>0</v>
      </c>
      <c r="M14" s="181">
        <f t="shared" si="18"/>
        <v>0</v>
      </c>
      <c r="N14" s="181">
        <f t="shared" si="18"/>
        <v>0</v>
      </c>
      <c r="O14" s="181">
        <f t="shared" si="18"/>
        <v>0</v>
      </c>
      <c r="P14" s="181">
        <f t="shared" si="18"/>
        <v>0</v>
      </c>
      <c r="Q14" s="181"/>
      <c r="R14" s="181"/>
      <c r="S14" s="181"/>
      <c r="T14" s="181">
        <f t="shared" ref="T14:AF14" si="19">T10+T12</f>
        <v>-200</v>
      </c>
      <c r="U14" s="181">
        <f t="shared" si="19"/>
        <v>1100</v>
      </c>
      <c r="V14" s="181">
        <f t="shared" si="19"/>
        <v>900</v>
      </c>
      <c r="W14" s="181">
        <f t="shared" si="19"/>
        <v>700</v>
      </c>
      <c r="X14" s="181">
        <f t="shared" si="19"/>
        <v>500</v>
      </c>
      <c r="Y14" s="181">
        <f t="shared" si="19"/>
        <v>300</v>
      </c>
      <c r="Z14" s="181">
        <f t="shared" si="19"/>
        <v>100</v>
      </c>
      <c r="AA14" s="181">
        <f t="shared" si="19"/>
        <v>-100</v>
      </c>
      <c r="AB14" s="181">
        <f t="shared" si="19"/>
        <v>-300</v>
      </c>
      <c r="AC14" s="181">
        <f t="shared" si="19"/>
        <v>-500</v>
      </c>
      <c r="AD14" s="181">
        <f t="shared" si="19"/>
        <v>-700</v>
      </c>
      <c r="AE14" s="181">
        <f t="shared" si="19"/>
        <v>-1900</v>
      </c>
      <c r="AF14" s="181">
        <f t="shared" si="19"/>
        <v>-1900</v>
      </c>
      <c r="AG14" s="181"/>
      <c r="AH14" s="181"/>
      <c r="AI14" s="181"/>
      <c r="AJ14" s="181">
        <f t="shared" ref="AJ14:AU14" si="20">AJ10+AJ12</f>
        <v>1394.9999999999982</v>
      </c>
      <c r="AK14" s="181">
        <f t="shared" si="20"/>
        <v>-14193.333333333338</v>
      </c>
      <c r="AL14" s="181">
        <f t="shared" si="20"/>
        <v>-29483.996666666673</v>
      </c>
      <c r="AM14" s="181">
        <f t="shared" si="20"/>
        <v>-45322.330000000009</v>
      </c>
      <c r="AN14" s="181">
        <f t="shared" si="20"/>
        <v>-52265.783333333347</v>
      </c>
      <c r="AO14" s="181">
        <f t="shared" si="20"/>
        <v>-48756.536666666681</v>
      </c>
      <c r="AP14" s="181">
        <f t="shared" si="20"/>
        <v>-58023.920000000013</v>
      </c>
      <c r="AQ14" s="181">
        <f t="shared" si="20"/>
        <v>-66862.963333333348</v>
      </c>
      <c r="AR14" s="181">
        <f t="shared" si="20"/>
        <v>-76135.796666666691</v>
      </c>
      <c r="AS14" s="181">
        <f t="shared" si="20"/>
        <v>-79804.130000000034</v>
      </c>
      <c r="AT14" s="181">
        <f t="shared" si="20"/>
        <v>-83232.463333333377</v>
      </c>
      <c r="AU14" s="181">
        <f t="shared" si="20"/>
        <v>-86420.79666666672</v>
      </c>
      <c r="AV14" s="181">
        <f>AU14</f>
        <v>-86420.79666666672</v>
      </c>
      <c r="AW14" s="181"/>
      <c r="AX14" s="181"/>
      <c r="AY14" s="181"/>
      <c r="AZ14" s="181">
        <f t="shared" ref="AZ14:BK14" si="21">AZ10+AZ12</f>
        <v>270704.20333333331</v>
      </c>
      <c r="BA14" s="181">
        <f t="shared" si="21"/>
        <v>242454.20333333328</v>
      </c>
      <c r="BB14" s="181">
        <f t="shared" si="21"/>
        <v>211469.20333333328</v>
      </c>
      <c r="BC14" s="181">
        <f t="shared" si="21"/>
        <v>178002.53666666662</v>
      </c>
      <c r="BD14" s="181">
        <f t="shared" si="21"/>
        <v>140545.86999999994</v>
      </c>
      <c r="BE14" s="181">
        <f t="shared" si="21"/>
        <v>115524.20333333328</v>
      </c>
      <c r="BF14" s="181">
        <f t="shared" si="21"/>
        <v>83484.20333333328</v>
      </c>
      <c r="BG14" s="181">
        <f t="shared" si="21"/>
        <v>53232.536666666587</v>
      </c>
      <c r="BH14" s="181">
        <f t="shared" si="21"/>
        <v>1537769.2033333334</v>
      </c>
      <c r="BI14" s="181">
        <f t="shared" si="21"/>
        <v>1493484.2033333334</v>
      </c>
      <c r="BJ14" s="181">
        <f t="shared" si="21"/>
        <v>1452857.5366666669</v>
      </c>
      <c r="BK14" s="181">
        <f t="shared" si="21"/>
        <v>1400910.87</v>
      </c>
      <c r="BL14" s="181">
        <f>BK14</f>
        <v>1400910.87</v>
      </c>
      <c r="BM14" s="181"/>
      <c r="BN14" s="181"/>
      <c r="BO14" s="181"/>
      <c r="BP14" s="181">
        <f t="shared" ref="BP14:CA14" si="22">BP10+BP12</f>
        <v>1431009.2033333334</v>
      </c>
      <c r="BQ14" s="181">
        <f t="shared" si="22"/>
        <v>1434643.9255555556</v>
      </c>
      <c r="BR14" s="181">
        <f t="shared" si="22"/>
        <v>1420865.4533333334</v>
      </c>
      <c r="BS14" s="181">
        <f t="shared" si="22"/>
        <v>1428673.7866666666</v>
      </c>
      <c r="BT14" s="181">
        <f t="shared" si="22"/>
        <v>1419068.9255555556</v>
      </c>
      <c r="BU14" s="181">
        <f t="shared" si="22"/>
        <v>1431050.87</v>
      </c>
      <c r="BV14" s="181">
        <f t="shared" si="22"/>
        <v>1425619.62</v>
      </c>
      <c r="BW14" s="181">
        <f t="shared" si="22"/>
        <v>1441775.1755555556</v>
      </c>
      <c r="BX14" s="181">
        <f t="shared" si="22"/>
        <v>1465517.5366666666</v>
      </c>
      <c r="BY14" s="181">
        <f t="shared" si="22"/>
        <v>1471846.7033333334</v>
      </c>
      <c r="BZ14" s="181">
        <f t="shared" si="22"/>
        <v>1499762.6755555556</v>
      </c>
      <c r="CA14" s="181">
        <f t="shared" si="22"/>
        <v>1510265.4533333336</v>
      </c>
      <c r="CB14" s="181">
        <f>CA14</f>
        <v>1510265.4533333336</v>
      </c>
      <c r="CC14" s="181"/>
      <c r="CD14" s="181"/>
      <c r="CE14" s="181"/>
      <c r="CF14" s="181">
        <f t="shared" ref="CF14:CQ14" si="23">CF10+CF12</f>
        <v>1822355.0366666671</v>
      </c>
      <c r="CG14" s="181">
        <f t="shared" si="23"/>
        <v>1939487.3630555558</v>
      </c>
      <c r="CH14" s="181">
        <f t="shared" si="23"/>
        <v>2067904.4116666671</v>
      </c>
      <c r="CI14" s="181">
        <f t="shared" si="23"/>
        <v>2207606.1825000006</v>
      </c>
      <c r="CJ14" s="181">
        <f t="shared" si="23"/>
        <v>2358592.6755555561</v>
      </c>
      <c r="CK14" s="181">
        <f t="shared" si="23"/>
        <v>2520863.8908333341</v>
      </c>
      <c r="CL14" s="181">
        <f t="shared" si="23"/>
        <v>2694419.8283333336</v>
      </c>
      <c r="CM14" s="181">
        <f t="shared" si="23"/>
        <v>2879260.4880555561</v>
      </c>
      <c r="CN14" s="181">
        <f t="shared" si="23"/>
        <v>3075385.87</v>
      </c>
      <c r="CO14" s="181">
        <f t="shared" si="23"/>
        <v>3282795.9741666666</v>
      </c>
      <c r="CP14" s="181">
        <f t="shared" si="23"/>
        <v>3501490.8005555556</v>
      </c>
      <c r="CQ14" s="181">
        <f t="shared" si="23"/>
        <v>3731470.3491666666</v>
      </c>
      <c r="CR14" s="181">
        <f>CQ14</f>
        <v>3731470.3491666666</v>
      </c>
      <c r="CS14" s="181"/>
      <c r="CT14" s="181"/>
      <c r="CU14" s="181"/>
      <c r="CV14" s="181">
        <f t="shared" ref="CV14:DG14" si="24">CV10+CV12</f>
        <v>4707734.62</v>
      </c>
      <c r="CW14" s="181">
        <f t="shared" si="24"/>
        <v>5286287.2335416665</v>
      </c>
      <c r="CX14" s="181">
        <f t="shared" si="24"/>
        <v>5836299.2220833329</v>
      </c>
      <c r="CY14" s="181">
        <f t="shared" si="24"/>
        <v>6480970.5856249994</v>
      </c>
      <c r="CZ14" s="181">
        <f t="shared" si="24"/>
        <v>7097101.3241666658</v>
      </c>
      <c r="DA14" s="181">
        <f t="shared" si="24"/>
        <v>7807891.4377083322</v>
      </c>
      <c r="DB14" s="181">
        <f t="shared" si="24"/>
        <v>8570140.9262499996</v>
      </c>
      <c r="DC14" s="181">
        <f t="shared" si="24"/>
        <v>9303849.789791666</v>
      </c>
      <c r="DD14" s="181">
        <f t="shared" si="24"/>
        <v>10132218.028333332</v>
      </c>
      <c r="DE14" s="181">
        <f t="shared" si="24"/>
        <v>10932045.641874999</v>
      </c>
      <c r="DF14" s="181">
        <f t="shared" si="24"/>
        <v>11826532.630416665</v>
      </c>
      <c r="DG14" s="181">
        <f t="shared" si="24"/>
        <v>12772478.993958332</v>
      </c>
      <c r="DH14" s="181">
        <f>DG14</f>
        <v>12772478.993958332</v>
      </c>
      <c r="DI14" s="181"/>
    </row>
    <row r="15" spans="1:113" ht="15.75" customHeight="1">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row>
    <row r="16" spans="1:113" ht="15.75" customHeight="1">
      <c r="A16" s="38" t="s">
        <v>109</v>
      </c>
      <c r="B16" s="38"/>
      <c r="C16" s="38"/>
      <c r="D16" s="38">
        <v>0</v>
      </c>
      <c r="E16" s="38">
        <v>0</v>
      </c>
      <c r="F16" s="38">
        <v>0</v>
      </c>
      <c r="G16" s="38">
        <v>0</v>
      </c>
      <c r="H16" s="38">
        <v>0</v>
      </c>
      <c r="I16" s="38">
        <v>0</v>
      </c>
      <c r="J16" s="38">
        <v>0</v>
      </c>
      <c r="K16" s="38">
        <v>0</v>
      </c>
      <c r="L16" s="38">
        <v>0</v>
      </c>
      <c r="M16" s="38">
        <v>0</v>
      </c>
      <c r="N16" s="38">
        <v>0</v>
      </c>
      <c r="O16" s="38">
        <v>0</v>
      </c>
      <c r="P16" s="38">
        <f t="shared" ref="P16:P19" si="25">O16</f>
        <v>0</v>
      </c>
      <c r="Q16" s="38"/>
      <c r="R16" s="38"/>
      <c r="S16" s="38"/>
      <c r="T16" s="38">
        <f>PnL!R11+PnL!R20+PnL!R21</f>
        <v>0</v>
      </c>
      <c r="U16" s="38">
        <f>PnL!S11+PnL!S20+PnL!S21</f>
        <v>0</v>
      </c>
      <c r="V16" s="38">
        <f>PnL!T11+PnL!T20+PnL!T21</f>
        <v>0</v>
      </c>
      <c r="W16" s="38">
        <f>PnL!U11+PnL!U20+PnL!U21</f>
        <v>0</v>
      </c>
      <c r="X16" s="38">
        <f>PnL!V11+PnL!V20+PnL!V21</f>
        <v>0</v>
      </c>
      <c r="Y16" s="38">
        <f>PnL!W11+PnL!W20+PnL!W21</f>
        <v>0</v>
      </c>
      <c r="Z16" s="38">
        <f>PnL!X11+PnL!X20+PnL!X21</f>
        <v>0</v>
      </c>
      <c r="AA16" s="38">
        <f>PnL!Y11+PnL!Y20+PnL!Y21</f>
        <v>0</v>
      </c>
      <c r="AB16" s="38">
        <f>PnL!Z11+PnL!Z20+PnL!Z21</f>
        <v>0</v>
      </c>
      <c r="AC16" s="38">
        <f>PnL!AA11+PnL!AA20+PnL!AA21</f>
        <v>0</v>
      </c>
      <c r="AD16" s="38">
        <f>PnL!AB11+PnL!AB20+PnL!AB21</f>
        <v>0</v>
      </c>
      <c r="AE16" s="38">
        <f>PnL!AC11+PnL!AC20+PnL!AC21</f>
        <v>0</v>
      </c>
      <c r="AF16" s="38">
        <f t="shared" ref="AF16:AF19" si="26">AE16</f>
        <v>0</v>
      </c>
      <c r="AG16" s="38"/>
      <c r="AH16" s="38"/>
      <c r="AI16" s="38"/>
      <c r="AJ16" s="38">
        <f>PnL!AH11+PnL!AH20+PnL!AH21</f>
        <v>14258.333333333334</v>
      </c>
      <c r="AK16" s="38">
        <f>PnL!AI11+PnL!AI20+PnL!AI21</f>
        <v>14258.333333333334</v>
      </c>
      <c r="AL16" s="38">
        <f>PnL!AJ11+PnL!AJ20+PnL!AJ21</f>
        <v>14258.333333333334</v>
      </c>
      <c r="AM16" s="38">
        <f>PnL!AK11+PnL!AK20+PnL!AK21</f>
        <v>14258.333333333334</v>
      </c>
      <c r="AN16" s="38">
        <f>PnL!AL11+PnL!AL20+PnL!AL21</f>
        <v>14258.333333333334</v>
      </c>
      <c r="AO16" s="38">
        <f>PnL!AM11+PnL!AM20+PnL!AM21</f>
        <v>14258.333333333334</v>
      </c>
      <c r="AP16" s="38">
        <f>PnL!AN11+PnL!AN20+PnL!AN21</f>
        <v>14258.333333333334</v>
      </c>
      <c r="AQ16" s="38">
        <f>PnL!AO11+PnL!AO20+PnL!AO21</f>
        <v>14258.333333333334</v>
      </c>
      <c r="AR16" s="38">
        <f>PnL!AP11+PnL!AP20+PnL!AP21</f>
        <v>14258.333333333334</v>
      </c>
      <c r="AS16" s="38">
        <f>PnL!AQ11+PnL!AQ20+PnL!AQ21</f>
        <v>14258.333333333334</v>
      </c>
      <c r="AT16" s="38">
        <f>PnL!AR11+PnL!AR20+PnL!AR21</f>
        <v>14258.333333333334</v>
      </c>
      <c r="AU16" s="38">
        <f>PnL!AS11+PnL!AS20+PnL!AS21</f>
        <v>14258.333333333334</v>
      </c>
      <c r="AV16" s="38">
        <f t="shared" ref="AV16:AV19" si="27">AU16</f>
        <v>14258.333333333334</v>
      </c>
      <c r="AW16" s="38"/>
      <c r="AX16" s="38"/>
      <c r="AY16" s="38"/>
      <c r="AZ16" s="38">
        <f>PnL!AX11+PnL!AX20+PnL!AX21</f>
        <v>18191.666666666668</v>
      </c>
      <c r="BA16" s="38">
        <f>PnL!AY11+PnL!AY20+PnL!AY21</f>
        <v>29008.333333333336</v>
      </c>
      <c r="BB16" s="38">
        <f>PnL!AZ11+PnL!AZ20+PnL!AZ21</f>
        <v>29008.333333333336</v>
      </c>
      <c r="BC16" s="38">
        <f>PnL!BA11+PnL!BA20+PnL!BA21</f>
        <v>33433.333333333336</v>
      </c>
      <c r="BD16" s="38">
        <f>PnL!BB11+PnL!BB20+PnL!BB21</f>
        <v>33433.333333333336</v>
      </c>
      <c r="BE16" s="38">
        <f>PnL!BC11+PnL!BC20+PnL!BC21</f>
        <v>36383.333333333336</v>
      </c>
      <c r="BF16" s="38">
        <f>PnL!BD11+PnL!BD20+PnL!BD21</f>
        <v>36383.333333333336</v>
      </c>
      <c r="BG16" s="38">
        <f>PnL!BE11+PnL!BE20+PnL!BE21</f>
        <v>36383.333333333336</v>
      </c>
      <c r="BH16" s="38">
        <f>PnL!BF11+PnL!BF20+PnL!BF21</f>
        <v>36383.333333333336</v>
      </c>
      <c r="BI16" s="38">
        <f>PnL!BG11+PnL!BG20+PnL!BG21</f>
        <v>47200</v>
      </c>
      <c r="BJ16" s="38">
        <f>PnL!BH11+PnL!BH20+PnL!BH21</f>
        <v>53591.666666666672</v>
      </c>
      <c r="BK16" s="38">
        <f>PnL!BI11+PnL!BI20+PnL!BI21</f>
        <v>53591.666666666672</v>
      </c>
      <c r="BL16" s="38">
        <f t="shared" ref="BL16:BL19" si="28">BK16</f>
        <v>53591.666666666672</v>
      </c>
      <c r="BM16" s="38"/>
      <c r="BN16" s="38"/>
      <c r="BO16" s="38"/>
      <c r="BP16" s="38">
        <f>PnL!BN11+PnL!BN20+PnL!BN21</f>
        <v>64047.777777777781</v>
      </c>
      <c r="BQ16" s="38">
        <f>PnL!BO11+PnL!BO20+PnL!BO21</f>
        <v>69906.805555555547</v>
      </c>
      <c r="BR16" s="38">
        <f>PnL!BP11+PnL!BP20+PnL!BP21</f>
        <v>75765.833333333328</v>
      </c>
      <c r="BS16" s="38">
        <f>PnL!BQ11+PnL!BQ20+PnL!BQ21</f>
        <v>81624.86111111108</v>
      </c>
      <c r="BT16" s="38">
        <f>PnL!BR11+PnL!BR20+PnL!BR21</f>
        <v>87483.888888888905</v>
      </c>
      <c r="BU16" s="38">
        <f>PnL!BS11+PnL!BS20+PnL!BS21</f>
        <v>93342.916666666657</v>
      </c>
      <c r="BV16" s="38">
        <f>PnL!BT11+PnL!BT20+PnL!BT21</f>
        <v>99201.944444444438</v>
      </c>
      <c r="BW16" s="38">
        <f>PnL!BU11+PnL!BU20+PnL!BU21</f>
        <v>105060.97222222222</v>
      </c>
      <c r="BX16" s="38">
        <f>PnL!BV11+PnL!BV20+PnL!BV21</f>
        <v>110920</v>
      </c>
      <c r="BY16" s="38">
        <f>PnL!BW11+PnL!BW20+PnL!BW21</f>
        <v>116779.02777777778</v>
      </c>
      <c r="BZ16" s="38">
        <f>PnL!BX11+PnL!BX20+PnL!BX21</f>
        <v>122638.05555555555</v>
      </c>
      <c r="CA16" s="38">
        <f>PnL!BY11+PnL!BY20+PnL!BY21</f>
        <v>128497.08333333333</v>
      </c>
      <c r="CB16" s="38">
        <f t="shared" ref="CB16:CB19" si="29">CA16</f>
        <v>128497.08333333333</v>
      </c>
      <c r="CC16" s="38"/>
      <c r="CD16" s="38"/>
      <c r="CE16" s="38"/>
      <c r="CF16" s="38">
        <f>PnL!CD11+PnL!CD20+PnL!CD21</f>
        <v>172146.84027777781</v>
      </c>
      <c r="CG16" s="38">
        <f>PnL!CE11+PnL!CE20+PnL!CE21</f>
        <v>188207.95138888888</v>
      </c>
      <c r="CH16" s="38">
        <f>PnL!CF11+PnL!CF20+PnL!CF21</f>
        <v>204269.0625</v>
      </c>
      <c r="CI16" s="38">
        <f>PnL!CG11+PnL!CG20+PnL!CG21</f>
        <v>220330.17361111112</v>
      </c>
      <c r="CJ16" s="38">
        <f>PnL!CH11+PnL!CH20+PnL!CH21</f>
        <v>236391.28472222225</v>
      </c>
      <c r="CK16" s="38">
        <f>PnL!CI11+PnL!CI20+PnL!CI21</f>
        <v>252452.39583333334</v>
      </c>
      <c r="CL16" s="38">
        <f>PnL!CJ11+PnL!CJ20+PnL!CJ21</f>
        <v>268513.50694444444</v>
      </c>
      <c r="CM16" s="38">
        <f>PnL!CK11+PnL!CK20+PnL!CK21</f>
        <v>284574.61805555562</v>
      </c>
      <c r="CN16" s="38">
        <f>PnL!CL11+PnL!CL20+PnL!CL21</f>
        <v>300635.72916666669</v>
      </c>
      <c r="CO16" s="38">
        <f>PnL!CM11+PnL!CM20+PnL!CM21</f>
        <v>316696.84027777775</v>
      </c>
      <c r="CP16" s="38">
        <f>PnL!CN11+PnL!CN20+PnL!CN21</f>
        <v>332757.95138888888</v>
      </c>
      <c r="CQ16" s="38">
        <f>PnL!CO11+PnL!CO20+PnL!CO21</f>
        <v>348819.0625</v>
      </c>
      <c r="CR16" s="38">
        <f t="shared" ref="CR16:CR19" si="30">CQ16</f>
        <v>348819.0625</v>
      </c>
      <c r="CS16" s="38"/>
      <c r="CT16" s="38"/>
      <c r="CU16" s="38"/>
      <c r="CV16" s="38">
        <f>PnL!CT11+PnL!CT20+PnL!CT21</f>
        <v>421889.88645833347</v>
      </c>
      <c r="CW16" s="38">
        <f>PnL!CU11+PnL!CU20+PnL!CU21</f>
        <v>457843.01145833347</v>
      </c>
      <c r="CX16" s="38">
        <f>PnL!CV11+PnL!CV20+PnL!CV21</f>
        <v>493796.13645833347</v>
      </c>
      <c r="CY16" s="38">
        <f>PnL!CW11+PnL!CW20+PnL!CW21</f>
        <v>529749.26145833347</v>
      </c>
      <c r="CZ16" s="38">
        <f>PnL!CX11+PnL!CX20+PnL!CX21</f>
        <v>565702.38645833335</v>
      </c>
      <c r="DA16" s="38">
        <f>PnL!CY11+PnL!CY20+PnL!CY21</f>
        <v>601655.51145833335</v>
      </c>
      <c r="DB16" s="38">
        <f>PnL!CZ11+PnL!CZ20+PnL!CZ21</f>
        <v>637608.63645833335</v>
      </c>
      <c r="DC16" s="38">
        <f>PnL!DA11+PnL!DA20+PnL!DA21</f>
        <v>673561.76145833347</v>
      </c>
      <c r="DD16" s="38">
        <f>PnL!DB11+PnL!DB20+PnL!DB21</f>
        <v>709514.88645833347</v>
      </c>
      <c r="DE16" s="38">
        <f>PnL!DC11+PnL!DC20+PnL!DC21</f>
        <v>745468.01145833335</v>
      </c>
      <c r="DF16" s="38">
        <f>PnL!DD11+PnL!DD20+PnL!DD21</f>
        <v>781421.13645833335</v>
      </c>
      <c r="DG16" s="38">
        <f>PnL!DE11+PnL!DE20+PnL!DE21</f>
        <v>817374.26145833335</v>
      </c>
      <c r="DH16" s="38">
        <f t="shared" ref="DH16:DH19" si="31">DG16</f>
        <v>817374.26145833335</v>
      </c>
      <c r="DI16" s="38"/>
    </row>
    <row r="17" spans="1:113" ht="15.75" customHeight="1">
      <c r="A17" s="38" t="s">
        <v>112</v>
      </c>
      <c r="B17" s="38"/>
      <c r="C17" s="38"/>
      <c r="D17" s="38">
        <v>0</v>
      </c>
      <c r="E17" s="38">
        <v>0</v>
      </c>
      <c r="F17" s="38">
        <v>0</v>
      </c>
      <c r="G17" s="38">
        <v>0</v>
      </c>
      <c r="H17" s="38">
        <v>0</v>
      </c>
      <c r="I17" s="38">
        <v>0</v>
      </c>
      <c r="J17" s="38">
        <v>0</v>
      </c>
      <c r="K17" s="38">
        <v>0</v>
      </c>
      <c r="L17" s="38">
        <v>0</v>
      </c>
      <c r="M17" s="38">
        <v>0</v>
      </c>
      <c r="N17" s="38">
        <v>0</v>
      </c>
      <c r="O17" s="38">
        <v>0</v>
      </c>
      <c r="P17" s="38">
        <f t="shared" si="25"/>
        <v>0</v>
      </c>
      <c r="Q17" s="38"/>
      <c r="R17" s="38"/>
      <c r="S17" s="38"/>
      <c r="T17" s="38">
        <v>0</v>
      </c>
      <c r="U17" s="38">
        <v>0</v>
      </c>
      <c r="V17" s="38">
        <v>0</v>
      </c>
      <c r="W17" s="38">
        <v>0</v>
      </c>
      <c r="X17" s="38">
        <v>0</v>
      </c>
      <c r="Y17" s="38">
        <v>0</v>
      </c>
      <c r="Z17" s="38">
        <v>0</v>
      </c>
      <c r="AA17" s="38">
        <v>0</v>
      </c>
      <c r="AB17" s="38">
        <v>0</v>
      </c>
      <c r="AC17" s="38">
        <v>0</v>
      </c>
      <c r="AD17" s="38">
        <v>0</v>
      </c>
      <c r="AE17" s="38">
        <v>0</v>
      </c>
      <c r="AF17" s="38">
        <f t="shared" si="26"/>
        <v>0</v>
      </c>
      <c r="AG17" s="38"/>
      <c r="AH17" s="38"/>
      <c r="AI17" s="38"/>
      <c r="AJ17" s="38">
        <v>0</v>
      </c>
      <c r="AK17" s="38">
        <v>0</v>
      </c>
      <c r="AL17" s="38">
        <v>0</v>
      </c>
      <c r="AM17" s="38">
        <v>0</v>
      </c>
      <c r="AN17" s="38">
        <v>0</v>
      </c>
      <c r="AO17" s="38">
        <v>0</v>
      </c>
      <c r="AP17" s="38">
        <v>0</v>
      </c>
      <c r="AQ17" s="38">
        <v>0</v>
      </c>
      <c r="AR17" s="38">
        <v>0</v>
      </c>
      <c r="AS17" s="38">
        <v>0</v>
      </c>
      <c r="AT17" s="38">
        <v>0</v>
      </c>
      <c r="AU17" s="38">
        <v>0</v>
      </c>
      <c r="AV17" s="38">
        <f t="shared" si="27"/>
        <v>0</v>
      </c>
      <c r="AW17" s="38"/>
      <c r="AX17" s="38"/>
      <c r="AY17" s="38"/>
      <c r="AZ17" s="38">
        <f>PnL!AX12+PnL!AX19+PnL!AX22+PnL!AX23</f>
        <v>34025</v>
      </c>
      <c r="BA17" s="38">
        <f>PnL!AY12+PnL!AY19+PnL!AY22+PnL!AY23</f>
        <v>37526.666666666672</v>
      </c>
      <c r="BB17" s="38">
        <f>PnL!AZ12+PnL!AZ19+PnL!AZ22+PnL!AZ23</f>
        <v>43258.333333333328</v>
      </c>
      <c r="BC17" s="38">
        <f>PnL!BA12+PnL!BA19+PnL!BA22+PnL!BA23</f>
        <v>46073.333333333328</v>
      </c>
      <c r="BD17" s="38">
        <f>PnL!BB12+PnL!BB19+PnL!BB22+PnL!BB23</f>
        <v>47888.333333333328</v>
      </c>
      <c r="BE17" s="38">
        <f>PnL!BC12+PnL!BC19+PnL!BC22+PnL!BC23</f>
        <v>55873.333333333328</v>
      </c>
      <c r="BF17" s="38">
        <f>PnL!BD12+PnL!BD19+PnL!BD22+PnL!BD23</f>
        <v>58001.666666666672</v>
      </c>
      <c r="BG17" s="38">
        <f>PnL!BE12+PnL!BE19+PnL!BE22+PnL!BE23</f>
        <v>60129.999999999993</v>
      </c>
      <c r="BH17" s="38">
        <f>PnL!BF12+PnL!BF19+PnL!BF22+PnL!BF23</f>
        <v>93535</v>
      </c>
      <c r="BI17" s="38">
        <f>PnL!BG12+PnL!BG19+PnL!BG22+PnL!BG23</f>
        <v>97976.666666666657</v>
      </c>
      <c r="BJ17" s="38">
        <f>PnL!BH12+PnL!BH19+PnL!BH22+PnL!BH23</f>
        <v>108155</v>
      </c>
      <c r="BK17" s="38">
        <f>PnL!BI12+PnL!BI19+PnL!BI22+PnL!BI23</f>
        <v>110910</v>
      </c>
      <c r="BL17" s="38">
        <f t="shared" si="28"/>
        <v>110910</v>
      </c>
      <c r="BM17" s="38"/>
      <c r="BN17" s="38"/>
      <c r="BO17" s="38"/>
      <c r="BP17" s="38">
        <f>PnL!BN12+PnL!BN19+PnL!BN22+PnL!BN23</f>
        <v>156917.5</v>
      </c>
      <c r="BQ17" s="38">
        <f>PnL!BO12+PnL!BO19+PnL!BO22+PnL!BO23</f>
        <v>173471.66666666666</v>
      </c>
      <c r="BR17" s="38">
        <f>PnL!BP12+PnL!BP19+PnL!BP22+PnL!BP23</f>
        <v>176025.83333333331</v>
      </c>
      <c r="BS17" s="38">
        <f>PnL!BQ12+PnL!BQ19+PnL!BQ22+PnL!BQ23</f>
        <v>192579.99999999997</v>
      </c>
      <c r="BT17" s="38">
        <f>PnL!BR12+PnL!BR19+PnL!BR22+PnL!BR23</f>
        <v>195134.16666666666</v>
      </c>
      <c r="BU17" s="38">
        <f>PnL!BS12+PnL!BS19+PnL!BS22+PnL!BS23</f>
        <v>211688.33333333331</v>
      </c>
      <c r="BV17" s="38">
        <f>PnL!BT12+PnL!BT19+PnL!BT22+PnL!BT23</f>
        <v>214242.49999999997</v>
      </c>
      <c r="BW17" s="38">
        <f>PnL!BU12+PnL!BU19+PnL!BU22+PnL!BU23</f>
        <v>230796.66666666666</v>
      </c>
      <c r="BX17" s="38">
        <f>PnL!BV12+PnL!BV19+PnL!BV22+PnL!BV23</f>
        <v>247350.83333333331</v>
      </c>
      <c r="BY17" s="38">
        <f>PnL!BW12+PnL!BW19+PnL!BW22+PnL!BW23</f>
        <v>249904.99999999997</v>
      </c>
      <c r="BZ17" s="38">
        <f>PnL!BX12+PnL!BX19+PnL!BX22+PnL!BX23</f>
        <v>266459.16666666663</v>
      </c>
      <c r="CA17" s="38">
        <f>PnL!BY12+PnL!BY19+PnL!BY22+PnL!BY23</f>
        <v>269013.33333333331</v>
      </c>
      <c r="CB17" s="38">
        <f t="shared" si="29"/>
        <v>269013.33333333331</v>
      </c>
      <c r="CC17" s="38"/>
      <c r="CD17" s="38"/>
      <c r="CE17" s="38"/>
      <c r="CF17" s="38">
        <f>PnL!CD12+PnL!CD19+PnL!CD22+PnL!CD23</f>
        <v>480320.83333333331</v>
      </c>
      <c r="CG17" s="38">
        <f>PnL!CE12+PnL!CE19+PnL!CE22+PnL!CE23</f>
        <v>512974.99999999994</v>
      </c>
      <c r="CH17" s="38">
        <f>PnL!CF12+PnL!CF19+PnL!CF22+PnL!CF23</f>
        <v>545629.16666666663</v>
      </c>
      <c r="CI17" s="38">
        <f>PnL!CG12+PnL!CG19+PnL!CG22+PnL!CG23</f>
        <v>578283.33333333326</v>
      </c>
      <c r="CJ17" s="38">
        <f>PnL!CH12+PnL!CH19+PnL!CH22+PnL!CH23</f>
        <v>610937.5</v>
      </c>
      <c r="CK17" s="38">
        <f>PnL!CI12+PnL!CI19+PnL!CI22+PnL!CI23</f>
        <v>643591.66666666663</v>
      </c>
      <c r="CL17" s="38">
        <f>PnL!CJ12+PnL!CJ19+PnL!CJ22+PnL!CJ23</f>
        <v>676245.83333333326</v>
      </c>
      <c r="CM17" s="38">
        <f>PnL!CK12+PnL!CK19+PnL!CK22+PnL!CK23</f>
        <v>708900</v>
      </c>
      <c r="CN17" s="38">
        <f>PnL!CL12+PnL!CL19+PnL!CL22+PnL!CL23</f>
        <v>741554.16666666663</v>
      </c>
      <c r="CO17" s="38">
        <f>PnL!CM12+PnL!CM19+PnL!CM22+PnL!CM23</f>
        <v>774208.33333333326</v>
      </c>
      <c r="CP17" s="38">
        <f>PnL!CN12+PnL!CN19+PnL!CN22+PnL!CN23</f>
        <v>806862.5</v>
      </c>
      <c r="CQ17" s="38">
        <f>PnL!CO12+PnL!CO19+PnL!CO22+PnL!CO23</f>
        <v>839516.66666666663</v>
      </c>
      <c r="CR17" s="38">
        <f t="shared" si="30"/>
        <v>839516.66666666663</v>
      </c>
      <c r="CS17" s="38"/>
      <c r="CT17" s="38"/>
      <c r="CU17" s="38"/>
      <c r="CV17" s="38">
        <f>PnL!CT12+PnL!CT19+PnL!CT22+PnL!CT23</f>
        <v>1349157.5</v>
      </c>
      <c r="CW17" s="38">
        <f>PnL!CU12+PnL!CU19+PnL!CU22+PnL!CU23</f>
        <v>1446745</v>
      </c>
      <c r="CX17" s="38">
        <f>PnL!CV12+PnL!CV19+PnL!CV22+PnL!CV23</f>
        <v>1501132.5</v>
      </c>
      <c r="CY17" s="38">
        <f>PnL!CW12+PnL!CW19+PnL!CW22+PnL!CW23</f>
        <v>1598720</v>
      </c>
      <c r="CZ17" s="38">
        <f>PnL!CX12+PnL!CX19+PnL!CX22+PnL!CX23</f>
        <v>1653107.5</v>
      </c>
      <c r="DA17" s="38">
        <f>PnL!CY12+PnL!CY19+PnL!CY22+PnL!CY23</f>
        <v>1750695</v>
      </c>
      <c r="DB17" s="38">
        <f>PnL!CZ12+PnL!CZ19+PnL!CZ22+PnL!CZ23</f>
        <v>1848282.5</v>
      </c>
      <c r="DC17" s="38">
        <f>PnL!DA12+PnL!DA19+PnL!DA22+PnL!DA23</f>
        <v>1902670</v>
      </c>
      <c r="DD17" s="38">
        <f>PnL!DB12+PnL!DB19+PnL!DB22+PnL!DB23</f>
        <v>2000257.5</v>
      </c>
      <c r="DE17" s="38">
        <f>PnL!DC12+PnL!DC19+PnL!DC22+PnL!DC23</f>
        <v>2054645</v>
      </c>
      <c r="DF17" s="38">
        <f>PnL!DD12+PnL!DD19+PnL!DD22+PnL!DD23</f>
        <v>2152232.5</v>
      </c>
      <c r="DG17" s="38">
        <f>PnL!DE12+PnL!DE19+PnL!DE22+PnL!DE23</f>
        <v>2249820</v>
      </c>
      <c r="DH17" s="38">
        <f t="shared" si="31"/>
        <v>2249820</v>
      </c>
      <c r="DI17" s="38"/>
    </row>
    <row r="18" spans="1:113" ht="16">
      <c r="A18" s="38" t="s">
        <v>113</v>
      </c>
      <c r="B18" s="38"/>
      <c r="C18" s="38"/>
      <c r="D18" s="38">
        <v>0</v>
      </c>
      <c r="E18" s="38">
        <v>0</v>
      </c>
      <c r="F18" s="38">
        <v>0</v>
      </c>
      <c r="G18" s="38">
        <v>0</v>
      </c>
      <c r="H18" s="38">
        <v>0</v>
      </c>
      <c r="I18" s="38">
        <v>0</v>
      </c>
      <c r="J18" s="38">
        <v>0</v>
      </c>
      <c r="K18" s="38">
        <v>0</v>
      </c>
      <c r="L18" s="38">
        <v>0</v>
      </c>
      <c r="M18" s="38">
        <v>0</v>
      </c>
      <c r="N18" s="38">
        <v>0</v>
      </c>
      <c r="O18" s="38">
        <v>0</v>
      </c>
      <c r="P18" s="38">
        <f t="shared" si="25"/>
        <v>0</v>
      </c>
      <c r="Q18" s="38"/>
      <c r="R18" s="38"/>
      <c r="S18" s="38"/>
      <c r="T18" s="38">
        <v>0</v>
      </c>
      <c r="U18" s="38">
        <v>0</v>
      </c>
      <c r="V18" s="38">
        <v>0</v>
      </c>
      <c r="W18" s="38">
        <v>0</v>
      </c>
      <c r="X18" s="38">
        <v>0</v>
      </c>
      <c r="Y18" s="38">
        <v>0</v>
      </c>
      <c r="Z18" s="38">
        <v>0</v>
      </c>
      <c r="AA18" s="38">
        <v>0</v>
      </c>
      <c r="AB18" s="38">
        <v>0</v>
      </c>
      <c r="AC18" s="38">
        <v>0</v>
      </c>
      <c r="AD18" s="38">
        <v>0</v>
      </c>
      <c r="AE18" s="38">
        <v>0</v>
      </c>
      <c r="AF18" s="38">
        <f t="shared" si="26"/>
        <v>0</v>
      </c>
      <c r="AG18" s="38"/>
      <c r="AH18" s="38"/>
      <c r="AI18" s="38"/>
      <c r="AJ18" s="38">
        <v>0</v>
      </c>
      <c r="AK18" s="38">
        <v>0</v>
      </c>
      <c r="AL18" s="38">
        <v>0</v>
      </c>
      <c r="AM18" s="38">
        <v>0</v>
      </c>
      <c r="AN18" s="38">
        <v>0</v>
      </c>
      <c r="AO18" s="38">
        <v>0</v>
      </c>
      <c r="AP18" s="38">
        <v>0</v>
      </c>
      <c r="AQ18" s="38">
        <v>0</v>
      </c>
      <c r="AR18" s="38">
        <v>0</v>
      </c>
      <c r="AS18" s="38">
        <v>0</v>
      </c>
      <c r="AT18" s="38">
        <v>0</v>
      </c>
      <c r="AU18" s="38">
        <v>0</v>
      </c>
      <c r="AV18" s="38">
        <f t="shared" si="27"/>
        <v>0</v>
      </c>
      <c r="AW18" s="38"/>
      <c r="AX18" s="38"/>
      <c r="AY18" s="38"/>
      <c r="AZ18" s="38">
        <v>0</v>
      </c>
      <c r="BA18" s="38">
        <v>0</v>
      </c>
      <c r="BB18" s="38">
        <v>0</v>
      </c>
      <c r="BC18" s="38">
        <v>0</v>
      </c>
      <c r="BD18" s="38">
        <v>0</v>
      </c>
      <c r="BE18" s="38">
        <v>0</v>
      </c>
      <c r="BF18" s="38">
        <v>0</v>
      </c>
      <c r="BG18" s="38">
        <v>0</v>
      </c>
      <c r="BH18" s="38">
        <v>0</v>
      </c>
      <c r="BI18" s="38">
        <v>0</v>
      </c>
      <c r="BJ18" s="38">
        <v>0</v>
      </c>
      <c r="BK18" s="38">
        <v>0</v>
      </c>
      <c r="BL18" s="38">
        <f t="shared" si="28"/>
        <v>0</v>
      </c>
      <c r="BM18" s="38"/>
      <c r="BN18" s="38"/>
      <c r="BO18" s="38"/>
      <c r="BP18" s="38">
        <v>0</v>
      </c>
      <c r="BQ18" s="38">
        <v>0</v>
      </c>
      <c r="BR18" s="38">
        <v>0</v>
      </c>
      <c r="BS18" s="38">
        <v>0</v>
      </c>
      <c r="BT18" s="38">
        <v>0</v>
      </c>
      <c r="BU18" s="38">
        <v>0</v>
      </c>
      <c r="BV18" s="38">
        <v>0</v>
      </c>
      <c r="BW18" s="38">
        <v>0</v>
      </c>
      <c r="BX18" s="38">
        <v>0</v>
      </c>
      <c r="BY18" s="38">
        <v>0</v>
      </c>
      <c r="BZ18" s="38">
        <v>0</v>
      </c>
      <c r="CA18" s="38">
        <v>0</v>
      </c>
      <c r="CB18" s="38">
        <f t="shared" si="29"/>
        <v>0</v>
      </c>
      <c r="CC18" s="38"/>
      <c r="CD18" s="38"/>
      <c r="CE18" s="38"/>
      <c r="CF18" s="38">
        <v>0</v>
      </c>
      <c r="CG18" s="38">
        <v>0</v>
      </c>
      <c r="CH18" s="38">
        <v>0</v>
      </c>
      <c r="CI18" s="38">
        <v>0</v>
      </c>
      <c r="CJ18" s="38">
        <v>0</v>
      </c>
      <c r="CK18" s="38">
        <v>0</v>
      </c>
      <c r="CL18" s="38">
        <v>0</v>
      </c>
      <c r="CM18" s="38">
        <v>0</v>
      </c>
      <c r="CN18" s="38">
        <v>0</v>
      </c>
      <c r="CO18" s="38">
        <v>0</v>
      </c>
      <c r="CP18" s="38">
        <v>0</v>
      </c>
      <c r="CQ18" s="38">
        <v>0</v>
      </c>
      <c r="CR18" s="38">
        <f t="shared" si="30"/>
        <v>0</v>
      </c>
      <c r="CS18" s="38"/>
      <c r="CT18" s="38"/>
      <c r="CU18" s="38"/>
      <c r="CV18" s="38">
        <v>0</v>
      </c>
      <c r="CW18" s="38">
        <v>0</v>
      </c>
      <c r="CX18" s="38">
        <v>0</v>
      </c>
      <c r="CY18" s="38">
        <v>0</v>
      </c>
      <c r="CZ18" s="38">
        <v>0</v>
      </c>
      <c r="DA18" s="38">
        <v>0</v>
      </c>
      <c r="DB18" s="38">
        <v>0</v>
      </c>
      <c r="DC18" s="38">
        <v>0</v>
      </c>
      <c r="DD18" s="38">
        <v>0</v>
      </c>
      <c r="DE18" s="38">
        <v>0</v>
      </c>
      <c r="DF18" s="38">
        <v>0</v>
      </c>
      <c r="DG18" s="38">
        <v>0</v>
      </c>
      <c r="DH18" s="38">
        <f t="shared" si="31"/>
        <v>0</v>
      </c>
      <c r="DI18" s="38"/>
    </row>
    <row r="19" spans="1:113" ht="16">
      <c r="A19" s="38" t="s">
        <v>114</v>
      </c>
      <c r="B19" s="128"/>
      <c r="C19" s="128"/>
      <c r="D19" s="128">
        <v>0</v>
      </c>
      <c r="E19" s="128">
        <v>0</v>
      </c>
      <c r="F19" s="128">
        <v>0</v>
      </c>
      <c r="G19" s="128">
        <v>0</v>
      </c>
      <c r="H19" s="128">
        <v>0</v>
      </c>
      <c r="I19" s="128">
        <v>0</v>
      </c>
      <c r="J19" s="128">
        <v>0</v>
      </c>
      <c r="K19" s="128">
        <v>0</v>
      </c>
      <c r="L19" s="128">
        <v>0</v>
      </c>
      <c r="M19" s="128">
        <v>0</v>
      </c>
      <c r="N19" s="128">
        <v>0</v>
      </c>
      <c r="O19" s="128">
        <v>0</v>
      </c>
      <c r="P19" s="128">
        <f t="shared" si="25"/>
        <v>0</v>
      </c>
      <c r="Q19" s="128"/>
      <c r="R19" s="128"/>
      <c r="S19" s="128"/>
      <c r="T19" s="128">
        <v>0</v>
      </c>
      <c r="U19" s="128">
        <v>0</v>
      </c>
      <c r="V19" s="128">
        <v>0</v>
      </c>
      <c r="W19" s="128">
        <v>0</v>
      </c>
      <c r="X19" s="128">
        <v>0</v>
      </c>
      <c r="Y19" s="128">
        <v>0</v>
      </c>
      <c r="Z19" s="128">
        <v>0</v>
      </c>
      <c r="AA19" s="128">
        <v>0</v>
      </c>
      <c r="AB19" s="128">
        <v>0</v>
      </c>
      <c r="AC19" s="128">
        <v>0</v>
      </c>
      <c r="AD19" s="128">
        <v>0</v>
      </c>
      <c r="AE19" s="128">
        <v>0</v>
      </c>
      <c r="AF19" s="128">
        <f t="shared" si="26"/>
        <v>0</v>
      </c>
      <c r="AG19" s="128"/>
      <c r="AH19" s="128"/>
      <c r="AI19" s="128"/>
      <c r="AJ19" s="128">
        <v>0</v>
      </c>
      <c r="AK19" s="128">
        <v>0</v>
      </c>
      <c r="AL19" s="128">
        <v>0</v>
      </c>
      <c r="AM19" s="128">
        <v>0</v>
      </c>
      <c r="AN19" s="128">
        <v>0</v>
      </c>
      <c r="AO19" s="128">
        <v>0</v>
      </c>
      <c r="AP19" s="128">
        <v>0</v>
      </c>
      <c r="AQ19" s="128">
        <v>0</v>
      </c>
      <c r="AR19" s="128">
        <v>0</v>
      </c>
      <c r="AS19" s="128">
        <v>0</v>
      </c>
      <c r="AT19" s="128">
        <v>0</v>
      </c>
      <c r="AU19" s="128">
        <v>0</v>
      </c>
      <c r="AV19" s="128">
        <f t="shared" si="27"/>
        <v>0</v>
      </c>
      <c r="AW19" s="128"/>
      <c r="AX19" s="128"/>
      <c r="AY19" s="128"/>
      <c r="AZ19" s="128">
        <v>0</v>
      </c>
      <c r="BA19" s="128">
        <v>0</v>
      </c>
      <c r="BB19" s="128">
        <v>0</v>
      </c>
      <c r="BC19" s="128">
        <v>0</v>
      </c>
      <c r="BD19" s="128">
        <v>0</v>
      </c>
      <c r="BE19" s="128">
        <v>0</v>
      </c>
      <c r="BF19" s="128">
        <v>0</v>
      </c>
      <c r="BG19" s="128">
        <v>0</v>
      </c>
      <c r="BH19" s="128">
        <v>0</v>
      </c>
      <c r="BI19" s="128">
        <v>0</v>
      </c>
      <c r="BJ19" s="128">
        <v>0</v>
      </c>
      <c r="BK19" s="128">
        <v>0</v>
      </c>
      <c r="BL19" s="128">
        <f t="shared" si="28"/>
        <v>0</v>
      </c>
      <c r="BM19" s="128"/>
      <c r="BN19" s="128"/>
      <c r="BO19" s="128"/>
      <c r="BP19" s="128">
        <v>0</v>
      </c>
      <c r="BQ19" s="128">
        <v>0</v>
      </c>
      <c r="BR19" s="128">
        <v>0</v>
      </c>
      <c r="BS19" s="128">
        <v>0</v>
      </c>
      <c r="BT19" s="128">
        <v>0</v>
      </c>
      <c r="BU19" s="128">
        <v>0</v>
      </c>
      <c r="BV19" s="128">
        <v>0</v>
      </c>
      <c r="BW19" s="128">
        <v>0</v>
      </c>
      <c r="BX19" s="128">
        <v>0</v>
      </c>
      <c r="BY19" s="128">
        <v>0</v>
      </c>
      <c r="BZ19" s="128">
        <v>0</v>
      </c>
      <c r="CA19" s="128">
        <v>0</v>
      </c>
      <c r="CB19" s="128">
        <f t="shared" si="29"/>
        <v>0</v>
      </c>
      <c r="CC19" s="128"/>
      <c r="CD19" s="128"/>
      <c r="CE19" s="128"/>
      <c r="CF19" s="128">
        <v>0</v>
      </c>
      <c r="CG19" s="128">
        <v>0</v>
      </c>
      <c r="CH19" s="128">
        <v>0</v>
      </c>
      <c r="CI19" s="128">
        <v>0</v>
      </c>
      <c r="CJ19" s="128">
        <v>0</v>
      </c>
      <c r="CK19" s="128">
        <v>0</v>
      </c>
      <c r="CL19" s="128">
        <v>0</v>
      </c>
      <c r="CM19" s="128">
        <v>0</v>
      </c>
      <c r="CN19" s="128">
        <v>0</v>
      </c>
      <c r="CO19" s="128">
        <v>0</v>
      </c>
      <c r="CP19" s="128">
        <v>0</v>
      </c>
      <c r="CQ19" s="128">
        <v>0</v>
      </c>
      <c r="CR19" s="128">
        <f t="shared" si="30"/>
        <v>0</v>
      </c>
      <c r="CS19" s="128"/>
      <c r="CT19" s="128"/>
      <c r="CU19" s="128"/>
      <c r="CV19" s="128">
        <v>0</v>
      </c>
      <c r="CW19" s="128">
        <v>0</v>
      </c>
      <c r="CX19" s="128">
        <v>0</v>
      </c>
      <c r="CY19" s="128">
        <v>0</v>
      </c>
      <c r="CZ19" s="128">
        <v>0</v>
      </c>
      <c r="DA19" s="128">
        <v>0</v>
      </c>
      <c r="DB19" s="128">
        <v>0</v>
      </c>
      <c r="DC19" s="128">
        <v>0</v>
      </c>
      <c r="DD19" s="128">
        <v>0</v>
      </c>
      <c r="DE19" s="128">
        <v>0</v>
      </c>
      <c r="DF19" s="128">
        <v>0</v>
      </c>
      <c r="DG19" s="128">
        <v>0</v>
      </c>
      <c r="DH19" s="128">
        <f t="shared" si="31"/>
        <v>0</v>
      </c>
      <c r="DI19" s="128"/>
    </row>
    <row r="20" spans="1:113" ht="15.75" customHeight="1">
      <c r="A20" s="38" t="s">
        <v>97</v>
      </c>
      <c r="B20" s="38"/>
      <c r="C20" s="38"/>
      <c r="D20" s="38">
        <f t="shared" ref="D20:P20" si="32">SUM(D16:D19)</f>
        <v>0</v>
      </c>
      <c r="E20" s="38">
        <f t="shared" si="32"/>
        <v>0</v>
      </c>
      <c r="F20" s="38">
        <f t="shared" si="32"/>
        <v>0</v>
      </c>
      <c r="G20" s="38">
        <f t="shared" si="32"/>
        <v>0</v>
      </c>
      <c r="H20" s="38">
        <f t="shared" si="32"/>
        <v>0</v>
      </c>
      <c r="I20" s="38">
        <f t="shared" si="32"/>
        <v>0</v>
      </c>
      <c r="J20" s="38">
        <f t="shared" si="32"/>
        <v>0</v>
      </c>
      <c r="K20" s="38">
        <f t="shared" si="32"/>
        <v>0</v>
      </c>
      <c r="L20" s="38">
        <f t="shared" si="32"/>
        <v>0</v>
      </c>
      <c r="M20" s="38">
        <f t="shared" si="32"/>
        <v>0</v>
      </c>
      <c r="N20" s="38">
        <f t="shared" si="32"/>
        <v>0</v>
      </c>
      <c r="O20" s="38">
        <f t="shared" si="32"/>
        <v>0</v>
      </c>
      <c r="P20" s="38">
        <f t="shared" si="32"/>
        <v>0</v>
      </c>
      <c r="Q20" s="38"/>
      <c r="R20" s="38"/>
      <c r="S20" s="38"/>
      <c r="T20" s="38">
        <f t="shared" ref="T20:AF20" si="33">SUM(T16:T19)</f>
        <v>0</v>
      </c>
      <c r="U20" s="38">
        <f t="shared" si="33"/>
        <v>0</v>
      </c>
      <c r="V20" s="38">
        <f t="shared" si="33"/>
        <v>0</v>
      </c>
      <c r="W20" s="38">
        <f t="shared" si="33"/>
        <v>0</v>
      </c>
      <c r="X20" s="38">
        <f t="shared" si="33"/>
        <v>0</v>
      </c>
      <c r="Y20" s="38">
        <f t="shared" si="33"/>
        <v>0</v>
      </c>
      <c r="Z20" s="38">
        <f t="shared" si="33"/>
        <v>0</v>
      </c>
      <c r="AA20" s="38">
        <f t="shared" si="33"/>
        <v>0</v>
      </c>
      <c r="AB20" s="38">
        <f t="shared" si="33"/>
        <v>0</v>
      </c>
      <c r="AC20" s="38">
        <f t="shared" si="33"/>
        <v>0</v>
      </c>
      <c r="AD20" s="38">
        <f t="shared" si="33"/>
        <v>0</v>
      </c>
      <c r="AE20" s="38">
        <f t="shared" si="33"/>
        <v>0</v>
      </c>
      <c r="AF20" s="38">
        <f t="shared" si="33"/>
        <v>0</v>
      </c>
      <c r="AG20" s="38"/>
      <c r="AH20" s="38"/>
      <c r="AI20" s="38"/>
      <c r="AJ20" s="38">
        <f t="shared" ref="AJ20:AV20" si="34">SUM(AJ16:AJ19)</f>
        <v>14258.333333333334</v>
      </c>
      <c r="AK20" s="38">
        <f t="shared" si="34"/>
        <v>14258.333333333334</v>
      </c>
      <c r="AL20" s="38">
        <f t="shared" si="34"/>
        <v>14258.333333333334</v>
      </c>
      <c r="AM20" s="38">
        <f t="shared" si="34"/>
        <v>14258.333333333334</v>
      </c>
      <c r="AN20" s="38">
        <f t="shared" si="34"/>
        <v>14258.333333333334</v>
      </c>
      <c r="AO20" s="38">
        <f t="shared" si="34"/>
        <v>14258.333333333334</v>
      </c>
      <c r="AP20" s="38">
        <f t="shared" si="34"/>
        <v>14258.333333333334</v>
      </c>
      <c r="AQ20" s="38">
        <f t="shared" si="34"/>
        <v>14258.333333333334</v>
      </c>
      <c r="AR20" s="38">
        <f t="shared" si="34"/>
        <v>14258.333333333334</v>
      </c>
      <c r="AS20" s="38">
        <f t="shared" si="34"/>
        <v>14258.333333333334</v>
      </c>
      <c r="AT20" s="38">
        <f t="shared" si="34"/>
        <v>14258.333333333334</v>
      </c>
      <c r="AU20" s="38">
        <f t="shared" si="34"/>
        <v>14258.333333333334</v>
      </c>
      <c r="AV20" s="38">
        <f t="shared" si="34"/>
        <v>14258.333333333334</v>
      </c>
      <c r="AW20" s="38"/>
      <c r="AX20" s="38"/>
      <c r="AY20" s="38"/>
      <c r="AZ20" s="38">
        <f t="shared" ref="AZ20:BL20" si="35">SUM(AZ16:AZ19)</f>
        <v>52216.666666666672</v>
      </c>
      <c r="BA20" s="38">
        <f t="shared" si="35"/>
        <v>66535</v>
      </c>
      <c r="BB20" s="38">
        <f t="shared" si="35"/>
        <v>72266.666666666657</v>
      </c>
      <c r="BC20" s="38">
        <f t="shared" si="35"/>
        <v>79506.666666666657</v>
      </c>
      <c r="BD20" s="38">
        <f t="shared" si="35"/>
        <v>81321.666666666657</v>
      </c>
      <c r="BE20" s="38">
        <f t="shared" si="35"/>
        <v>92256.666666666657</v>
      </c>
      <c r="BF20" s="38">
        <f t="shared" si="35"/>
        <v>94385</v>
      </c>
      <c r="BG20" s="38">
        <f t="shared" si="35"/>
        <v>96513.333333333328</v>
      </c>
      <c r="BH20" s="38">
        <f t="shared" si="35"/>
        <v>129918.33333333334</v>
      </c>
      <c r="BI20" s="38">
        <f t="shared" si="35"/>
        <v>145176.66666666666</v>
      </c>
      <c r="BJ20" s="38">
        <f t="shared" si="35"/>
        <v>161746.66666666669</v>
      </c>
      <c r="BK20" s="38">
        <f t="shared" si="35"/>
        <v>164501.66666666669</v>
      </c>
      <c r="BL20" s="38">
        <f t="shared" si="35"/>
        <v>164501.66666666669</v>
      </c>
      <c r="BM20" s="38"/>
      <c r="BN20" s="38"/>
      <c r="BO20" s="38"/>
      <c r="BP20" s="38">
        <f t="shared" ref="BP20:CB20" si="36">SUM(BP16:BP19)</f>
        <v>220965.27777777778</v>
      </c>
      <c r="BQ20" s="38">
        <f t="shared" si="36"/>
        <v>243378.47222222219</v>
      </c>
      <c r="BR20" s="38">
        <f t="shared" si="36"/>
        <v>251791.66666666663</v>
      </c>
      <c r="BS20" s="38">
        <f t="shared" si="36"/>
        <v>274204.86111111107</v>
      </c>
      <c r="BT20" s="38">
        <f t="shared" si="36"/>
        <v>282618.05555555556</v>
      </c>
      <c r="BU20" s="38">
        <f t="shared" si="36"/>
        <v>305031.25</v>
      </c>
      <c r="BV20" s="38">
        <f t="shared" si="36"/>
        <v>313444.44444444438</v>
      </c>
      <c r="BW20" s="38">
        <f t="shared" si="36"/>
        <v>335857.63888888888</v>
      </c>
      <c r="BX20" s="38">
        <f t="shared" si="36"/>
        <v>358270.83333333331</v>
      </c>
      <c r="BY20" s="38">
        <f t="shared" si="36"/>
        <v>366684.02777777775</v>
      </c>
      <c r="BZ20" s="38">
        <f t="shared" si="36"/>
        <v>389097.22222222219</v>
      </c>
      <c r="CA20" s="38">
        <f t="shared" si="36"/>
        <v>397510.41666666663</v>
      </c>
      <c r="CB20" s="38">
        <f t="shared" si="36"/>
        <v>397510.41666666663</v>
      </c>
      <c r="CC20" s="38"/>
      <c r="CD20" s="38"/>
      <c r="CE20" s="38"/>
      <c r="CF20" s="38">
        <f t="shared" ref="CF20:CR20" si="37">SUM(CF16:CF19)</f>
        <v>652467.67361111112</v>
      </c>
      <c r="CG20" s="38">
        <f t="shared" si="37"/>
        <v>701182.95138888876</v>
      </c>
      <c r="CH20" s="38">
        <f t="shared" si="37"/>
        <v>749898.22916666663</v>
      </c>
      <c r="CI20" s="38">
        <f t="shared" si="37"/>
        <v>798613.50694444438</v>
      </c>
      <c r="CJ20" s="38">
        <f t="shared" si="37"/>
        <v>847328.78472222225</v>
      </c>
      <c r="CK20" s="38">
        <f t="shared" si="37"/>
        <v>896044.0625</v>
      </c>
      <c r="CL20" s="38">
        <f t="shared" si="37"/>
        <v>944759.34027777775</v>
      </c>
      <c r="CM20" s="38">
        <f t="shared" si="37"/>
        <v>993474.61805555562</v>
      </c>
      <c r="CN20" s="38">
        <f t="shared" si="37"/>
        <v>1042189.8958333333</v>
      </c>
      <c r="CO20" s="38">
        <f t="shared" si="37"/>
        <v>1090905.173611111</v>
      </c>
      <c r="CP20" s="38">
        <f t="shared" si="37"/>
        <v>1139620.451388889</v>
      </c>
      <c r="CQ20" s="38">
        <f t="shared" si="37"/>
        <v>1188335.7291666665</v>
      </c>
      <c r="CR20" s="38">
        <f t="shared" si="37"/>
        <v>1188335.7291666665</v>
      </c>
      <c r="CS20" s="38"/>
      <c r="CT20" s="38"/>
      <c r="CU20" s="38"/>
      <c r="CV20" s="38">
        <f t="shared" ref="CV20:DH20" si="38">SUM(CV16:CV19)</f>
        <v>1771047.3864583336</v>
      </c>
      <c r="CW20" s="38">
        <f t="shared" si="38"/>
        <v>1904588.0114583336</v>
      </c>
      <c r="CX20" s="38">
        <f t="shared" si="38"/>
        <v>1994928.6364583336</v>
      </c>
      <c r="CY20" s="38">
        <f t="shared" si="38"/>
        <v>2128469.2614583336</v>
      </c>
      <c r="CZ20" s="38">
        <f t="shared" si="38"/>
        <v>2218809.8864583336</v>
      </c>
      <c r="DA20" s="38">
        <f t="shared" si="38"/>
        <v>2352350.5114583336</v>
      </c>
      <c r="DB20" s="38">
        <f t="shared" si="38"/>
        <v>2485891.1364583336</v>
      </c>
      <c r="DC20" s="38">
        <f t="shared" si="38"/>
        <v>2576231.7614583336</v>
      </c>
      <c r="DD20" s="38">
        <f t="shared" si="38"/>
        <v>2709772.3864583336</v>
      </c>
      <c r="DE20" s="38">
        <f t="shared" si="38"/>
        <v>2800113.0114583336</v>
      </c>
      <c r="DF20" s="38">
        <f t="shared" si="38"/>
        <v>2933653.6364583336</v>
      </c>
      <c r="DG20" s="38">
        <f t="shared" si="38"/>
        <v>3067194.2614583336</v>
      </c>
      <c r="DH20" s="38">
        <f t="shared" si="38"/>
        <v>3067194.2614583336</v>
      </c>
      <c r="DI20" s="38"/>
    </row>
    <row r="21" spans="1:113" ht="15.75" customHeight="1">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row>
    <row r="22" spans="1:113" ht="15.75" customHeight="1">
      <c r="A22" s="38" t="s">
        <v>98</v>
      </c>
      <c r="B22" s="38"/>
      <c r="C22" s="38"/>
      <c r="D22" s="38">
        <v>0</v>
      </c>
      <c r="E22" s="38">
        <v>0</v>
      </c>
      <c r="F22" s="38">
        <v>0</v>
      </c>
      <c r="G22" s="38">
        <v>0</v>
      </c>
      <c r="H22" s="38">
        <v>0</v>
      </c>
      <c r="I22" s="38">
        <v>0</v>
      </c>
      <c r="J22" s="38">
        <v>0</v>
      </c>
      <c r="K22" s="38">
        <v>0</v>
      </c>
      <c r="L22" s="38">
        <v>0</v>
      </c>
      <c r="M22" s="38">
        <v>0</v>
      </c>
      <c r="N22" s="38">
        <v>0</v>
      </c>
      <c r="O22" s="38">
        <v>0</v>
      </c>
      <c r="P22" s="38">
        <f>O22</f>
        <v>0</v>
      </c>
      <c r="Q22" s="38"/>
      <c r="R22" s="38"/>
      <c r="S22" s="38"/>
      <c r="T22" s="38">
        <v>0</v>
      </c>
      <c r="U22" s="38">
        <v>0</v>
      </c>
      <c r="V22" s="38">
        <v>0</v>
      </c>
      <c r="W22" s="38">
        <v>0</v>
      </c>
      <c r="X22" s="38">
        <v>0</v>
      </c>
      <c r="Y22" s="38">
        <v>0</v>
      </c>
      <c r="Z22" s="38">
        <v>0</v>
      </c>
      <c r="AA22" s="38">
        <v>0</v>
      </c>
      <c r="AB22" s="38">
        <v>0</v>
      </c>
      <c r="AC22" s="38">
        <v>0</v>
      </c>
      <c r="AD22" s="38">
        <v>0</v>
      </c>
      <c r="AE22" s="38">
        <v>0</v>
      </c>
      <c r="AF22" s="38">
        <f>AE22</f>
        <v>0</v>
      </c>
      <c r="AG22" s="38"/>
      <c r="AH22" s="38"/>
      <c r="AI22" s="38"/>
      <c r="AJ22" s="38">
        <v>0</v>
      </c>
      <c r="AK22" s="38">
        <v>0</v>
      </c>
      <c r="AL22" s="38">
        <v>0</v>
      </c>
      <c r="AM22" s="38">
        <v>0</v>
      </c>
      <c r="AN22" s="38">
        <v>0</v>
      </c>
      <c r="AO22" s="38">
        <v>0</v>
      </c>
      <c r="AP22" s="38">
        <v>0</v>
      </c>
      <c r="AQ22" s="38">
        <v>0</v>
      </c>
      <c r="AR22" s="38">
        <v>0</v>
      </c>
      <c r="AS22" s="38">
        <v>0</v>
      </c>
      <c r="AT22" s="38">
        <v>0</v>
      </c>
      <c r="AU22" s="38">
        <v>0</v>
      </c>
      <c r="AV22" s="38">
        <f>AU22</f>
        <v>0</v>
      </c>
      <c r="AW22" s="38"/>
      <c r="AX22" s="38"/>
      <c r="AY22" s="38"/>
      <c r="AZ22" s="38">
        <v>0</v>
      </c>
      <c r="BA22" s="38">
        <v>0</v>
      </c>
      <c r="BB22" s="38">
        <v>0</v>
      </c>
      <c r="BC22" s="38">
        <v>0</v>
      </c>
      <c r="BD22" s="38">
        <v>0</v>
      </c>
      <c r="BE22" s="38">
        <v>0</v>
      </c>
      <c r="BF22" s="38">
        <v>0</v>
      </c>
      <c r="BG22" s="38">
        <v>0</v>
      </c>
      <c r="BH22" s="38">
        <v>0</v>
      </c>
      <c r="BI22" s="38">
        <v>0</v>
      </c>
      <c r="BJ22" s="38">
        <v>0</v>
      </c>
      <c r="BK22" s="38">
        <v>0</v>
      </c>
      <c r="BL22" s="38">
        <f>BK22</f>
        <v>0</v>
      </c>
      <c r="BM22" s="38"/>
      <c r="BN22" s="38"/>
      <c r="BO22" s="38"/>
      <c r="BP22" s="38">
        <v>0</v>
      </c>
      <c r="BQ22" s="38">
        <v>0</v>
      </c>
      <c r="BR22" s="38">
        <v>0</v>
      </c>
      <c r="BS22" s="38">
        <v>0</v>
      </c>
      <c r="BT22" s="38">
        <v>0</v>
      </c>
      <c r="BU22" s="38">
        <v>0</v>
      </c>
      <c r="BV22" s="38">
        <v>0</v>
      </c>
      <c r="BW22" s="38">
        <v>0</v>
      </c>
      <c r="BX22" s="38">
        <v>0</v>
      </c>
      <c r="BY22" s="38">
        <v>0</v>
      </c>
      <c r="BZ22" s="38">
        <v>0</v>
      </c>
      <c r="CA22" s="38">
        <v>0</v>
      </c>
      <c r="CB22" s="38">
        <f>CA22</f>
        <v>0</v>
      </c>
      <c r="CC22" s="38"/>
      <c r="CD22" s="38"/>
      <c r="CE22" s="38"/>
      <c r="CF22" s="38">
        <v>0</v>
      </c>
      <c r="CG22" s="38">
        <v>0</v>
      </c>
      <c r="CH22" s="38">
        <v>0</v>
      </c>
      <c r="CI22" s="38">
        <v>0</v>
      </c>
      <c r="CJ22" s="38">
        <v>0</v>
      </c>
      <c r="CK22" s="38">
        <v>0</v>
      </c>
      <c r="CL22" s="38">
        <v>0</v>
      </c>
      <c r="CM22" s="38">
        <v>0</v>
      </c>
      <c r="CN22" s="38">
        <v>0</v>
      </c>
      <c r="CO22" s="38">
        <v>0</v>
      </c>
      <c r="CP22" s="38">
        <v>0</v>
      </c>
      <c r="CQ22" s="38">
        <v>0</v>
      </c>
      <c r="CR22" s="38">
        <f>CQ22</f>
        <v>0</v>
      </c>
      <c r="CS22" s="38"/>
      <c r="CT22" s="38"/>
      <c r="CU22" s="38"/>
      <c r="CV22" s="38">
        <v>0</v>
      </c>
      <c r="CW22" s="38">
        <v>0</v>
      </c>
      <c r="CX22" s="38">
        <v>0</v>
      </c>
      <c r="CY22" s="38">
        <v>0</v>
      </c>
      <c r="CZ22" s="38">
        <v>0</v>
      </c>
      <c r="DA22" s="38">
        <v>0</v>
      </c>
      <c r="DB22" s="38">
        <v>0</v>
      </c>
      <c r="DC22" s="38">
        <v>0</v>
      </c>
      <c r="DD22" s="38">
        <v>0</v>
      </c>
      <c r="DE22" s="38">
        <v>0</v>
      </c>
      <c r="DF22" s="38">
        <v>0</v>
      </c>
      <c r="DG22" s="38">
        <v>0</v>
      </c>
      <c r="DH22" s="38">
        <f>DG22</f>
        <v>0</v>
      </c>
      <c r="DI22" s="38"/>
    </row>
    <row r="23" spans="1:113" ht="15.75"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row>
    <row r="24" spans="1:113" s="182" customFormat="1" ht="15.75" customHeight="1">
      <c r="A24" s="181" t="s">
        <v>115</v>
      </c>
      <c r="B24" s="181"/>
      <c r="C24" s="181"/>
      <c r="D24" s="181">
        <f t="shared" ref="D24:P24" si="39">SUM(D20,D22)</f>
        <v>0</v>
      </c>
      <c r="E24" s="181">
        <f t="shared" si="39"/>
        <v>0</v>
      </c>
      <c r="F24" s="181">
        <f t="shared" si="39"/>
        <v>0</v>
      </c>
      <c r="G24" s="181">
        <f t="shared" si="39"/>
        <v>0</v>
      </c>
      <c r="H24" s="181">
        <f t="shared" si="39"/>
        <v>0</v>
      </c>
      <c r="I24" s="181">
        <f t="shared" si="39"/>
        <v>0</v>
      </c>
      <c r="J24" s="181">
        <f t="shared" si="39"/>
        <v>0</v>
      </c>
      <c r="K24" s="181">
        <f t="shared" si="39"/>
        <v>0</v>
      </c>
      <c r="L24" s="181">
        <f t="shared" si="39"/>
        <v>0</v>
      </c>
      <c r="M24" s="181">
        <f t="shared" si="39"/>
        <v>0</v>
      </c>
      <c r="N24" s="181">
        <f t="shared" si="39"/>
        <v>0</v>
      </c>
      <c r="O24" s="181">
        <f t="shared" si="39"/>
        <v>0</v>
      </c>
      <c r="P24" s="181">
        <f t="shared" si="39"/>
        <v>0</v>
      </c>
      <c r="Q24" s="181"/>
      <c r="R24" s="181"/>
      <c r="S24" s="181"/>
      <c r="T24" s="181">
        <f t="shared" ref="T24:AF24" si="40">SUM(T20,T22)</f>
        <v>0</v>
      </c>
      <c r="U24" s="181">
        <f t="shared" si="40"/>
        <v>0</v>
      </c>
      <c r="V24" s="181">
        <f t="shared" si="40"/>
        <v>0</v>
      </c>
      <c r="W24" s="181">
        <f t="shared" si="40"/>
        <v>0</v>
      </c>
      <c r="X24" s="181">
        <f t="shared" si="40"/>
        <v>0</v>
      </c>
      <c r="Y24" s="181">
        <f t="shared" si="40"/>
        <v>0</v>
      </c>
      <c r="Z24" s="181">
        <f t="shared" si="40"/>
        <v>0</v>
      </c>
      <c r="AA24" s="181">
        <f t="shared" si="40"/>
        <v>0</v>
      </c>
      <c r="AB24" s="181">
        <f t="shared" si="40"/>
        <v>0</v>
      </c>
      <c r="AC24" s="181">
        <f t="shared" si="40"/>
        <v>0</v>
      </c>
      <c r="AD24" s="181">
        <f t="shared" si="40"/>
        <v>0</v>
      </c>
      <c r="AE24" s="181">
        <f t="shared" si="40"/>
        <v>0</v>
      </c>
      <c r="AF24" s="181">
        <f t="shared" si="40"/>
        <v>0</v>
      </c>
      <c r="AG24" s="181"/>
      <c r="AH24" s="181"/>
      <c r="AI24" s="181"/>
      <c r="AJ24" s="181">
        <f t="shared" ref="AJ24:AV24" si="41">SUM(AJ20,AJ22)</f>
        <v>14258.333333333334</v>
      </c>
      <c r="AK24" s="181">
        <f t="shared" si="41"/>
        <v>14258.333333333334</v>
      </c>
      <c r="AL24" s="181">
        <f t="shared" si="41"/>
        <v>14258.333333333334</v>
      </c>
      <c r="AM24" s="181">
        <f t="shared" si="41"/>
        <v>14258.333333333334</v>
      </c>
      <c r="AN24" s="181">
        <f t="shared" si="41"/>
        <v>14258.333333333334</v>
      </c>
      <c r="AO24" s="181">
        <f t="shared" si="41"/>
        <v>14258.333333333334</v>
      </c>
      <c r="AP24" s="181">
        <f t="shared" si="41"/>
        <v>14258.333333333334</v>
      </c>
      <c r="AQ24" s="181">
        <f t="shared" si="41"/>
        <v>14258.333333333334</v>
      </c>
      <c r="AR24" s="181">
        <f t="shared" si="41"/>
        <v>14258.333333333334</v>
      </c>
      <c r="AS24" s="181">
        <f t="shared" si="41"/>
        <v>14258.333333333334</v>
      </c>
      <c r="AT24" s="181">
        <f t="shared" si="41"/>
        <v>14258.333333333334</v>
      </c>
      <c r="AU24" s="181">
        <f t="shared" si="41"/>
        <v>14258.333333333334</v>
      </c>
      <c r="AV24" s="181">
        <f t="shared" si="41"/>
        <v>14258.333333333334</v>
      </c>
      <c r="AW24" s="181"/>
      <c r="AX24" s="181"/>
      <c r="AY24" s="181"/>
      <c r="AZ24" s="181">
        <f t="shared" ref="AZ24:BL24" si="42">SUM(AZ20,AZ22)</f>
        <v>52216.666666666672</v>
      </c>
      <c r="BA24" s="181">
        <f t="shared" si="42"/>
        <v>66535</v>
      </c>
      <c r="BB24" s="181">
        <f t="shared" si="42"/>
        <v>72266.666666666657</v>
      </c>
      <c r="BC24" s="181">
        <f t="shared" si="42"/>
        <v>79506.666666666657</v>
      </c>
      <c r="BD24" s="181">
        <f t="shared" si="42"/>
        <v>81321.666666666657</v>
      </c>
      <c r="BE24" s="181">
        <f t="shared" si="42"/>
        <v>92256.666666666657</v>
      </c>
      <c r="BF24" s="181">
        <f t="shared" si="42"/>
        <v>94385</v>
      </c>
      <c r="BG24" s="181">
        <f t="shared" si="42"/>
        <v>96513.333333333328</v>
      </c>
      <c r="BH24" s="181">
        <f t="shared" si="42"/>
        <v>129918.33333333334</v>
      </c>
      <c r="BI24" s="181">
        <f t="shared" si="42"/>
        <v>145176.66666666666</v>
      </c>
      <c r="BJ24" s="181">
        <f t="shared" si="42"/>
        <v>161746.66666666669</v>
      </c>
      <c r="BK24" s="181">
        <f t="shared" si="42"/>
        <v>164501.66666666669</v>
      </c>
      <c r="BL24" s="181">
        <f t="shared" si="42"/>
        <v>164501.66666666669</v>
      </c>
      <c r="BM24" s="181"/>
      <c r="BN24" s="181"/>
      <c r="BO24" s="181"/>
      <c r="BP24" s="181">
        <f t="shared" ref="BP24:CB24" si="43">SUM(BP20,BP22)</f>
        <v>220965.27777777778</v>
      </c>
      <c r="BQ24" s="181">
        <f t="shared" si="43"/>
        <v>243378.47222222219</v>
      </c>
      <c r="BR24" s="181">
        <f t="shared" si="43"/>
        <v>251791.66666666663</v>
      </c>
      <c r="BS24" s="181">
        <f t="shared" si="43"/>
        <v>274204.86111111107</v>
      </c>
      <c r="BT24" s="181">
        <f t="shared" si="43"/>
        <v>282618.05555555556</v>
      </c>
      <c r="BU24" s="181">
        <f t="shared" si="43"/>
        <v>305031.25</v>
      </c>
      <c r="BV24" s="181">
        <f t="shared" si="43"/>
        <v>313444.44444444438</v>
      </c>
      <c r="BW24" s="181">
        <f t="shared" si="43"/>
        <v>335857.63888888888</v>
      </c>
      <c r="BX24" s="181">
        <f t="shared" si="43"/>
        <v>358270.83333333331</v>
      </c>
      <c r="BY24" s="181">
        <f t="shared" si="43"/>
        <v>366684.02777777775</v>
      </c>
      <c r="BZ24" s="181">
        <f t="shared" si="43"/>
        <v>389097.22222222219</v>
      </c>
      <c r="CA24" s="181">
        <f t="shared" si="43"/>
        <v>397510.41666666663</v>
      </c>
      <c r="CB24" s="181">
        <f t="shared" si="43"/>
        <v>397510.41666666663</v>
      </c>
      <c r="CC24" s="181"/>
      <c r="CD24" s="181"/>
      <c r="CE24" s="181"/>
      <c r="CF24" s="181">
        <f t="shared" ref="CF24:CR24" si="44">SUM(CF20,CF22)</f>
        <v>652467.67361111112</v>
      </c>
      <c r="CG24" s="181">
        <f t="shared" si="44"/>
        <v>701182.95138888876</v>
      </c>
      <c r="CH24" s="181">
        <f t="shared" si="44"/>
        <v>749898.22916666663</v>
      </c>
      <c r="CI24" s="181">
        <f t="shared" si="44"/>
        <v>798613.50694444438</v>
      </c>
      <c r="CJ24" s="181">
        <f t="shared" si="44"/>
        <v>847328.78472222225</v>
      </c>
      <c r="CK24" s="181">
        <f t="shared" si="44"/>
        <v>896044.0625</v>
      </c>
      <c r="CL24" s="181">
        <f t="shared" si="44"/>
        <v>944759.34027777775</v>
      </c>
      <c r="CM24" s="181">
        <f t="shared" si="44"/>
        <v>993474.61805555562</v>
      </c>
      <c r="CN24" s="181">
        <f t="shared" si="44"/>
        <v>1042189.8958333333</v>
      </c>
      <c r="CO24" s="181">
        <f t="shared" si="44"/>
        <v>1090905.173611111</v>
      </c>
      <c r="CP24" s="181">
        <f t="shared" si="44"/>
        <v>1139620.451388889</v>
      </c>
      <c r="CQ24" s="181">
        <f t="shared" si="44"/>
        <v>1188335.7291666665</v>
      </c>
      <c r="CR24" s="181">
        <f t="shared" si="44"/>
        <v>1188335.7291666665</v>
      </c>
      <c r="CS24" s="181"/>
      <c r="CT24" s="181"/>
      <c r="CU24" s="181"/>
      <c r="CV24" s="181">
        <f t="shared" ref="CV24:DH24" si="45">SUM(CV20,CV22)</f>
        <v>1771047.3864583336</v>
      </c>
      <c r="CW24" s="181">
        <f t="shared" si="45"/>
        <v>1904588.0114583336</v>
      </c>
      <c r="CX24" s="181">
        <f t="shared" si="45"/>
        <v>1994928.6364583336</v>
      </c>
      <c r="CY24" s="181">
        <f t="shared" si="45"/>
        <v>2128469.2614583336</v>
      </c>
      <c r="CZ24" s="181">
        <f t="shared" si="45"/>
        <v>2218809.8864583336</v>
      </c>
      <c r="DA24" s="181">
        <f t="shared" si="45"/>
        <v>2352350.5114583336</v>
      </c>
      <c r="DB24" s="181">
        <f t="shared" si="45"/>
        <v>2485891.1364583336</v>
      </c>
      <c r="DC24" s="181">
        <f t="shared" si="45"/>
        <v>2576231.7614583336</v>
      </c>
      <c r="DD24" s="181">
        <f t="shared" si="45"/>
        <v>2709772.3864583336</v>
      </c>
      <c r="DE24" s="181">
        <f t="shared" si="45"/>
        <v>2800113.0114583336</v>
      </c>
      <c r="DF24" s="181">
        <f t="shared" si="45"/>
        <v>2933653.6364583336</v>
      </c>
      <c r="DG24" s="181">
        <f t="shared" si="45"/>
        <v>3067194.2614583336</v>
      </c>
      <c r="DH24" s="181">
        <f t="shared" si="45"/>
        <v>3067194.2614583336</v>
      </c>
      <c r="DI24" s="181"/>
    </row>
    <row r="25" spans="1:113" ht="15.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row>
    <row r="26" spans="1:113" ht="15.75" customHeight="1">
      <c r="A26" s="38" t="s">
        <v>116</v>
      </c>
      <c r="B26" s="38"/>
      <c r="C26" s="38"/>
      <c r="D26" s="38">
        <v>0</v>
      </c>
      <c r="E26" s="38">
        <v>0</v>
      </c>
      <c r="F26" s="38">
        <v>0</v>
      </c>
      <c r="G26" s="38">
        <v>0</v>
      </c>
      <c r="H26" s="38">
        <v>0</v>
      </c>
      <c r="I26" s="38">
        <v>0</v>
      </c>
      <c r="J26" s="38">
        <v>0</v>
      </c>
      <c r="K26" s="38">
        <v>0</v>
      </c>
      <c r="L26" s="38">
        <v>0</v>
      </c>
      <c r="M26" s="38">
        <v>0</v>
      </c>
      <c r="N26" s="38">
        <v>0</v>
      </c>
      <c r="O26" s="38">
        <v>0</v>
      </c>
      <c r="P26" s="38">
        <f t="shared" ref="P26:P28" si="46">O26</f>
        <v>0</v>
      </c>
      <c r="Q26" s="38"/>
      <c r="R26" s="38"/>
      <c r="S26" s="38"/>
      <c r="T26" s="38">
        <f>P26+PnL!R27</f>
        <v>-200</v>
      </c>
      <c r="U26" s="38">
        <f>T26+PnL!S27</f>
        <v>1100</v>
      </c>
      <c r="V26" s="38">
        <f>U26+PnL!T27</f>
        <v>900</v>
      </c>
      <c r="W26" s="38">
        <f>V26+PnL!U27</f>
        <v>700</v>
      </c>
      <c r="X26" s="38">
        <f>W26+PnL!V27</f>
        <v>500</v>
      </c>
      <c r="Y26" s="38">
        <f>X26+PnL!W27</f>
        <v>300</v>
      </c>
      <c r="Z26" s="38">
        <f>Y26+PnL!X27</f>
        <v>100</v>
      </c>
      <c r="AA26" s="38">
        <f>Z26+PnL!Y27</f>
        <v>-100</v>
      </c>
      <c r="AB26" s="38">
        <f>AA26+PnL!Z27</f>
        <v>-300</v>
      </c>
      <c r="AC26" s="38">
        <f>AB26+PnL!AA27</f>
        <v>-500</v>
      </c>
      <c r="AD26" s="38">
        <f>AC26+PnL!AB27</f>
        <v>-700</v>
      </c>
      <c r="AE26" s="38">
        <f>AD26+PnL!AC27</f>
        <v>-1900</v>
      </c>
      <c r="AF26" s="38">
        <f>AE26</f>
        <v>-1900</v>
      </c>
      <c r="AG26" s="38"/>
      <c r="AH26" s="38"/>
      <c r="AI26" s="38"/>
      <c r="AJ26" s="38">
        <f>AE26+PnL!AH27</f>
        <v>-12863.333333333336</v>
      </c>
      <c r="AK26" s="38">
        <f>AJ26+PnL!AI27</f>
        <v>-28451.666666666672</v>
      </c>
      <c r="AL26" s="38">
        <f>AK26+PnL!AJ27</f>
        <v>-43742.330000000009</v>
      </c>
      <c r="AM26" s="38">
        <f>AL26+PnL!AK27</f>
        <v>-59580.663333333345</v>
      </c>
      <c r="AN26" s="38">
        <f>AM26+PnL!AL27</f>
        <v>-66524.116666666683</v>
      </c>
      <c r="AO26" s="38">
        <f>AN26+PnL!AM27</f>
        <v>-63014.870000000017</v>
      </c>
      <c r="AP26" s="38">
        <f>AO26+PnL!AN27</f>
        <v>-72282.253333333356</v>
      </c>
      <c r="AQ26" s="38">
        <f>AP26+PnL!AO27</f>
        <v>-81121.296666666691</v>
      </c>
      <c r="AR26" s="38">
        <f>AQ26+PnL!AP27</f>
        <v>-90394.130000000034</v>
      </c>
      <c r="AS26" s="38">
        <f>AR26+PnL!AQ27</f>
        <v>-94062.463333333377</v>
      </c>
      <c r="AT26" s="38">
        <f>AS26+PnL!AR27</f>
        <v>-97490.79666666672</v>
      </c>
      <c r="AU26" s="38">
        <f>AT26+PnL!AS27</f>
        <v>-100679.13000000006</v>
      </c>
      <c r="AV26" s="38">
        <f>AU26</f>
        <v>-100679.13000000006</v>
      </c>
      <c r="AW26" s="38"/>
      <c r="AX26" s="38"/>
      <c r="AY26" s="38"/>
      <c r="AZ26" s="38">
        <f>AU26+PnL!AX27</f>
        <v>-131512.46333333341</v>
      </c>
      <c r="BA26" s="38">
        <f>AZ26+PnL!AY27</f>
        <v>-174080.79666666675</v>
      </c>
      <c r="BB26" s="38">
        <f>BA26+PnL!AZ27</f>
        <v>-210797.46333333344</v>
      </c>
      <c r="BC26" s="38">
        <f>BB26+PnL!BA27</f>
        <v>-251504.13000000012</v>
      </c>
      <c r="BD26" s="38">
        <f>BC26+PnL!BB27</f>
        <v>-290775.79666666681</v>
      </c>
      <c r="BE26" s="38">
        <f>BD26+PnL!BC27</f>
        <v>-326732.46333333349</v>
      </c>
      <c r="BF26" s="38">
        <f>BE26+PnL!BD27</f>
        <v>-360900.79666666681</v>
      </c>
      <c r="BG26" s="38">
        <f>BF26+PnL!BE27</f>
        <v>-393280.79666666681</v>
      </c>
      <c r="BH26" s="38">
        <f>BG26+PnL!BF27</f>
        <v>-442149.13000000018</v>
      </c>
      <c r="BI26" s="38">
        <f>BH26+PnL!BG27</f>
        <v>-501692.46333333349</v>
      </c>
      <c r="BJ26" s="38">
        <f>BI26+PnL!BH27</f>
        <v>-558889.13000000024</v>
      </c>
      <c r="BK26" s="38">
        <f>BJ26+PnL!BI27</f>
        <v>-613590.79666666698</v>
      </c>
      <c r="BL26" s="38">
        <f>BK26</f>
        <v>-613590.79666666698</v>
      </c>
      <c r="BM26" s="38"/>
      <c r="BN26" s="38"/>
      <c r="BO26" s="38"/>
      <c r="BP26" s="38">
        <f>BK26+PnL!BN27</f>
        <v>-639956.07444444485</v>
      </c>
      <c r="BQ26" s="38">
        <f>BP26+PnL!BO27</f>
        <v>-658734.5466666671</v>
      </c>
      <c r="BR26" s="38">
        <f>BQ26+PnL!BP27</f>
        <v>-680926.21333333384</v>
      </c>
      <c r="BS26" s="38">
        <f>BR26+PnL!BQ27</f>
        <v>-695531.07444444497</v>
      </c>
      <c r="BT26" s="38">
        <f>BS26+PnL!BR27</f>
        <v>-713549.13000000059</v>
      </c>
      <c r="BU26" s="38">
        <f>BT26+PnL!BS27</f>
        <v>-723980.38000000059</v>
      </c>
      <c r="BV26" s="38">
        <f>BU26+PnL!BT27</f>
        <v>-737824.82444444508</v>
      </c>
      <c r="BW26" s="38">
        <f>BV26+PnL!BU27</f>
        <v>-744082.46333333396</v>
      </c>
      <c r="BX26" s="38">
        <f>BW26+PnL!BV27</f>
        <v>-742753.29666666733</v>
      </c>
      <c r="BY26" s="38">
        <f>BX26+PnL!BW27</f>
        <v>-744837.32444444508</v>
      </c>
      <c r="BZ26" s="38">
        <f>BY26+PnL!BX27</f>
        <v>-739334.54666666721</v>
      </c>
      <c r="CA26" s="38">
        <f>BZ26+PnL!BY27</f>
        <v>-737244.96333333384</v>
      </c>
      <c r="CB26" s="38">
        <f>CA26</f>
        <v>-737244.96333333384</v>
      </c>
      <c r="CC26" s="38"/>
      <c r="CD26" s="38"/>
      <c r="CE26" s="38"/>
      <c r="CF26" s="38">
        <f>CA26+PnL!CD27</f>
        <v>-680112.63694444497</v>
      </c>
      <c r="CG26" s="38">
        <f>CF26+PnL!CE27</f>
        <v>-611695.58833333384</v>
      </c>
      <c r="CH26" s="38">
        <f>CG26+PnL!CF27</f>
        <v>-531993.81750000035</v>
      </c>
      <c r="CI26" s="38">
        <f>CH26+PnL!CG27</f>
        <v>-441007.32444444473</v>
      </c>
      <c r="CJ26" s="38">
        <f>CI26+PnL!CH27</f>
        <v>-338736.10916666687</v>
      </c>
      <c r="CK26" s="38">
        <f>CJ26+PnL!CI27</f>
        <v>-225180.17166666698</v>
      </c>
      <c r="CL26" s="38">
        <f>CK26+PnL!CJ27</f>
        <v>-100339.51194444491</v>
      </c>
      <c r="CM26" s="38">
        <f>CL26+PnL!CK27</f>
        <v>35785.869999999355</v>
      </c>
      <c r="CN26" s="38">
        <f>CM26+PnL!CL27</f>
        <v>183195.97416666587</v>
      </c>
      <c r="CO26" s="38">
        <f>CN26+PnL!CM27</f>
        <v>341890.80055555457</v>
      </c>
      <c r="CP26" s="38">
        <f>CO26+PnL!CN27</f>
        <v>511870.34916666552</v>
      </c>
      <c r="CQ26" s="38">
        <f>CP26+PnL!CO27</f>
        <v>693134.61999999871</v>
      </c>
      <c r="CR26" s="38">
        <f>CQ26</f>
        <v>693134.61999999871</v>
      </c>
      <c r="CS26" s="38"/>
      <c r="CT26" s="38"/>
      <c r="CU26" s="38"/>
      <c r="CV26" s="38">
        <f>CQ26+PnL!CT27</f>
        <v>1086687.2335416651</v>
      </c>
      <c r="CW26" s="38">
        <f>CV26+PnL!CU27</f>
        <v>1531699.2220833318</v>
      </c>
      <c r="CX26" s="38">
        <f>CW26+PnL!CV27</f>
        <v>1991370.5856249984</v>
      </c>
      <c r="CY26" s="38">
        <f>CX26+PnL!CW27</f>
        <v>2502501.3241666649</v>
      </c>
      <c r="CZ26" s="38">
        <f>CY26+PnL!CX27</f>
        <v>3028291.4377083313</v>
      </c>
      <c r="DA26" s="38">
        <f>CZ26+PnL!CY27</f>
        <v>3605540.9262499977</v>
      </c>
      <c r="DB26" s="38">
        <f>DA26+PnL!CZ27</f>
        <v>4234249.7897916641</v>
      </c>
      <c r="DC26" s="38">
        <f>DB26+PnL!DA27</f>
        <v>4877618.0283333305</v>
      </c>
      <c r="DD26" s="38">
        <f>DC26+PnL!DB27</f>
        <v>5572445.6418749969</v>
      </c>
      <c r="DE26" s="38">
        <f>DD26+PnL!DC27</f>
        <v>6281932.6304166634</v>
      </c>
      <c r="DF26" s="38">
        <f>DE26+PnL!DD27</f>
        <v>7042878.9939583298</v>
      </c>
      <c r="DG26" s="38">
        <f>DF26+PnL!DE27</f>
        <v>7855284.7324999962</v>
      </c>
      <c r="DH26" s="38">
        <f>DG26</f>
        <v>7855284.7324999962</v>
      </c>
      <c r="DI26" s="38"/>
    </row>
    <row r="27" spans="1:113" ht="15.75" customHeight="1">
      <c r="A27" s="38" t="s">
        <v>117</v>
      </c>
      <c r="B27" s="38"/>
      <c r="C27" s="38"/>
      <c r="D27" s="38">
        <v>0</v>
      </c>
      <c r="E27" s="38">
        <v>0</v>
      </c>
      <c r="F27" s="38">
        <v>0</v>
      </c>
      <c r="G27" s="38">
        <v>0</v>
      </c>
      <c r="H27" s="38">
        <v>0</v>
      </c>
      <c r="I27" s="38">
        <v>0</v>
      </c>
      <c r="J27" s="38">
        <v>0</v>
      </c>
      <c r="K27" s="38">
        <v>0</v>
      </c>
      <c r="L27" s="38">
        <v>0</v>
      </c>
      <c r="M27" s="38">
        <v>0</v>
      </c>
      <c r="N27" s="38">
        <v>0</v>
      </c>
      <c r="O27" s="38">
        <v>0</v>
      </c>
      <c r="P27" s="38">
        <f t="shared" si="46"/>
        <v>0</v>
      </c>
      <c r="Q27" s="38"/>
      <c r="R27" s="38"/>
      <c r="S27" s="38"/>
      <c r="T27" s="57">
        <v>0</v>
      </c>
      <c r="U27" s="38">
        <f t="shared" ref="U27:AF27" si="47">T27</f>
        <v>0</v>
      </c>
      <c r="V27" s="38">
        <f t="shared" si="47"/>
        <v>0</v>
      </c>
      <c r="W27" s="38">
        <f t="shared" si="47"/>
        <v>0</v>
      </c>
      <c r="X27" s="38">
        <f t="shared" si="47"/>
        <v>0</v>
      </c>
      <c r="Y27" s="38">
        <f t="shared" si="47"/>
        <v>0</v>
      </c>
      <c r="Z27" s="38">
        <f t="shared" si="47"/>
        <v>0</v>
      </c>
      <c r="AA27" s="38">
        <f t="shared" si="47"/>
        <v>0</v>
      </c>
      <c r="AB27" s="38">
        <f t="shared" si="47"/>
        <v>0</v>
      </c>
      <c r="AC27" s="38">
        <f t="shared" si="47"/>
        <v>0</v>
      </c>
      <c r="AD27" s="38">
        <f t="shared" si="47"/>
        <v>0</v>
      </c>
      <c r="AE27" s="38">
        <f t="shared" si="47"/>
        <v>0</v>
      </c>
      <c r="AF27" s="38">
        <f t="shared" si="47"/>
        <v>0</v>
      </c>
      <c r="AG27" s="38"/>
      <c r="AH27" s="38"/>
      <c r="AI27" s="38"/>
      <c r="AJ27" s="38">
        <f>AE27</f>
        <v>0</v>
      </c>
      <c r="AK27" s="38">
        <f t="shared" ref="AK27:AV27" si="48">AJ27</f>
        <v>0</v>
      </c>
      <c r="AL27" s="38">
        <f t="shared" si="48"/>
        <v>0</v>
      </c>
      <c r="AM27" s="38">
        <f t="shared" si="48"/>
        <v>0</v>
      </c>
      <c r="AN27" s="38">
        <f t="shared" si="48"/>
        <v>0</v>
      </c>
      <c r="AO27" s="38">
        <f t="shared" si="48"/>
        <v>0</v>
      </c>
      <c r="AP27" s="38">
        <f t="shared" si="48"/>
        <v>0</v>
      </c>
      <c r="AQ27" s="38">
        <f t="shared" si="48"/>
        <v>0</v>
      </c>
      <c r="AR27" s="38">
        <f t="shared" si="48"/>
        <v>0</v>
      </c>
      <c r="AS27" s="38">
        <f t="shared" si="48"/>
        <v>0</v>
      </c>
      <c r="AT27" s="38">
        <f t="shared" si="48"/>
        <v>0</v>
      </c>
      <c r="AU27" s="38">
        <f t="shared" si="48"/>
        <v>0</v>
      </c>
      <c r="AV27" s="38">
        <f t="shared" si="48"/>
        <v>0</v>
      </c>
      <c r="AW27" s="38"/>
      <c r="AX27" s="38"/>
      <c r="AY27" s="38"/>
      <c r="AZ27" s="38">
        <f>AU27</f>
        <v>0</v>
      </c>
      <c r="BA27" s="38">
        <f t="shared" ref="BA27:BL27" si="49">AZ27</f>
        <v>0</v>
      </c>
      <c r="BB27" s="38">
        <f t="shared" si="49"/>
        <v>0</v>
      </c>
      <c r="BC27" s="38">
        <f t="shared" si="49"/>
        <v>0</v>
      </c>
      <c r="BD27" s="38">
        <f t="shared" si="49"/>
        <v>0</v>
      </c>
      <c r="BE27" s="38">
        <f t="shared" si="49"/>
        <v>0</v>
      </c>
      <c r="BF27" s="38">
        <f t="shared" si="49"/>
        <v>0</v>
      </c>
      <c r="BG27" s="38">
        <f t="shared" si="49"/>
        <v>0</v>
      </c>
      <c r="BH27" s="38">
        <f t="shared" si="49"/>
        <v>0</v>
      </c>
      <c r="BI27" s="38">
        <f t="shared" si="49"/>
        <v>0</v>
      </c>
      <c r="BJ27" s="38">
        <f t="shared" si="49"/>
        <v>0</v>
      </c>
      <c r="BK27" s="38">
        <f t="shared" si="49"/>
        <v>0</v>
      </c>
      <c r="BL27" s="38">
        <f t="shared" si="49"/>
        <v>0</v>
      </c>
      <c r="BM27" s="38"/>
      <c r="BN27" s="38"/>
      <c r="BO27" s="38"/>
      <c r="BP27" s="38">
        <f>BK27</f>
        <v>0</v>
      </c>
      <c r="BQ27" s="38">
        <f t="shared" ref="BQ27:CB27" si="50">BP27</f>
        <v>0</v>
      </c>
      <c r="BR27" s="38">
        <f t="shared" si="50"/>
        <v>0</v>
      </c>
      <c r="BS27" s="38">
        <f t="shared" si="50"/>
        <v>0</v>
      </c>
      <c r="BT27" s="38">
        <f t="shared" si="50"/>
        <v>0</v>
      </c>
      <c r="BU27" s="38">
        <f t="shared" si="50"/>
        <v>0</v>
      </c>
      <c r="BV27" s="38">
        <f t="shared" si="50"/>
        <v>0</v>
      </c>
      <c r="BW27" s="38">
        <f t="shared" si="50"/>
        <v>0</v>
      </c>
      <c r="BX27" s="38">
        <f t="shared" si="50"/>
        <v>0</v>
      </c>
      <c r="BY27" s="38">
        <f t="shared" si="50"/>
        <v>0</v>
      </c>
      <c r="BZ27" s="38">
        <f t="shared" si="50"/>
        <v>0</v>
      </c>
      <c r="CA27" s="38">
        <f t="shared" si="50"/>
        <v>0</v>
      </c>
      <c r="CB27" s="38">
        <f t="shared" si="50"/>
        <v>0</v>
      </c>
      <c r="CC27" s="38"/>
      <c r="CD27" s="38"/>
      <c r="CE27" s="38"/>
      <c r="CF27" s="38">
        <f>CA27</f>
        <v>0</v>
      </c>
      <c r="CG27" s="38">
        <f t="shared" ref="CG27:CR27" si="51">CF27</f>
        <v>0</v>
      </c>
      <c r="CH27" s="38">
        <f t="shared" si="51"/>
        <v>0</v>
      </c>
      <c r="CI27" s="38">
        <f t="shared" si="51"/>
        <v>0</v>
      </c>
      <c r="CJ27" s="38">
        <f t="shared" si="51"/>
        <v>0</v>
      </c>
      <c r="CK27" s="38">
        <f t="shared" si="51"/>
        <v>0</v>
      </c>
      <c r="CL27" s="38">
        <f t="shared" si="51"/>
        <v>0</v>
      </c>
      <c r="CM27" s="38">
        <f t="shared" si="51"/>
        <v>0</v>
      </c>
      <c r="CN27" s="38">
        <f t="shared" si="51"/>
        <v>0</v>
      </c>
      <c r="CO27" s="38">
        <f t="shared" si="51"/>
        <v>0</v>
      </c>
      <c r="CP27" s="38">
        <f t="shared" si="51"/>
        <v>0</v>
      </c>
      <c r="CQ27" s="38">
        <f t="shared" si="51"/>
        <v>0</v>
      </c>
      <c r="CR27" s="38">
        <f t="shared" si="51"/>
        <v>0</v>
      </c>
      <c r="CS27" s="38"/>
      <c r="CT27" s="38"/>
      <c r="CU27" s="38"/>
      <c r="CV27" s="38">
        <f>CQ27</f>
        <v>0</v>
      </c>
      <c r="CW27" s="38">
        <f t="shared" ref="CW27:DH27" si="52">CV27</f>
        <v>0</v>
      </c>
      <c r="CX27" s="38">
        <f t="shared" si="52"/>
        <v>0</v>
      </c>
      <c r="CY27" s="38">
        <f t="shared" si="52"/>
        <v>0</v>
      </c>
      <c r="CZ27" s="38">
        <f t="shared" si="52"/>
        <v>0</v>
      </c>
      <c r="DA27" s="38">
        <f t="shared" si="52"/>
        <v>0</v>
      </c>
      <c r="DB27" s="38">
        <f t="shared" si="52"/>
        <v>0</v>
      </c>
      <c r="DC27" s="38">
        <f t="shared" si="52"/>
        <v>0</v>
      </c>
      <c r="DD27" s="38">
        <f t="shared" si="52"/>
        <v>0</v>
      </c>
      <c r="DE27" s="38">
        <f t="shared" si="52"/>
        <v>0</v>
      </c>
      <c r="DF27" s="38">
        <f t="shared" si="52"/>
        <v>0</v>
      </c>
      <c r="DG27" s="38">
        <f t="shared" si="52"/>
        <v>0</v>
      </c>
      <c r="DH27" s="38">
        <f t="shared" si="52"/>
        <v>0</v>
      </c>
      <c r="DI27" s="38"/>
    </row>
    <row r="28" spans="1:113" ht="15.75" customHeight="1">
      <c r="A28" s="38" t="s">
        <v>118</v>
      </c>
      <c r="B28" s="38"/>
      <c r="C28" s="38"/>
      <c r="D28" s="38">
        <v>0</v>
      </c>
      <c r="E28" s="38">
        <v>0</v>
      </c>
      <c r="F28" s="38">
        <v>0</v>
      </c>
      <c r="G28" s="38">
        <v>0</v>
      </c>
      <c r="H28" s="38">
        <v>0</v>
      </c>
      <c r="I28" s="38">
        <v>0</v>
      </c>
      <c r="J28" s="38">
        <v>0</v>
      </c>
      <c r="K28" s="38">
        <v>0</v>
      </c>
      <c r="L28" s="38">
        <v>0</v>
      </c>
      <c r="M28" s="38">
        <v>0</v>
      </c>
      <c r="N28" s="38">
        <v>0</v>
      </c>
      <c r="O28" s="38">
        <v>0</v>
      </c>
      <c r="P28" s="38">
        <f t="shared" si="46"/>
        <v>0</v>
      </c>
      <c r="Q28" s="38"/>
      <c r="R28" s="38"/>
      <c r="S28" s="38"/>
      <c r="T28" s="38">
        <v>0</v>
      </c>
      <c r="U28" s="38">
        <f t="shared" ref="U28:AF28" si="53">T28</f>
        <v>0</v>
      </c>
      <c r="V28" s="38">
        <f t="shared" si="53"/>
        <v>0</v>
      </c>
      <c r="W28" s="38">
        <f t="shared" si="53"/>
        <v>0</v>
      </c>
      <c r="X28" s="38">
        <f t="shared" si="53"/>
        <v>0</v>
      </c>
      <c r="Y28" s="38">
        <f t="shared" si="53"/>
        <v>0</v>
      </c>
      <c r="Z28" s="38">
        <f t="shared" si="53"/>
        <v>0</v>
      </c>
      <c r="AA28" s="38">
        <f t="shared" si="53"/>
        <v>0</v>
      </c>
      <c r="AB28" s="38">
        <f t="shared" si="53"/>
        <v>0</v>
      </c>
      <c r="AC28" s="38">
        <f t="shared" si="53"/>
        <v>0</v>
      </c>
      <c r="AD28" s="38">
        <f t="shared" si="53"/>
        <v>0</v>
      </c>
      <c r="AE28" s="38">
        <f t="shared" si="53"/>
        <v>0</v>
      </c>
      <c r="AF28" s="38">
        <f t="shared" si="53"/>
        <v>0</v>
      </c>
      <c r="AG28" s="38"/>
      <c r="AH28" s="38"/>
      <c r="AI28" s="38"/>
      <c r="AJ28" s="38">
        <f>AF28+Capital!AK6</f>
        <v>0</v>
      </c>
      <c r="AK28" s="38">
        <f>AJ28+Capital!AL6</f>
        <v>0</v>
      </c>
      <c r="AL28" s="38">
        <f>AK28+Capital!AM6</f>
        <v>0</v>
      </c>
      <c r="AM28" s="38">
        <f>AL28+Capital!AN6</f>
        <v>0</v>
      </c>
      <c r="AN28" s="38">
        <f>AM28+Capital!AO6</f>
        <v>0</v>
      </c>
      <c r="AO28" s="38">
        <f>AN28+Capital!AP6</f>
        <v>0</v>
      </c>
      <c r="AP28" s="38">
        <f>AO28+Capital!AQ6</f>
        <v>0</v>
      </c>
      <c r="AQ28" s="38">
        <f>AP28+Capital!AR6</f>
        <v>0</v>
      </c>
      <c r="AR28" s="38">
        <f>AQ28+Capital!AS6</f>
        <v>0</v>
      </c>
      <c r="AS28" s="38">
        <f>AR28+Capital!AT6</f>
        <v>0</v>
      </c>
      <c r="AT28" s="38">
        <f>AS28+Capital!AU6</f>
        <v>0</v>
      </c>
      <c r="AU28" s="38">
        <f>AT28+Capital!AV6</f>
        <v>0</v>
      </c>
      <c r="AV28" s="38">
        <f>AU28</f>
        <v>0</v>
      </c>
      <c r="AW28" s="38"/>
      <c r="AX28" s="38"/>
      <c r="AY28" s="38"/>
      <c r="AZ28" s="38">
        <f>AV28+Capital!BA6</f>
        <v>350000</v>
      </c>
      <c r="BA28" s="38">
        <f>AZ28+Capital!BB6</f>
        <v>350000</v>
      </c>
      <c r="BB28" s="38">
        <f>BA28+Capital!BC6</f>
        <v>350000</v>
      </c>
      <c r="BC28" s="38">
        <f>BB28+Capital!BD6</f>
        <v>350000</v>
      </c>
      <c r="BD28" s="38">
        <f>BC28+Capital!BE6</f>
        <v>350000</v>
      </c>
      <c r="BE28" s="38">
        <f>BD28+Capital!BF6</f>
        <v>350000</v>
      </c>
      <c r="BF28" s="38">
        <f>BE28+Capital!BG6</f>
        <v>350000</v>
      </c>
      <c r="BG28" s="38">
        <f>BF28+Capital!BH6</f>
        <v>350000</v>
      </c>
      <c r="BH28" s="38">
        <f>BG28+Capital!BI6</f>
        <v>1850000</v>
      </c>
      <c r="BI28" s="38">
        <f>BH28+Capital!BJ6</f>
        <v>1850000</v>
      </c>
      <c r="BJ28" s="38">
        <f>BI28+Capital!BK6</f>
        <v>1850000</v>
      </c>
      <c r="BK28" s="38">
        <f>BJ28+Capital!BL6</f>
        <v>1850000</v>
      </c>
      <c r="BL28" s="38">
        <f>BK28</f>
        <v>1850000</v>
      </c>
      <c r="BM28" s="38"/>
      <c r="BN28" s="38"/>
      <c r="BO28" s="38"/>
      <c r="BP28" s="38">
        <f>BL28+Capital!BQ6</f>
        <v>1850000</v>
      </c>
      <c r="BQ28" s="38">
        <f>BP28+Capital!BR6</f>
        <v>1850000</v>
      </c>
      <c r="BR28" s="38">
        <f>BQ28+Capital!BS6</f>
        <v>1850000</v>
      </c>
      <c r="BS28" s="38">
        <f>BR28+Capital!BT6</f>
        <v>1850000</v>
      </c>
      <c r="BT28" s="38">
        <f>BS28+Capital!BU6</f>
        <v>1850000</v>
      </c>
      <c r="BU28" s="38">
        <f>BT28+Capital!BV6</f>
        <v>1850000</v>
      </c>
      <c r="BV28" s="38">
        <f>BU28+Capital!BW6</f>
        <v>1850000</v>
      </c>
      <c r="BW28" s="38">
        <f>BV28+Capital!BX6</f>
        <v>1850000</v>
      </c>
      <c r="BX28" s="38">
        <f>BW28+Capital!BY6</f>
        <v>1850000</v>
      </c>
      <c r="BY28" s="38">
        <f>BX28+Capital!BZ6</f>
        <v>1850000</v>
      </c>
      <c r="BZ28" s="38">
        <f>BY28+Capital!CA6</f>
        <v>1850000</v>
      </c>
      <c r="CA28" s="38">
        <f>BZ28+Capital!CB6</f>
        <v>1850000</v>
      </c>
      <c r="CB28" s="38">
        <f>CA28</f>
        <v>1850000</v>
      </c>
      <c r="CC28" s="38"/>
      <c r="CD28" s="38"/>
      <c r="CE28" s="38"/>
      <c r="CF28" s="38">
        <f>CB28+Capital!CG6</f>
        <v>1850000</v>
      </c>
      <c r="CG28" s="38">
        <f>CF28+Capital!CH6</f>
        <v>1850000</v>
      </c>
      <c r="CH28" s="38">
        <f>CG28+Capital!CI6</f>
        <v>1850000</v>
      </c>
      <c r="CI28" s="38">
        <f>CH28+Capital!CJ6</f>
        <v>1850000</v>
      </c>
      <c r="CJ28" s="38">
        <f>CI28+Capital!CK6</f>
        <v>1850000</v>
      </c>
      <c r="CK28" s="38">
        <f>CJ28+Capital!CL6</f>
        <v>1850000</v>
      </c>
      <c r="CL28" s="38">
        <f>CK28+Capital!CM6</f>
        <v>1850000</v>
      </c>
      <c r="CM28" s="38">
        <f>CL28+Capital!CN6</f>
        <v>1850000</v>
      </c>
      <c r="CN28" s="38">
        <f>CM28+Capital!CO6</f>
        <v>1850000</v>
      </c>
      <c r="CO28" s="38">
        <f>CN28+Capital!CP6</f>
        <v>1850000</v>
      </c>
      <c r="CP28" s="38">
        <f>CO28+Capital!CQ6</f>
        <v>1850000</v>
      </c>
      <c r="CQ28" s="38">
        <f>CP28+Capital!CR6</f>
        <v>1850000</v>
      </c>
      <c r="CR28" s="38">
        <f>CQ28</f>
        <v>1850000</v>
      </c>
      <c r="CS28" s="38"/>
      <c r="CT28" s="38"/>
      <c r="CU28" s="38"/>
      <c r="CV28" s="38">
        <f>CR28+Capital!CW6</f>
        <v>1850000</v>
      </c>
      <c r="CW28" s="38">
        <f>CV28+Capital!CX6</f>
        <v>1850000</v>
      </c>
      <c r="CX28" s="38">
        <f>CW28+Capital!CY6</f>
        <v>1850000</v>
      </c>
      <c r="CY28" s="38">
        <f>CX28+Capital!CZ6</f>
        <v>1850000</v>
      </c>
      <c r="CZ28" s="38">
        <f>CY28+Capital!DA6</f>
        <v>1850000</v>
      </c>
      <c r="DA28" s="38">
        <f>CZ28+Capital!DB6</f>
        <v>1850000</v>
      </c>
      <c r="DB28" s="38">
        <f>DA28+Capital!DC6</f>
        <v>1850000</v>
      </c>
      <c r="DC28" s="38">
        <f>DB28+Capital!DD6</f>
        <v>1850000</v>
      </c>
      <c r="DD28" s="38">
        <f>DC28+Capital!DE6</f>
        <v>1850000</v>
      </c>
      <c r="DE28" s="38">
        <f>DD28+Capital!DF6</f>
        <v>1850000</v>
      </c>
      <c r="DF28" s="38">
        <f>DE28+Capital!DG6</f>
        <v>1850000</v>
      </c>
      <c r="DG28" s="38">
        <f>DF28+Capital!DH6</f>
        <v>1850000</v>
      </c>
      <c r="DH28" s="38">
        <f>DG28</f>
        <v>1850000</v>
      </c>
      <c r="DI28" s="38"/>
    </row>
    <row r="29" spans="1:113" s="182" customFormat="1" ht="15.75" customHeight="1">
      <c r="A29" s="181" t="s">
        <v>120</v>
      </c>
      <c r="B29" s="181"/>
      <c r="C29" s="181"/>
      <c r="D29" s="181">
        <f t="shared" ref="D29:P29" si="54">SUM(D26:D28)</f>
        <v>0</v>
      </c>
      <c r="E29" s="181">
        <f t="shared" si="54"/>
        <v>0</v>
      </c>
      <c r="F29" s="181">
        <f t="shared" si="54"/>
        <v>0</v>
      </c>
      <c r="G29" s="181">
        <f t="shared" si="54"/>
        <v>0</v>
      </c>
      <c r="H29" s="181">
        <f t="shared" si="54"/>
        <v>0</v>
      </c>
      <c r="I29" s="181">
        <f t="shared" si="54"/>
        <v>0</v>
      </c>
      <c r="J29" s="181">
        <f t="shared" si="54"/>
        <v>0</v>
      </c>
      <c r="K29" s="181">
        <f t="shared" si="54"/>
        <v>0</v>
      </c>
      <c r="L29" s="181">
        <f t="shared" si="54"/>
        <v>0</v>
      </c>
      <c r="M29" s="181">
        <f t="shared" si="54"/>
        <v>0</v>
      </c>
      <c r="N29" s="181">
        <f t="shared" si="54"/>
        <v>0</v>
      </c>
      <c r="O29" s="181">
        <f t="shared" si="54"/>
        <v>0</v>
      </c>
      <c r="P29" s="181">
        <f t="shared" si="54"/>
        <v>0</v>
      </c>
      <c r="Q29" s="181"/>
      <c r="R29" s="181"/>
      <c r="S29" s="181"/>
      <c r="T29" s="181">
        <f t="shared" ref="T29:AF29" si="55">SUM(T26:T28)</f>
        <v>-200</v>
      </c>
      <c r="U29" s="181">
        <f t="shared" si="55"/>
        <v>1100</v>
      </c>
      <c r="V29" s="181">
        <f t="shared" si="55"/>
        <v>900</v>
      </c>
      <c r="W29" s="181">
        <f t="shared" si="55"/>
        <v>700</v>
      </c>
      <c r="X29" s="181">
        <f t="shared" si="55"/>
        <v>500</v>
      </c>
      <c r="Y29" s="181">
        <f t="shared" si="55"/>
        <v>300</v>
      </c>
      <c r="Z29" s="181">
        <f t="shared" si="55"/>
        <v>100</v>
      </c>
      <c r="AA29" s="181">
        <f t="shared" si="55"/>
        <v>-100</v>
      </c>
      <c r="AB29" s="181">
        <f t="shared" si="55"/>
        <v>-300</v>
      </c>
      <c r="AC29" s="181">
        <f t="shared" si="55"/>
        <v>-500</v>
      </c>
      <c r="AD29" s="181">
        <f t="shared" si="55"/>
        <v>-700</v>
      </c>
      <c r="AE29" s="181">
        <f t="shared" si="55"/>
        <v>-1900</v>
      </c>
      <c r="AF29" s="181">
        <f t="shared" si="55"/>
        <v>-1900</v>
      </c>
      <c r="AG29" s="181"/>
      <c r="AH29" s="181"/>
      <c r="AI29" s="181"/>
      <c r="AJ29" s="181">
        <f t="shared" ref="AJ29:AV29" si="56">SUM(AJ26:AJ28)</f>
        <v>-12863.333333333336</v>
      </c>
      <c r="AK29" s="181">
        <f t="shared" si="56"/>
        <v>-28451.666666666672</v>
      </c>
      <c r="AL29" s="181">
        <f t="shared" si="56"/>
        <v>-43742.330000000009</v>
      </c>
      <c r="AM29" s="181">
        <f t="shared" si="56"/>
        <v>-59580.663333333345</v>
      </c>
      <c r="AN29" s="181">
        <f t="shared" si="56"/>
        <v>-66524.116666666683</v>
      </c>
      <c r="AO29" s="181">
        <f t="shared" si="56"/>
        <v>-63014.870000000017</v>
      </c>
      <c r="AP29" s="181">
        <f t="shared" si="56"/>
        <v>-72282.253333333356</v>
      </c>
      <c r="AQ29" s="181">
        <f t="shared" si="56"/>
        <v>-81121.296666666691</v>
      </c>
      <c r="AR29" s="181">
        <f t="shared" si="56"/>
        <v>-90394.130000000034</v>
      </c>
      <c r="AS29" s="181">
        <f t="shared" si="56"/>
        <v>-94062.463333333377</v>
      </c>
      <c r="AT29" s="181">
        <f t="shared" si="56"/>
        <v>-97490.79666666672</v>
      </c>
      <c r="AU29" s="181">
        <f t="shared" si="56"/>
        <v>-100679.13000000006</v>
      </c>
      <c r="AV29" s="181">
        <f t="shared" si="56"/>
        <v>-100679.13000000006</v>
      </c>
      <c r="AW29" s="181"/>
      <c r="AX29" s="181"/>
      <c r="AY29" s="181"/>
      <c r="AZ29" s="181">
        <f t="shared" ref="AZ29:BL29" si="57">SUM(AZ26:AZ28)</f>
        <v>218487.53666666659</v>
      </c>
      <c r="BA29" s="181">
        <f t="shared" si="57"/>
        <v>175919.20333333325</v>
      </c>
      <c r="BB29" s="181">
        <f t="shared" si="57"/>
        <v>139202.53666666656</v>
      </c>
      <c r="BC29" s="181">
        <f t="shared" si="57"/>
        <v>98495.869999999879</v>
      </c>
      <c r="BD29" s="181">
        <f t="shared" si="57"/>
        <v>59224.203333333193</v>
      </c>
      <c r="BE29" s="181">
        <f t="shared" si="57"/>
        <v>23267.536666666507</v>
      </c>
      <c r="BF29" s="181">
        <f t="shared" si="57"/>
        <v>-10900.796666666807</v>
      </c>
      <c r="BG29" s="181">
        <f t="shared" si="57"/>
        <v>-43280.796666666807</v>
      </c>
      <c r="BH29" s="181">
        <f t="shared" si="57"/>
        <v>1407850.8699999999</v>
      </c>
      <c r="BI29" s="181">
        <f t="shared" si="57"/>
        <v>1348307.5366666666</v>
      </c>
      <c r="BJ29" s="181">
        <f t="shared" si="57"/>
        <v>1291110.8699999996</v>
      </c>
      <c r="BK29" s="181">
        <f t="shared" si="57"/>
        <v>1236409.2033333331</v>
      </c>
      <c r="BL29" s="181">
        <f t="shared" si="57"/>
        <v>1236409.2033333331</v>
      </c>
      <c r="BM29" s="181"/>
      <c r="BN29" s="181"/>
      <c r="BO29" s="181"/>
      <c r="BP29" s="181">
        <f t="shared" ref="BP29:CB29" si="58">SUM(BP26:BP28)</f>
        <v>1210043.9255555551</v>
      </c>
      <c r="BQ29" s="181">
        <f t="shared" si="58"/>
        <v>1191265.4533333329</v>
      </c>
      <c r="BR29" s="181">
        <f t="shared" si="58"/>
        <v>1169073.7866666662</v>
      </c>
      <c r="BS29" s="181">
        <f t="shared" si="58"/>
        <v>1154468.9255555551</v>
      </c>
      <c r="BT29" s="181">
        <f t="shared" si="58"/>
        <v>1136450.8699999994</v>
      </c>
      <c r="BU29" s="181">
        <f t="shared" si="58"/>
        <v>1126019.6199999994</v>
      </c>
      <c r="BV29" s="181">
        <f t="shared" si="58"/>
        <v>1112175.1755555549</v>
      </c>
      <c r="BW29" s="181">
        <f t="shared" si="58"/>
        <v>1105917.5366666662</v>
      </c>
      <c r="BX29" s="181">
        <f t="shared" si="58"/>
        <v>1107246.7033333327</v>
      </c>
      <c r="BY29" s="181">
        <f t="shared" si="58"/>
        <v>1105162.6755555549</v>
      </c>
      <c r="BZ29" s="181">
        <f t="shared" si="58"/>
        <v>1110665.4533333327</v>
      </c>
      <c r="CA29" s="181">
        <f t="shared" si="58"/>
        <v>1112755.0366666662</v>
      </c>
      <c r="CB29" s="181">
        <f t="shared" si="58"/>
        <v>1112755.0366666662</v>
      </c>
      <c r="CC29" s="181"/>
      <c r="CD29" s="181"/>
      <c r="CE29" s="181"/>
      <c r="CF29" s="181">
        <f t="shared" ref="CF29:CR29" si="59">SUM(CF26:CF28)</f>
        <v>1169887.3630555551</v>
      </c>
      <c r="CG29" s="181">
        <f t="shared" si="59"/>
        <v>1238304.4116666662</v>
      </c>
      <c r="CH29" s="181">
        <f t="shared" si="59"/>
        <v>1318006.1824999996</v>
      </c>
      <c r="CI29" s="181">
        <f t="shared" si="59"/>
        <v>1408992.6755555551</v>
      </c>
      <c r="CJ29" s="181">
        <f t="shared" si="59"/>
        <v>1511263.8908333331</v>
      </c>
      <c r="CK29" s="181">
        <f t="shared" si="59"/>
        <v>1624819.8283333331</v>
      </c>
      <c r="CL29" s="181">
        <f t="shared" si="59"/>
        <v>1749660.4880555551</v>
      </c>
      <c r="CM29" s="181">
        <f t="shared" si="59"/>
        <v>1885785.8699999994</v>
      </c>
      <c r="CN29" s="181">
        <f t="shared" si="59"/>
        <v>2033195.9741666659</v>
      </c>
      <c r="CO29" s="181">
        <f t="shared" si="59"/>
        <v>2191890.8005555547</v>
      </c>
      <c r="CP29" s="181">
        <f t="shared" si="59"/>
        <v>2361870.3491666657</v>
      </c>
      <c r="CQ29" s="181">
        <f t="shared" si="59"/>
        <v>2543134.6199999987</v>
      </c>
      <c r="CR29" s="181">
        <f t="shared" si="59"/>
        <v>2543134.6199999987</v>
      </c>
      <c r="CS29" s="181"/>
      <c r="CT29" s="181"/>
      <c r="CU29" s="181"/>
      <c r="CV29" s="181">
        <f t="shared" ref="CV29:DH29" si="60">SUM(CV26:CV28)</f>
        <v>2936687.2335416651</v>
      </c>
      <c r="CW29" s="181">
        <f t="shared" si="60"/>
        <v>3381699.222083332</v>
      </c>
      <c r="CX29" s="181">
        <f t="shared" si="60"/>
        <v>3841370.5856249984</v>
      </c>
      <c r="CY29" s="181">
        <f t="shared" si="60"/>
        <v>4352501.3241666649</v>
      </c>
      <c r="CZ29" s="181">
        <f t="shared" si="60"/>
        <v>4878291.4377083313</v>
      </c>
      <c r="DA29" s="181">
        <f t="shared" si="60"/>
        <v>5455540.9262499977</v>
      </c>
      <c r="DB29" s="181">
        <f t="shared" si="60"/>
        <v>6084249.7897916641</v>
      </c>
      <c r="DC29" s="181">
        <f t="shared" si="60"/>
        <v>6727618.0283333305</v>
      </c>
      <c r="DD29" s="181">
        <f t="shared" si="60"/>
        <v>7422445.6418749969</v>
      </c>
      <c r="DE29" s="181">
        <f t="shared" si="60"/>
        <v>8131932.6304166634</v>
      </c>
      <c r="DF29" s="181">
        <f t="shared" si="60"/>
        <v>8892878.9939583298</v>
      </c>
      <c r="DG29" s="181">
        <f t="shared" si="60"/>
        <v>9705284.7324999962</v>
      </c>
      <c r="DH29" s="181">
        <f t="shared" si="60"/>
        <v>9705284.7324999962</v>
      </c>
      <c r="DI29" s="181"/>
    </row>
    <row r="30" spans="1:113"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row>
    <row r="31" spans="1:113" ht="15.75" customHeight="1">
      <c r="A31" s="10" t="s">
        <v>121</v>
      </c>
      <c r="B31" s="10"/>
      <c r="C31" s="10"/>
      <c r="D31" s="145">
        <f t="shared" ref="D31:P31" si="61">D14-(D24+D29)</f>
        <v>0</v>
      </c>
      <c r="E31" s="145">
        <f t="shared" si="61"/>
        <v>0</v>
      </c>
      <c r="F31" s="145">
        <f t="shared" si="61"/>
        <v>0</v>
      </c>
      <c r="G31" s="145">
        <f t="shared" si="61"/>
        <v>0</v>
      </c>
      <c r="H31" s="145">
        <f t="shared" si="61"/>
        <v>0</v>
      </c>
      <c r="I31" s="145">
        <f t="shared" si="61"/>
        <v>0</v>
      </c>
      <c r="J31" s="145">
        <f t="shared" si="61"/>
        <v>0</v>
      </c>
      <c r="K31" s="145">
        <f t="shared" si="61"/>
        <v>0</v>
      </c>
      <c r="L31" s="145">
        <f t="shared" si="61"/>
        <v>0</v>
      </c>
      <c r="M31" s="145">
        <f t="shared" si="61"/>
        <v>0</v>
      </c>
      <c r="N31" s="145">
        <f t="shared" si="61"/>
        <v>0</v>
      </c>
      <c r="O31" s="145">
        <f t="shared" si="61"/>
        <v>0</v>
      </c>
      <c r="P31" s="145">
        <f t="shared" si="61"/>
        <v>0</v>
      </c>
      <c r="Q31" s="10"/>
      <c r="R31" s="10"/>
      <c r="S31" s="10"/>
      <c r="T31" s="145">
        <f t="shared" ref="T31:AF31" si="62">T14-(T24+T29)</f>
        <v>0</v>
      </c>
      <c r="U31" s="145">
        <f t="shared" si="62"/>
        <v>0</v>
      </c>
      <c r="V31" s="145">
        <f t="shared" si="62"/>
        <v>0</v>
      </c>
      <c r="W31" s="145">
        <f t="shared" si="62"/>
        <v>0</v>
      </c>
      <c r="X31" s="145">
        <f t="shared" si="62"/>
        <v>0</v>
      </c>
      <c r="Y31" s="145">
        <f t="shared" si="62"/>
        <v>0</v>
      </c>
      <c r="Z31" s="145">
        <f t="shared" si="62"/>
        <v>0</v>
      </c>
      <c r="AA31" s="145">
        <f t="shared" si="62"/>
        <v>0</v>
      </c>
      <c r="AB31" s="145">
        <f t="shared" si="62"/>
        <v>0</v>
      </c>
      <c r="AC31" s="145">
        <f t="shared" si="62"/>
        <v>0</v>
      </c>
      <c r="AD31" s="145">
        <f t="shared" si="62"/>
        <v>0</v>
      </c>
      <c r="AE31" s="145">
        <f t="shared" si="62"/>
        <v>0</v>
      </c>
      <c r="AF31" s="145">
        <f t="shared" si="62"/>
        <v>0</v>
      </c>
      <c r="AG31" s="10"/>
      <c r="AH31" s="10"/>
      <c r="AI31" s="10"/>
      <c r="AJ31" s="145">
        <f t="shared" ref="AJ31:AV31" si="63">AJ14-(AJ24+AJ29)</f>
        <v>0</v>
      </c>
      <c r="AK31" s="145">
        <f t="shared" si="63"/>
        <v>0</v>
      </c>
      <c r="AL31" s="145">
        <f t="shared" si="63"/>
        <v>0</v>
      </c>
      <c r="AM31" s="145">
        <f t="shared" si="63"/>
        <v>0</v>
      </c>
      <c r="AN31" s="145">
        <f t="shared" si="63"/>
        <v>0</v>
      </c>
      <c r="AO31" s="145">
        <f t="shared" si="63"/>
        <v>0</v>
      </c>
      <c r="AP31" s="145">
        <f t="shared" si="63"/>
        <v>0</v>
      </c>
      <c r="AQ31" s="145">
        <f t="shared" si="63"/>
        <v>0</v>
      </c>
      <c r="AR31" s="145">
        <f t="shared" si="63"/>
        <v>0</v>
      </c>
      <c r="AS31" s="145">
        <f t="shared" si="63"/>
        <v>0</v>
      </c>
      <c r="AT31" s="145">
        <f t="shared" si="63"/>
        <v>0</v>
      </c>
      <c r="AU31" s="145">
        <f t="shared" si="63"/>
        <v>0</v>
      </c>
      <c r="AV31" s="145">
        <f t="shared" si="63"/>
        <v>0</v>
      </c>
      <c r="AW31" s="10"/>
      <c r="AX31" s="10"/>
      <c r="AY31" s="10"/>
      <c r="AZ31" s="145">
        <f t="shared" ref="AZ31:BL31" si="64">AZ14-(AZ24+AZ29)</f>
        <v>0</v>
      </c>
      <c r="BA31" s="145">
        <f t="shared" si="64"/>
        <v>0</v>
      </c>
      <c r="BB31" s="145">
        <f t="shared" si="64"/>
        <v>0</v>
      </c>
      <c r="BC31" s="145">
        <f t="shared" si="64"/>
        <v>0</v>
      </c>
      <c r="BD31" s="145">
        <f t="shared" si="64"/>
        <v>0</v>
      </c>
      <c r="BE31" s="145">
        <f t="shared" si="64"/>
        <v>1.1641532182693481E-10</v>
      </c>
      <c r="BF31" s="145">
        <f t="shared" si="64"/>
        <v>0</v>
      </c>
      <c r="BG31" s="145">
        <f t="shared" si="64"/>
        <v>6.5483618527650833E-11</v>
      </c>
      <c r="BH31" s="145">
        <f t="shared" si="64"/>
        <v>0</v>
      </c>
      <c r="BI31" s="145">
        <f t="shared" si="64"/>
        <v>0</v>
      </c>
      <c r="BJ31" s="145">
        <f t="shared" si="64"/>
        <v>0</v>
      </c>
      <c r="BK31" s="145">
        <f t="shared" si="64"/>
        <v>0</v>
      </c>
      <c r="BL31" s="145">
        <f t="shared" si="64"/>
        <v>0</v>
      </c>
      <c r="BM31" s="10"/>
      <c r="BN31" s="10"/>
      <c r="BO31" s="10"/>
      <c r="BP31" s="145">
        <f t="shared" ref="BP31:CB31" si="65">BP14-(BP24+BP29)</f>
        <v>0</v>
      </c>
      <c r="BQ31" s="145">
        <f t="shared" si="65"/>
        <v>0</v>
      </c>
      <c r="BR31" s="145">
        <f t="shared" si="65"/>
        <v>0</v>
      </c>
      <c r="BS31" s="145">
        <f t="shared" si="65"/>
        <v>0</v>
      </c>
      <c r="BT31" s="145">
        <f t="shared" si="65"/>
        <v>0</v>
      </c>
      <c r="BU31" s="145">
        <f t="shared" si="65"/>
        <v>0</v>
      </c>
      <c r="BV31" s="145">
        <f t="shared" si="65"/>
        <v>0</v>
      </c>
      <c r="BW31" s="145">
        <f t="shared" si="65"/>
        <v>0</v>
      </c>
      <c r="BX31" s="145">
        <f t="shared" si="65"/>
        <v>0</v>
      </c>
      <c r="BY31" s="145">
        <f t="shared" si="65"/>
        <v>0</v>
      </c>
      <c r="BZ31" s="145">
        <f t="shared" si="65"/>
        <v>0</v>
      </c>
      <c r="CA31" s="145">
        <f t="shared" si="65"/>
        <v>0</v>
      </c>
      <c r="CB31" s="145">
        <f t="shared" si="65"/>
        <v>0</v>
      </c>
      <c r="CC31" s="10"/>
      <c r="CD31" s="10"/>
      <c r="CE31" s="10"/>
      <c r="CF31" s="145">
        <f t="shared" ref="CF31:CR31" si="66">CF14-(CF24+CF29)</f>
        <v>0</v>
      </c>
      <c r="CG31" s="145">
        <f t="shared" si="66"/>
        <v>0</v>
      </c>
      <c r="CH31" s="145">
        <f t="shared" si="66"/>
        <v>0</v>
      </c>
      <c r="CI31" s="145">
        <f t="shared" si="66"/>
        <v>0</v>
      </c>
      <c r="CJ31" s="145">
        <f t="shared" si="66"/>
        <v>0</v>
      </c>
      <c r="CK31" s="145">
        <f t="shared" si="66"/>
        <v>0</v>
      </c>
      <c r="CL31" s="145">
        <f t="shared" si="66"/>
        <v>0</v>
      </c>
      <c r="CM31" s="145">
        <f t="shared" si="66"/>
        <v>0</v>
      </c>
      <c r="CN31" s="145">
        <f t="shared" si="66"/>
        <v>0</v>
      </c>
      <c r="CO31" s="145">
        <f t="shared" si="66"/>
        <v>0</v>
      </c>
      <c r="CP31" s="145">
        <f t="shared" si="66"/>
        <v>0</v>
      </c>
      <c r="CQ31" s="145">
        <f t="shared" si="66"/>
        <v>0</v>
      </c>
      <c r="CR31" s="145">
        <f t="shared" si="66"/>
        <v>0</v>
      </c>
      <c r="CS31" s="10"/>
      <c r="CT31" s="10"/>
      <c r="CU31" s="10"/>
      <c r="CV31" s="145">
        <f t="shared" ref="CV31:DH31" si="67">CV14-(CV24+CV29)</f>
        <v>0</v>
      </c>
      <c r="CW31" s="145">
        <f t="shared" si="67"/>
        <v>0</v>
      </c>
      <c r="CX31" s="145">
        <f t="shared" si="67"/>
        <v>0</v>
      </c>
      <c r="CY31" s="145">
        <f t="shared" si="67"/>
        <v>0</v>
      </c>
      <c r="CZ31" s="145">
        <f t="shared" si="67"/>
        <v>0</v>
      </c>
      <c r="DA31" s="145">
        <f t="shared" si="67"/>
        <v>0</v>
      </c>
      <c r="DB31" s="145">
        <f t="shared" si="67"/>
        <v>0</v>
      </c>
      <c r="DC31" s="145">
        <f t="shared" si="67"/>
        <v>0</v>
      </c>
      <c r="DD31" s="145">
        <f t="shared" si="67"/>
        <v>0</v>
      </c>
      <c r="DE31" s="145">
        <f t="shared" si="67"/>
        <v>0</v>
      </c>
      <c r="DF31" s="145">
        <f t="shared" si="67"/>
        <v>0</v>
      </c>
      <c r="DG31" s="145">
        <f t="shared" si="67"/>
        <v>0</v>
      </c>
      <c r="DH31" s="145">
        <f t="shared" si="67"/>
        <v>0</v>
      </c>
      <c r="DI31" s="10"/>
    </row>
    <row r="32" spans="1:113"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row>
    <row r="33" spans="1:11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row>
    <row r="34" spans="1:113" ht="15.75" customHeight="1"/>
    <row r="35" spans="1:113" ht="15.75" customHeight="1"/>
    <row r="36" spans="1:113" ht="15.75" customHeight="1"/>
    <row r="37" spans="1:113" ht="15.75" customHeight="1"/>
    <row r="38" spans="1:113" ht="15.75" customHeight="1"/>
    <row r="39" spans="1:113" ht="15.75" customHeight="1"/>
    <row r="40" spans="1:113" ht="15.75" customHeight="1"/>
    <row r="41" spans="1:113" ht="15.75" customHeight="1"/>
    <row r="42" spans="1:113" ht="15.75" customHeight="1"/>
    <row r="43" spans="1:113" ht="15.75" customHeight="1"/>
    <row r="44" spans="1:113" ht="15.75" customHeight="1"/>
    <row r="45" spans="1:113" ht="15.75" customHeight="1"/>
    <row r="46" spans="1:113" ht="15.75" customHeight="1"/>
    <row r="47" spans="1:113" ht="15.75" customHeight="1"/>
    <row r="48" spans="1: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sheetData>
  <mergeCells count="8">
    <mergeCell ref="CV2:DH2"/>
    <mergeCell ref="AJ2:AR2"/>
    <mergeCell ref="AS2:AV2"/>
    <mergeCell ref="CF2:CR2"/>
    <mergeCell ref="D2:P2"/>
    <mergeCell ref="T2:AF2"/>
    <mergeCell ref="AZ2:BL2"/>
    <mergeCell ref="BP2:CB2"/>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4"/>
  </sheetPr>
  <dimension ref="A1:DI1000"/>
  <sheetViews>
    <sheetView showGridLines="0" workbookViewId="0">
      <pane xSplit="3" ySplit="5" topLeftCell="P6" activePane="bottomRight" state="frozen"/>
      <selection pane="topRight" activeCell="D1" sqref="D1"/>
      <selection pane="bottomLeft" activeCell="A6" sqref="A6"/>
      <selection pane="bottomRight"/>
    </sheetView>
  </sheetViews>
  <sheetFormatPr baseColWidth="10" defaultColWidth="11.28515625" defaultRowHeight="15" customHeight="1" outlineLevelCol="1"/>
  <cols>
    <col min="1" max="2" width="10.5703125" customWidth="1"/>
    <col min="3" max="3" width="12.7109375" customWidth="1"/>
    <col min="4" max="15" width="12.7109375" hidden="1" customWidth="1" outlineLevel="1"/>
    <col min="16" max="16" width="12.7109375" customWidth="1" collapsed="1"/>
    <col min="17" max="31" width="12.7109375" hidden="1" customWidth="1" outlineLevel="1"/>
    <col min="32" max="32" width="12.7109375" customWidth="1" collapsed="1"/>
    <col min="33" max="37" width="12.7109375" hidden="1" customWidth="1" outlineLevel="1"/>
    <col min="38" max="38" width="13.28515625" hidden="1" customWidth="1" outlineLevel="1"/>
    <col min="39" max="47" width="12.7109375" hidden="1" customWidth="1" outlineLevel="1"/>
    <col min="48" max="48" width="12.7109375" customWidth="1" collapsed="1"/>
    <col min="49" max="63" width="12.7109375" hidden="1" customWidth="1" outlineLevel="1"/>
    <col min="64" max="64" width="12.7109375" customWidth="1" collapsed="1"/>
    <col min="65" max="79" width="12.7109375" hidden="1" customWidth="1" outlineLevel="1"/>
    <col min="80" max="80" width="12.7109375" customWidth="1" collapsed="1"/>
    <col min="81" max="95" width="12.7109375" hidden="1" customWidth="1" outlineLevel="1"/>
    <col min="96" max="96" width="12.7109375" customWidth="1" collapsed="1"/>
    <col min="97" max="98" width="10.5703125" hidden="1" customWidth="1" outlineLevel="1"/>
    <col min="99" max="111" width="11.28515625" hidden="1" customWidth="1" outlineLevel="1"/>
    <col min="112" max="112" width="11.28515625" customWidth="1" collapsed="1"/>
    <col min="113" max="113" width="11.28515625" customWidth="1"/>
  </cols>
  <sheetData>
    <row r="1" spans="1:113" ht="21">
      <c r="A1" s="134" t="s">
        <v>107</v>
      </c>
      <c r="B1" s="4"/>
      <c r="C1" s="4"/>
      <c r="D1" s="6"/>
      <c r="E1" s="6"/>
      <c r="F1" s="6"/>
      <c r="G1" s="6"/>
      <c r="H1" s="6"/>
      <c r="I1" s="6"/>
      <c r="J1" s="6"/>
      <c r="K1" s="6"/>
      <c r="L1" s="6"/>
      <c r="M1" s="6"/>
      <c r="N1" s="6"/>
      <c r="O1" s="6"/>
      <c r="P1" s="8"/>
      <c r="Q1" s="10"/>
      <c r="R1" s="10"/>
      <c r="S1" s="4"/>
      <c r="T1" s="6"/>
      <c r="U1" s="6"/>
      <c r="V1" s="6"/>
      <c r="W1" s="6"/>
      <c r="X1" s="6"/>
      <c r="Y1" s="6"/>
      <c r="Z1" s="6"/>
      <c r="AA1" s="6"/>
      <c r="AB1" s="6"/>
      <c r="AC1" s="6"/>
      <c r="AD1" s="6"/>
      <c r="AE1" s="6"/>
      <c r="AF1" s="8"/>
      <c r="AG1" s="10"/>
      <c r="AH1" s="10"/>
      <c r="AI1" s="4"/>
      <c r="AJ1" s="6"/>
      <c r="AK1" s="6"/>
      <c r="AL1" s="6"/>
      <c r="AM1" s="6"/>
      <c r="AN1" s="6"/>
      <c r="AO1" s="6"/>
      <c r="AP1" s="6"/>
      <c r="AQ1" s="6"/>
      <c r="AR1" s="6"/>
      <c r="AS1" s="13"/>
      <c r="AT1" s="13"/>
      <c r="AU1" s="13"/>
      <c r="AV1" s="14"/>
      <c r="AW1" s="10"/>
      <c r="AX1" s="10"/>
      <c r="AY1" s="4"/>
      <c r="AZ1" s="13"/>
      <c r="BA1" s="13"/>
      <c r="BB1" s="13"/>
      <c r="BC1" s="13"/>
      <c r="BD1" s="13"/>
      <c r="BE1" s="13"/>
      <c r="BF1" s="13"/>
      <c r="BG1" s="13"/>
      <c r="BH1" s="13"/>
      <c r="BI1" s="13"/>
      <c r="BJ1" s="13"/>
      <c r="BK1" s="13"/>
      <c r="BL1" s="14"/>
      <c r="BM1" s="10"/>
      <c r="BN1" s="4"/>
      <c r="BO1" s="4"/>
      <c r="BP1" s="13"/>
      <c r="BQ1" s="13"/>
      <c r="BR1" s="13"/>
      <c r="BS1" s="13"/>
      <c r="BT1" s="13"/>
      <c r="BU1" s="13"/>
      <c r="BV1" s="13"/>
      <c r="BW1" s="13"/>
      <c r="BX1" s="13"/>
      <c r="BY1" s="13"/>
      <c r="BZ1" s="13"/>
      <c r="CA1" s="13"/>
      <c r="CB1" s="14"/>
      <c r="CC1" s="4"/>
      <c r="CD1" s="4"/>
      <c r="CE1" s="4"/>
      <c r="CF1" s="13"/>
      <c r="CG1" s="13"/>
      <c r="CH1" s="13"/>
      <c r="CI1" s="13"/>
      <c r="CJ1" s="13"/>
      <c r="CK1" s="13"/>
      <c r="CL1" s="13"/>
      <c r="CM1" s="13"/>
      <c r="CN1" s="13"/>
      <c r="CO1" s="13"/>
      <c r="CP1" s="13"/>
      <c r="CQ1" s="13"/>
      <c r="CR1" s="14"/>
      <c r="CS1" s="4"/>
      <c r="CT1" s="4"/>
      <c r="CU1" s="4"/>
      <c r="CV1" s="22"/>
      <c r="CW1" s="22"/>
      <c r="CX1" s="22"/>
      <c r="CY1" s="22"/>
      <c r="CZ1" s="22"/>
      <c r="DA1" s="22"/>
      <c r="DB1" s="22"/>
      <c r="DC1" s="22"/>
      <c r="DD1" s="22"/>
      <c r="DE1" s="22"/>
      <c r="DF1" s="22"/>
      <c r="DG1" s="22"/>
      <c r="DH1" s="23"/>
      <c r="DI1" s="4"/>
    </row>
    <row r="2" spans="1:113" ht="15.75" customHeight="1">
      <c r="A2" s="4" t="str">
        <f ca="1">BALANCE!A2</f>
        <v>Strategic Plan - Oct 2020</v>
      </c>
      <c r="B2" s="4"/>
      <c r="C2" s="4"/>
      <c r="D2" s="252" t="s">
        <v>7</v>
      </c>
      <c r="E2" s="250"/>
      <c r="F2" s="250"/>
      <c r="G2" s="250"/>
      <c r="H2" s="250"/>
      <c r="I2" s="250"/>
      <c r="J2" s="250"/>
      <c r="K2" s="250"/>
      <c r="L2" s="250"/>
      <c r="M2" s="250"/>
      <c r="N2" s="250"/>
      <c r="O2" s="250"/>
      <c r="P2" s="251"/>
      <c r="Q2" s="10"/>
      <c r="R2" s="10"/>
      <c r="S2" s="4"/>
      <c r="T2" s="252" t="s">
        <v>7</v>
      </c>
      <c r="U2" s="250"/>
      <c r="V2" s="250"/>
      <c r="W2" s="250"/>
      <c r="X2" s="250"/>
      <c r="Y2" s="250"/>
      <c r="Z2" s="250"/>
      <c r="AA2" s="250"/>
      <c r="AB2" s="250"/>
      <c r="AC2" s="250"/>
      <c r="AD2" s="250"/>
      <c r="AE2" s="250"/>
      <c r="AF2" s="251"/>
      <c r="AG2" s="10"/>
      <c r="AH2" s="10"/>
      <c r="AI2" s="4"/>
      <c r="AJ2" s="252" t="s">
        <v>7</v>
      </c>
      <c r="AK2" s="250"/>
      <c r="AL2" s="250"/>
      <c r="AM2" s="250"/>
      <c r="AN2" s="250"/>
      <c r="AO2" s="250"/>
      <c r="AP2" s="250"/>
      <c r="AQ2" s="250"/>
      <c r="AR2" s="251"/>
      <c r="AS2" s="253" t="s">
        <v>10</v>
      </c>
      <c r="AT2" s="250"/>
      <c r="AU2" s="250"/>
      <c r="AV2" s="251"/>
      <c r="AW2" s="10"/>
      <c r="AX2" s="10"/>
      <c r="AY2" s="4"/>
      <c r="AZ2" s="253" t="s">
        <v>10</v>
      </c>
      <c r="BA2" s="250"/>
      <c r="BB2" s="250"/>
      <c r="BC2" s="250"/>
      <c r="BD2" s="250"/>
      <c r="BE2" s="250"/>
      <c r="BF2" s="250"/>
      <c r="BG2" s="250"/>
      <c r="BH2" s="250"/>
      <c r="BI2" s="250"/>
      <c r="BJ2" s="250"/>
      <c r="BK2" s="250"/>
      <c r="BL2" s="251"/>
      <c r="BM2" s="10"/>
      <c r="BN2" s="4"/>
      <c r="BO2" s="4"/>
      <c r="BP2" s="253" t="s">
        <v>10</v>
      </c>
      <c r="BQ2" s="250"/>
      <c r="BR2" s="250"/>
      <c r="BS2" s="250"/>
      <c r="BT2" s="250"/>
      <c r="BU2" s="250"/>
      <c r="BV2" s="250"/>
      <c r="BW2" s="250"/>
      <c r="BX2" s="250"/>
      <c r="BY2" s="250"/>
      <c r="BZ2" s="250"/>
      <c r="CA2" s="250"/>
      <c r="CB2" s="251"/>
      <c r="CC2" s="4"/>
      <c r="CD2" s="4"/>
      <c r="CE2" s="4"/>
      <c r="CF2" s="253" t="s">
        <v>10</v>
      </c>
      <c r="CG2" s="250"/>
      <c r="CH2" s="250"/>
      <c r="CI2" s="250"/>
      <c r="CJ2" s="250"/>
      <c r="CK2" s="250"/>
      <c r="CL2" s="250"/>
      <c r="CM2" s="250"/>
      <c r="CN2" s="250"/>
      <c r="CO2" s="250"/>
      <c r="CP2" s="250"/>
      <c r="CQ2" s="250"/>
      <c r="CR2" s="251"/>
      <c r="CS2" s="4"/>
      <c r="CT2" s="4"/>
      <c r="CU2" s="4"/>
      <c r="CV2" s="249" t="s">
        <v>10</v>
      </c>
      <c r="CW2" s="250"/>
      <c r="CX2" s="250"/>
      <c r="CY2" s="250"/>
      <c r="CZ2" s="250"/>
      <c r="DA2" s="250"/>
      <c r="DB2" s="250"/>
      <c r="DC2" s="250"/>
      <c r="DD2" s="250"/>
      <c r="DE2" s="250"/>
      <c r="DF2" s="250"/>
      <c r="DG2" s="250"/>
      <c r="DH2" s="251"/>
      <c r="DI2" s="4"/>
    </row>
    <row r="3" spans="1:113" ht="15.75" customHeight="1">
      <c r="A3" s="4" t="str">
        <f>Cover!$B$4</f>
        <v>[Insert Company Name]</v>
      </c>
      <c r="B3" s="4"/>
      <c r="C3" s="4"/>
      <c r="D3" s="27"/>
      <c r="E3" s="27"/>
      <c r="F3" s="27"/>
      <c r="G3" s="27"/>
      <c r="H3" s="27"/>
      <c r="I3" s="27"/>
      <c r="J3" s="27"/>
      <c r="K3" s="27"/>
      <c r="L3" s="27"/>
      <c r="M3" s="27"/>
      <c r="N3" s="27"/>
      <c r="O3" s="27"/>
      <c r="P3" s="28"/>
      <c r="Q3" s="10"/>
      <c r="R3" s="10"/>
      <c r="S3" s="4"/>
      <c r="T3" s="27"/>
      <c r="U3" s="27"/>
      <c r="V3" s="27"/>
      <c r="W3" s="27"/>
      <c r="X3" s="27"/>
      <c r="Y3" s="27"/>
      <c r="Z3" s="27"/>
      <c r="AA3" s="27"/>
      <c r="AB3" s="27"/>
      <c r="AC3" s="27"/>
      <c r="AD3" s="27"/>
      <c r="AE3" s="27"/>
      <c r="AF3" s="28"/>
      <c r="AG3" s="10"/>
      <c r="AH3" s="10"/>
      <c r="AI3" s="4"/>
      <c r="AJ3" s="27"/>
      <c r="AK3" s="27"/>
      <c r="AL3" s="27"/>
      <c r="AM3" s="27"/>
      <c r="AN3" s="27"/>
      <c r="AO3" s="27"/>
      <c r="AP3" s="27"/>
      <c r="AQ3" s="27"/>
      <c r="AR3" s="27"/>
      <c r="AS3" s="29"/>
      <c r="AT3" s="29"/>
      <c r="AU3" s="29"/>
      <c r="AV3" s="30"/>
      <c r="AW3" s="10"/>
      <c r="AX3" s="10"/>
      <c r="AY3" s="4"/>
      <c r="AZ3" s="29"/>
      <c r="BA3" s="29"/>
      <c r="BB3" s="29"/>
      <c r="BC3" s="29"/>
      <c r="BD3" s="29"/>
      <c r="BE3" s="29"/>
      <c r="BF3" s="29"/>
      <c r="BG3" s="29"/>
      <c r="BH3" s="29"/>
      <c r="BI3" s="29"/>
      <c r="BJ3" s="29"/>
      <c r="BK3" s="29"/>
      <c r="BL3" s="30"/>
      <c r="BM3" s="10"/>
      <c r="BN3" s="4"/>
      <c r="BO3" s="4"/>
      <c r="BP3" s="29"/>
      <c r="BQ3" s="29"/>
      <c r="BR3" s="29"/>
      <c r="BS3" s="29"/>
      <c r="BT3" s="29"/>
      <c r="BU3" s="29"/>
      <c r="BV3" s="29"/>
      <c r="BW3" s="29"/>
      <c r="BX3" s="29"/>
      <c r="BY3" s="29"/>
      <c r="BZ3" s="29"/>
      <c r="CA3" s="29"/>
      <c r="CB3" s="30"/>
      <c r="CC3" s="4"/>
      <c r="CD3" s="4"/>
      <c r="CE3" s="4"/>
      <c r="CF3" s="29"/>
      <c r="CG3" s="29"/>
      <c r="CH3" s="29"/>
      <c r="CI3" s="29"/>
      <c r="CJ3" s="29"/>
      <c r="CK3" s="29"/>
      <c r="CL3" s="29"/>
      <c r="CM3" s="29"/>
      <c r="CN3" s="29"/>
      <c r="CO3" s="29"/>
      <c r="CP3" s="29"/>
      <c r="CQ3" s="29"/>
      <c r="CR3" s="30"/>
      <c r="CS3" s="4"/>
      <c r="CT3" s="4"/>
      <c r="CU3" s="4"/>
      <c r="CV3" s="31"/>
      <c r="CW3" s="31"/>
      <c r="CX3" s="31"/>
      <c r="CY3" s="31"/>
      <c r="CZ3" s="31"/>
      <c r="DA3" s="31"/>
      <c r="DB3" s="31"/>
      <c r="DC3" s="31"/>
      <c r="DD3" s="31"/>
      <c r="DE3" s="31"/>
      <c r="DF3" s="31"/>
      <c r="DG3" s="31"/>
      <c r="DH3" s="32"/>
      <c r="DI3" s="4"/>
    </row>
    <row r="4" spans="1:113" ht="15.75" customHeight="1">
      <c r="A4" s="4" t="s">
        <v>11</v>
      </c>
      <c r="B4" s="130"/>
      <c r="C4" s="130"/>
      <c r="D4" s="131">
        <v>42766</v>
      </c>
      <c r="E4" s="131">
        <f t="shared" ref="E4:O4" si="0">EOMONTH(D4,1)</f>
        <v>42794</v>
      </c>
      <c r="F4" s="131">
        <f t="shared" si="0"/>
        <v>42825</v>
      </c>
      <c r="G4" s="131">
        <f t="shared" si="0"/>
        <v>42855</v>
      </c>
      <c r="H4" s="131">
        <f t="shared" si="0"/>
        <v>42886</v>
      </c>
      <c r="I4" s="131">
        <f t="shared" si="0"/>
        <v>42916</v>
      </c>
      <c r="J4" s="131">
        <f t="shared" si="0"/>
        <v>42947</v>
      </c>
      <c r="K4" s="131">
        <f t="shared" si="0"/>
        <v>42978</v>
      </c>
      <c r="L4" s="131">
        <f t="shared" si="0"/>
        <v>43008</v>
      </c>
      <c r="M4" s="131">
        <f t="shared" si="0"/>
        <v>43039</v>
      </c>
      <c r="N4" s="131">
        <f t="shared" si="0"/>
        <v>43069</v>
      </c>
      <c r="O4" s="131">
        <f t="shared" si="0"/>
        <v>43100</v>
      </c>
      <c r="P4" s="28" t="str">
        <f>"FY"&amp;TEXT(O4," Yyy")</f>
        <v>FY 2017</v>
      </c>
      <c r="Q4" s="132"/>
      <c r="R4" s="132"/>
      <c r="S4" s="130"/>
      <c r="T4" s="131">
        <f>EOMONTH(O4,1)</f>
        <v>43131</v>
      </c>
      <c r="U4" s="131">
        <f t="shared" ref="U4:AE4" si="1">EOMONTH(T4,1)</f>
        <v>43159</v>
      </c>
      <c r="V4" s="131">
        <f t="shared" si="1"/>
        <v>43190</v>
      </c>
      <c r="W4" s="131">
        <f t="shared" si="1"/>
        <v>43220</v>
      </c>
      <c r="X4" s="131">
        <f t="shared" si="1"/>
        <v>43251</v>
      </c>
      <c r="Y4" s="131">
        <f t="shared" si="1"/>
        <v>43281</v>
      </c>
      <c r="Z4" s="131">
        <f t="shared" si="1"/>
        <v>43312</v>
      </c>
      <c r="AA4" s="131">
        <f t="shared" si="1"/>
        <v>43343</v>
      </c>
      <c r="AB4" s="131">
        <f t="shared" si="1"/>
        <v>43373</v>
      </c>
      <c r="AC4" s="131">
        <f t="shared" si="1"/>
        <v>43404</v>
      </c>
      <c r="AD4" s="131">
        <f t="shared" si="1"/>
        <v>43434</v>
      </c>
      <c r="AE4" s="131">
        <f t="shared" si="1"/>
        <v>43465</v>
      </c>
      <c r="AF4" s="28" t="str">
        <f>"FY"&amp;TEXT(AE4," Yyy")</f>
        <v>FY 2018</v>
      </c>
      <c r="AG4" s="132"/>
      <c r="AH4" s="132"/>
      <c r="AI4" s="130"/>
      <c r="AJ4" s="131">
        <f>EOMONTH(AE4,1)</f>
        <v>43496</v>
      </c>
      <c r="AK4" s="131">
        <f t="shared" ref="AK4:AU4" si="2">EOMONTH(AJ4,1)</f>
        <v>43524</v>
      </c>
      <c r="AL4" s="131">
        <f t="shared" si="2"/>
        <v>43555</v>
      </c>
      <c r="AM4" s="131">
        <f t="shared" si="2"/>
        <v>43585</v>
      </c>
      <c r="AN4" s="131">
        <f t="shared" si="2"/>
        <v>43616</v>
      </c>
      <c r="AO4" s="131">
        <f t="shared" si="2"/>
        <v>43646</v>
      </c>
      <c r="AP4" s="131">
        <f t="shared" si="2"/>
        <v>43677</v>
      </c>
      <c r="AQ4" s="131">
        <f t="shared" si="2"/>
        <v>43708</v>
      </c>
      <c r="AR4" s="131">
        <f t="shared" si="2"/>
        <v>43738</v>
      </c>
      <c r="AS4" s="133">
        <f t="shared" si="2"/>
        <v>43769</v>
      </c>
      <c r="AT4" s="133">
        <f t="shared" si="2"/>
        <v>43799</v>
      </c>
      <c r="AU4" s="133">
        <f t="shared" si="2"/>
        <v>43830</v>
      </c>
      <c r="AV4" s="30" t="str">
        <f>"FY"&amp;TEXT(AU4," Yyy")</f>
        <v>FY 2019</v>
      </c>
      <c r="AW4" s="132"/>
      <c r="AX4" s="132"/>
      <c r="AY4" s="130"/>
      <c r="AZ4" s="133">
        <f>EOMONTH(AU4,1)</f>
        <v>43861</v>
      </c>
      <c r="BA4" s="133">
        <f t="shared" ref="BA4:BK4" si="3">EOMONTH(AZ4,1)</f>
        <v>43890</v>
      </c>
      <c r="BB4" s="133">
        <f t="shared" si="3"/>
        <v>43921</v>
      </c>
      <c r="BC4" s="133">
        <f t="shared" si="3"/>
        <v>43951</v>
      </c>
      <c r="BD4" s="133">
        <f t="shared" si="3"/>
        <v>43982</v>
      </c>
      <c r="BE4" s="133">
        <f t="shared" si="3"/>
        <v>44012</v>
      </c>
      <c r="BF4" s="133">
        <f t="shared" si="3"/>
        <v>44043</v>
      </c>
      <c r="BG4" s="133">
        <f t="shared" si="3"/>
        <v>44074</v>
      </c>
      <c r="BH4" s="133">
        <f t="shared" si="3"/>
        <v>44104</v>
      </c>
      <c r="BI4" s="133">
        <f t="shared" si="3"/>
        <v>44135</v>
      </c>
      <c r="BJ4" s="133">
        <f t="shared" si="3"/>
        <v>44165</v>
      </c>
      <c r="BK4" s="133">
        <f t="shared" si="3"/>
        <v>44196</v>
      </c>
      <c r="BL4" s="30" t="str">
        <f>"FY"&amp;TEXT(BK4," Yyy")</f>
        <v>FY 2020</v>
      </c>
      <c r="BM4" s="132"/>
      <c r="BN4" s="132"/>
      <c r="BO4" s="130"/>
      <c r="BP4" s="133">
        <f>EOMONTH(BK4,1)</f>
        <v>44227</v>
      </c>
      <c r="BQ4" s="133">
        <f t="shared" ref="BQ4:CA4" si="4">EOMONTH(BP4,1)</f>
        <v>44255</v>
      </c>
      <c r="BR4" s="133">
        <f t="shared" si="4"/>
        <v>44286</v>
      </c>
      <c r="BS4" s="133">
        <f t="shared" si="4"/>
        <v>44316</v>
      </c>
      <c r="BT4" s="133">
        <f t="shared" si="4"/>
        <v>44347</v>
      </c>
      <c r="BU4" s="133">
        <f t="shared" si="4"/>
        <v>44377</v>
      </c>
      <c r="BV4" s="133">
        <f t="shared" si="4"/>
        <v>44408</v>
      </c>
      <c r="BW4" s="133">
        <f t="shared" si="4"/>
        <v>44439</v>
      </c>
      <c r="BX4" s="133">
        <f t="shared" si="4"/>
        <v>44469</v>
      </c>
      <c r="BY4" s="133">
        <f t="shared" si="4"/>
        <v>44500</v>
      </c>
      <c r="BZ4" s="133">
        <f t="shared" si="4"/>
        <v>44530</v>
      </c>
      <c r="CA4" s="133">
        <f t="shared" si="4"/>
        <v>44561</v>
      </c>
      <c r="CB4" s="30" t="str">
        <f>"FY"&amp;TEXT(CA4," Yyy")</f>
        <v>FY 2021</v>
      </c>
      <c r="CC4" s="132"/>
      <c r="CD4" s="132"/>
      <c r="CE4" s="130"/>
      <c r="CF4" s="133">
        <f>EOMONTH(CA4,1)</f>
        <v>44592</v>
      </c>
      <c r="CG4" s="133">
        <f t="shared" ref="CG4:CQ4" si="5">EOMONTH(CF4,1)</f>
        <v>44620</v>
      </c>
      <c r="CH4" s="133">
        <f t="shared" si="5"/>
        <v>44651</v>
      </c>
      <c r="CI4" s="133">
        <f t="shared" si="5"/>
        <v>44681</v>
      </c>
      <c r="CJ4" s="133">
        <f t="shared" si="5"/>
        <v>44712</v>
      </c>
      <c r="CK4" s="133">
        <f t="shared" si="5"/>
        <v>44742</v>
      </c>
      <c r="CL4" s="133">
        <f t="shared" si="5"/>
        <v>44773</v>
      </c>
      <c r="CM4" s="133">
        <f t="shared" si="5"/>
        <v>44804</v>
      </c>
      <c r="CN4" s="133">
        <f t="shared" si="5"/>
        <v>44834</v>
      </c>
      <c r="CO4" s="133">
        <f t="shared" si="5"/>
        <v>44865</v>
      </c>
      <c r="CP4" s="133">
        <f t="shared" si="5"/>
        <v>44895</v>
      </c>
      <c r="CQ4" s="133">
        <f t="shared" si="5"/>
        <v>44926</v>
      </c>
      <c r="CR4" s="30" t="str">
        <f>"FY"&amp;TEXT(CQ4," Yyy")</f>
        <v>FY 2022</v>
      </c>
      <c r="CS4" s="130"/>
      <c r="CT4" s="130"/>
      <c r="CU4" s="4"/>
      <c r="CV4" s="31">
        <v>44948</v>
      </c>
      <c r="CW4" s="31">
        <f t="shared" ref="CW4:DG4" si="6">EOMONTH(CV4,1)</f>
        <v>44985</v>
      </c>
      <c r="CX4" s="31">
        <f t="shared" si="6"/>
        <v>45016</v>
      </c>
      <c r="CY4" s="31">
        <f t="shared" si="6"/>
        <v>45046</v>
      </c>
      <c r="CZ4" s="31">
        <f t="shared" si="6"/>
        <v>45077</v>
      </c>
      <c r="DA4" s="31">
        <f t="shared" si="6"/>
        <v>45107</v>
      </c>
      <c r="DB4" s="31">
        <f t="shared" si="6"/>
        <v>45138</v>
      </c>
      <c r="DC4" s="31">
        <f t="shared" si="6"/>
        <v>45169</v>
      </c>
      <c r="DD4" s="31">
        <f t="shared" si="6"/>
        <v>45199</v>
      </c>
      <c r="DE4" s="31">
        <f t="shared" si="6"/>
        <v>45230</v>
      </c>
      <c r="DF4" s="31">
        <f t="shared" si="6"/>
        <v>45260</v>
      </c>
      <c r="DG4" s="31">
        <f t="shared" si="6"/>
        <v>45291</v>
      </c>
      <c r="DH4" s="32" t="s">
        <v>18</v>
      </c>
      <c r="DI4" s="4"/>
    </row>
    <row r="5" spans="1:113" ht="7.5" customHeight="1">
      <c r="A5" s="35"/>
      <c r="B5" s="36"/>
      <c r="C5" s="36"/>
      <c r="D5" s="38"/>
      <c r="E5" s="38"/>
      <c r="F5" s="38"/>
      <c r="G5" s="38"/>
      <c r="H5" s="38"/>
      <c r="I5" s="38"/>
      <c r="J5" s="38"/>
      <c r="K5" s="38"/>
      <c r="L5" s="38"/>
      <c r="M5" s="38"/>
      <c r="N5" s="38"/>
      <c r="O5" s="38"/>
      <c r="P5" s="36"/>
      <c r="Q5" s="37"/>
      <c r="R5" s="37"/>
      <c r="S5" s="36"/>
      <c r="T5" s="38"/>
      <c r="U5" s="38"/>
      <c r="V5" s="38"/>
      <c r="W5" s="38"/>
      <c r="X5" s="38"/>
      <c r="Y5" s="38"/>
      <c r="Z5" s="38"/>
      <c r="AA5" s="38"/>
      <c r="AB5" s="38"/>
      <c r="AC5" s="38"/>
      <c r="AD5" s="38"/>
      <c r="AE5" s="38"/>
      <c r="AF5" s="36"/>
      <c r="AG5" s="37"/>
      <c r="AH5" s="37"/>
      <c r="AI5" s="36"/>
      <c r="AJ5" s="38"/>
      <c r="AK5" s="38"/>
      <c r="AL5" s="38"/>
      <c r="AM5" s="38"/>
      <c r="AN5" s="38"/>
      <c r="AO5" s="38"/>
      <c r="AP5" s="38"/>
      <c r="AQ5" s="38"/>
      <c r="AR5" s="38"/>
      <c r="AS5" s="38"/>
      <c r="AT5" s="38"/>
      <c r="AU5" s="38"/>
      <c r="AV5" s="36"/>
      <c r="AW5" s="37"/>
      <c r="AX5" s="37"/>
      <c r="AY5" s="36"/>
      <c r="AZ5" s="38"/>
      <c r="BA5" s="38"/>
      <c r="BB5" s="38"/>
      <c r="BC5" s="38"/>
      <c r="BD5" s="38"/>
      <c r="BE5" s="38"/>
      <c r="BF5" s="38"/>
      <c r="BG5" s="38"/>
      <c r="BH5" s="38"/>
      <c r="BI5" s="38"/>
      <c r="BJ5" s="38"/>
      <c r="BK5" s="38"/>
      <c r="BL5" s="36"/>
      <c r="BM5" s="37"/>
      <c r="BN5" s="39"/>
      <c r="BO5" s="36"/>
      <c r="BP5" s="38"/>
      <c r="BQ5" s="38"/>
      <c r="BR5" s="38"/>
      <c r="BS5" s="38"/>
      <c r="BT5" s="38"/>
      <c r="BU5" s="38"/>
      <c r="BV5" s="38"/>
      <c r="BW5" s="38"/>
      <c r="BX5" s="38"/>
      <c r="BY5" s="38"/>
      <c r="BZ5" s="38"/>
      <c r="CA5" s="38"/>
      <c r="CB5" s="36"/>
      <c r="CC5" s="36"/>
      <c r="CD5" s="39"/>
      <c r="CE5" s="36"/>
      <c r="CF5" s="38"/>
      <c r="CG5" s="38"/>
      <c r="CH5" s="38"/>
      <c r="CI5" s="38"/>
      <c r="CJ5" s="38"/>
      <c r="CK5" s="38"/>
      <c r="CL5" s="38"/>
      <c r="CM5" s="38"/>
      <c r="CN5" s="38"/>
      <c r="CO5" s="38"/>
      <c r="CP5" s="38"/>
      <c r="CQ5" s="38"/>
      <c r="CR5" s="36"/>
      <c r="CS5" s="36"/>
      <c r="CT5" s="4"/>
      <c r="CU5" s="4"/>
      <c r="CV5" s="4"/>
      <c r="CW5" s="4"/>
      <c r="CX5" s="4"/>
      <c r="CY5" s="4"/>
      <c r="CZ5" s="4"/>
      <c r="DA5" s="4"/>
      <c r="DB5" s="4"/>
      <c r="DC5" s="4"/>
      <c r="DD5" s="4"/>
      <c r="DE5" s="4"/>
      <c r="DF5" s="4"/>
      <c r="DG5" s="4"/>
      <c r="DH5" s="4"/>
      <c r="DI5" s="4"/>
    </row>
    <row r="6" spans="1:113" ht="15.7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row>
    <row r="7" spans="1:113" ht="7.5" customHeight="1">
      <c r="A7" s="35"/>
      <c r="B7" s="36"/>
      <c r="C7" s="36"/>
      <c r="D7" s="38"/>
      <c r="E7" s="38"/>
      <c r="F7" s="38"/>
      <c r="G7" s="38"/>
      <c r="H7" s="38"/>
      <c r="I7" s="38"/>
      <c r="J7" s="38"/>
      <c r="K7" s="38"/>
      <c r="L7" s="38"/>
      <c r="M7" s="38"/>
      <c r="N7" s="38"/>
      <c r="O7" s="38"/>
      <c r="P7" s="36"/>
      <c r="Q7" s="37"/>
      <c r="R7" s="37"/>
      <c r="S7" s="36"/>
      <c r="T7" s="38"/>
      <c r="U7" s="38"/>
      <c r="V7" s="38"/>
      <c r="W7" s="38"/>
      <c r="X7" s="38"/>
      <c r="Y7" s="38"/>
      <c r="Z7" s="38"/>
      <c r="AA7" s="38"/>
      <c r="AB7" s="38"/>
      <c r="AC7" s="38"/>
      <c r="AD7" s="38"/>
      <c r="AE7" s="38"/>
      <c r="AF7" s="36"/>
      <c r="AG7" s="37"/>
      <c r="AH7" s="37"/>
      <c r="AI7" s="36"/>
      <c r="AJ7" s="38"/>
      <c r="AK7" s="38"/>
      <c r="AL7" s="38"/>
      <c r="AM7" s="38"/>
      <c r="AN7" s="38"/>
      <c r="AO7" s="38"/>
      <c r="AP7" s="38"/>
      <c r="AQ7" s="38"/>
      <c r="AR7" s="38"/>
      <c r="AS7" s="38"/>
      <c r="AT7" s="38"/>
      <c r="AU7" s="38"/>
      <c r="AV7" s="36"/>
      <c r="AW7" s="37"/>
      <c r="AX7" s="37"/>
      <c r="AY7" s="36"/>
      <c r="AZ7" s="38"/>
      <c r="BA7" s="38"/>
      <c r="BB7" s="38"/>
      <c r="BC7" s="38"/>
      <c r="BD7" s="38"/>
      <c r="BE7" s="38"/>
      <c r="BF7" s="38"/>
      <c r="BG7" s="38"/>
      <c r="BH7" s="38"/>
      <c r="BI7" s="38"/>
      <c r="BJ7" s="38"/>
      <c r="BK7" s="38"/>
      <c r="BL7" s="36"/>
      <c r="BM7" s="37"/>
      <c r="BN7" s="39"/>
      <c r="BO7" s="36"/>
      <c r="BP7" s="38"/>
      <c r="BQ7" s="38"/>
      <c r="BR7" s="38"/>
      <c r="BS7" s="38"/>
      <c r="BT7" s="38"/>
      <c r="BU7" s="38"/>
      <c r="BV7" s="38"/>
      <c r="BW7" s="38"/>
      <c r="BX7" s="38"/>
      <c r="BY7" s="38"/>
      <c r="BZ7" s="38"/>
      <c r="CA7" s="38"/>
      <c r="CB7" s="36"/>
      <c r="CC7" s="36"/>
      <c r="CD7" s="39"/>
      <c r="CE7" s="36"/>
      <c r="CF7" s="38"/>
      <c r="CG7" s="38"/>
      <c r="CH7" s="38"/>
      <c r="CI7" s="38"/>
      <c r="CJ7" s="38"/>
      <c r="CK7" s="38"/>
      <c r="CL7" s="38"/>
      <c r="CM7" s="38"/>
      <c r="CN7" s="38"/>
      <c r="CO7" s="38"/>
      <c r="CP7" s="38"/>
      <c r="CQ7" s="38"/>
      <c r="CR7" s="36"/>
      <c r="CS7" s="36"/>
      <c r="CT7" s="4"/>
      <c r="CU7" s="4"/>
      <c r="CV7" s="4"/>
      <c r="CW7" s="4"/>
      <c r="CX7" s="4"/>
      <c r="CY7" s="4"/>
      <c r="CZ7" s="4"/>
      <c r="DA7" s="4"/>
      <c r="DB7" s="4"/>
      <c r="DC7" s="4"/>
      <c r="DD7" s="4"/>
      <c r="DE7" s="4"/>
      <c r="DF7" s="4"/>
      <c r="DG7" s="4"/>
      <c r="DH7" s="4"/>
      <c r="DI7" s="4"/>
    </row>
    <row r="8" spans="1:113" ht="15.75" customHeight="1">
      <c r="A8" s="4" t="s">
        <v>76</v>
      </c>
      <c r="B8" s="4"/>
      <c r="C8" s="4"/>
      <c r="D8" s="38">
        <f>PnL!B27</f>
        <v>0</v>
      </c>
      <c r="E8" s="38">
        <f>PnL!C27</f>
        <v>0</v>
      </c>
      <c r="F8" s="38">
        <f>PnL!D27</f>
        <v>0</v>
      </c>
      <c r="G8" s="38">
        <f>PnL!E27</f>
        <v>0</v>
      </c>
      <c r="H8" s="38">
        <f>PnL!F27</f>
        <v>0</v>
      </c>
      <c r="I8" s="38">
        <f>PnL!G27</f>
        <v>0</v>
      </c>
      <c r="J8" s="38">
        <f>PnL!H27</f>
        <v>0</v>
      </c>
      <c r="K8" s="38">
        <f>PnL!I27</f>
        <v>0</v>
      </c>
      <c r="L8" s="38">
        <f>PnL!J27</f>
        <v>0</v>
      </c>
      <c r="M8" s="38">
        <f>PnL!K27</f>
        <v>0</v>
      </c>
      <c r="N8" s="38">
        <f>PnL!L27</f>
        <v>0</v>
      </c>
      <c r="O8" s="38">
        <f>PnL!M27</f>
        <v>0</v>
      </c>
      <c r="P8" s="38">
        <f t="shared" ref="P8:P13" si="7">SUM(D8:O8)</f>
        <v>0</v>
      </c>
      <c r="Q8" s="4"/>
      <c r="R8" s="4"/>
      <c r="S8" s="4"/>
      <c r="T8" s="38">
        <f>PnL!R27</f>
        <v>-200</v>
      </c>
      <c r="U8" s="38">
        <f>PnL!S27</f>
        <v>1300</v>
      </c>
      <c r="V8" s="38">
        <f>PnL!T27</f>
        <v>-200</v>
      </c>
      <c r="W8" s="38">
        <f>PnL!U27</f>
        <v>-200</v>
      </c>
      <c r="X8" s="38">
        <f>PnL!V27</f>
        <v>-200</v>
      </c>
      <c r="Y8" s="38">
        <f>PnL!W27</f>
        <v>-200</v>
      </c>
      <c r="Z8" s="38">
        <f>PnL!X27</f>
        <v>-200</v>
      </c>
      <c r="AA8" s="38">
        <f>PnL!Y27</f>
        <v>-200</v>
      </c>
      <c r="AB8" s="38">
        <f>PnL!Z27</f>
        <v>-200</v>
      </c>
      <c r="AC8" s="38">
        <f>PnL!AA27</f>
        <v>-200</v>
      </c>
      <c r="AD8" s="38">
        <f>PnL!AB27</f>
        <v>-200</v>
      </c>
      <c r="AE8" s="38">
        <f>PnL!AC27</f>
        <v>-1200</v>
      </c>
      <c r="AF8" s="38">
        <f t="shared" ref="AF8:AF13" si="8">SUM(T8:AE8)</f>
        <v>-1900</v>
      </c>
      <c r="AG8" s="4"/>
      <c r="AH8" s="4"/>
      <c r="AI8" s="4"/>
      <c r="AJ8" s="38">
        <f>PnL!AH27</f>
        <v>-10963.333333333336</v>
      </c>
      <c r="AK8" s="38">
        <f>PnL!AI27</f>
        <v>-15588.333333333336</v>
      </c>
      <c r="AL8" s="38">
        <f>PnL!AJ27</f>
        <v>-15290.663333333336</v>
      </c>
      <c r="AM8" s="38">
        <f>PnL!AK27</f>
        <v>-15838.333333333336</v>
      </c>
      <c r="AN8" s="38">
        <f>PnL!AL27</f>
        <v>-6943.4533333333356</v>
      </c>
      <c r="AO8" s="38">
        <f>PnL!AM27</f>
        <v>3509.2466666666642</v>
      </c>
      <c r="AP8" s="38">
        <f>PnL!AN27</f>
        <v>-9267.383333333335</v>
      </c>
      <c r="AQ8" s="38">
        <f>PnL!AO27</f>
        <v>-8839.0433333333349</v>
      </c>
      <c r="AR8" s="38">
        <f>PnL!AP27</f>
        <v>-9272.8333333333358</v>
      </c>
      <c r="AS8" s="38">
        <f>PnL!AQ27</f>
        <v>-3668.3333333333358</v>
      </c>
      <c r="AT8" s="38">
        <f>PnL!AR27</f>
        <v>-3428.3333333333358</v>
      </c>
      <c r="AU8" s="38">
        <f>PnL!AS27</f>
        <v>-3188.3333333333358</v>
      </c>
      <c r="AV8" s="38">
        <f t="shared" ref="AV8:AV13" si="9">SUM(AJ8:AU8)</f>
        <v>-98779.130000000063</v>
      </c>
      <c r="AW8" s="4"/>
      <c r="AX8" s="4"/>
      <c r="AY8" s="4"/>
      <c r="AZ8" s="38">
        <f>PnL!AX27</f>
        <v>-30833.333333333336</v>
      </c>
      <c r="BA8" s="38">
        <f>PnL!AY27</f>
        <v>-42568.333333333343</v>
      </c>
      <c r="BB8" s="38">
        <f>PnL!AZ27</f>
        <v>-36716.666666666672</v>
      </c>
      <c r="BC8" s="38">
        <f>PnL!BA27</f>
        <v>-40706.666666666672</v>
      </c>
      <c r="BD8" s="38">
        <f>PnL!BB27</f>
        <v>-39271.666666666686</v>
      </c>
      <c r="BE8" s="38">
        <f>PnL!BC27</f>
        <v>-35956.666666666657</v>
      </c>
      <c r="BF8" s="38">
        <f>PnL!BD27</f>
        <v>-34168.333333333328</v>
      </c>
      <c r="BG8" s="38">
        <f>PnL!BE27</f>
        <v>-32380.000000000022</v>
      </c>
      <c r="BH8" s="38">
        <f>PnL!BF27</f>
        <v>-48868.333333333358</v>
      </c>
      <c r="BI8" s="38">
        <f>PnL!BG27</f>
        <v>-59543.333333333343</v>
      </c>
      <c r="BJ8" s="38">
        <f>PnL!BH27</f>
        <v>-57196.666666666701</v>
      </c>
      <c r="BK8" s="38">
        <f>PnL!BI27</f>
        <v>-54701.666666666715</v>
      </c>
      <c r="BL8" s="38">
        <f t="shared" ref="BL8:BL13" si="10">SUM(AZ8:BK8)</f>
        <v>-512911.66666666674</v>
      </c>
      <c r="BM8" s="4"/>
      <c r="BN8" s="4"/>
      <c r="BO8" s="4"/>
      <c r="BP8" s="38">
        <f>PnL!BN27</f>
        <v>-26365.277777777825</v>
      </c>
      <c r="BQ8" s="38">
        <f>PnL!BO27</f>
        <v>-18778.47222222219</v>
      </c>
      <c r="BR8" s="38">
        <f>PnL!BP27</f>
        <v>-22191.666666666686</v>
      </c>
      <c r="BS8" s="38">
        <f>PnL!BQ27</f>
        <v>-14604.861111111124</v>
      </c>
      <c r="BT8" s="38">
        <f>PnL!BR27</f>
        <v>-18018.055555555591</v>
      </c>
      <c r="BU8" s="38">
        <f>PnL!BS27</f>
        <v>-10431.250000000029</v>
      </c>
      <c r="BV8" s="38">
        <f>PnL!BT27</f>
        <v>-13844.444444444467</v>
      </c>
      <c r="BW8" s="38">
        <f>PnL!BU27</f>
        <v>-6257.6388888889051</v>
      </c>
      <c r="BX8" s="38">
        <f>PnL!BV27</f>
        <v>1329.1666666666279</v>
      </c>
      <c r="BY8" s="38">
        <f>PnL!BW27</f>
        <v>-2084.0277777776937</v>
      </c>
      <c r="BZ8" s="38">
        <f>PnL!BX27</f>
        <v>5502.7777777778683</v>
      </c>
      <c r="CA8" s="38">
        <f>PnL!BY27</f>
        <v>2089.5833333334303</v>
      </c>
      <c r="CB8" s="38">
        <f t="shared" ref="CB8:CB13" si="11">SUM(BP8:CA8)</f>
        <v>-123654.16666666657</v>
      </c>
      <c r="CC8" s="4"/>
      <c r="CD8" s="4"/>
      <c r="CE8" s="4"/>
      <c r="CF8" s="38">
        <f>PnL!CD27</f>
        <v>57132.326388888876</v>
      </c>
      <c r="CG8" s="38">
        <f>PnL!CE27</f>
        <v>68417.048611111095</v>
      </c>
      <c r="CH8" s="38">
        <f>PnL!CF27</f>
        <v>79701.77083333343</v>
      </c>
      <c r="CI8" s="38">
        <f>PnL!CG27</f>
        <v>90986.493055555649</v>
      </c>
      <c r="CJ8" s="38">
        <f>PnL!CH27</f>
        <v>102271.21527777787</v>
      </c>
      <c r="CK8" s="38">
        <f>PnL!CI27</f>
        <v>113555.93749999988</v>
      </c>
      <c r="CL8" s="38">
        <f>PnL!CJ27</f>
        <v>124840.65972222207</v>
      </c>
      <c r="CM8" s="38">
        <f>PnL!CK27</f>
        <v>136125.38194444426</v>
      </c>
      <c r="CN8" s="38">
        <f>PnL!CL27</f>
        <v>147410.10416666651</v>
      </c>
      <c r="CO8" s="38">
        <f>PnL!CM27</f>
        <v>158694.8263888887</v>
      </c>
      <c r="CP8" s="38">
        <f>PnL!CN27</f>
        <v>169979.54861111095</v>
      </c>
      <c r="CQ8" s="38">
        <f>PnL!CO27</f>
        <v>181264.27083333314</v>
      </c>
      <c r="CR8" s="38">
        <f t="shared" ref="CR8:CR13" si="12">SUM(CF8:CQ8)</f>
        <v>1430379.5833333326</v>
      </c>
      <c r="CS8" s="4"/>
      <c r="CT8" s="4"/>
      <c r="CU8" s="4"/>
      <c r="CV8" s="38">
        <f>PnL!CT27</f>
        <v>393552.61354166653</v>
      </c>
      <c r="CW8" s="38">
        <f>PnL!CU27</f>
        <v>445011.98854166659</v>
      </c>
      <c r="CX8" s="38">
        <f>PnL!CV27</f>
        <v>459671.36354166653</v>
      </c>
      <c r="CY8" s="38">
        <f>PnL!CW27</f>
        <v>511130.73854166653</v>
      </c>
      <c r="CZ8" s="38">
        <f>PnL!CX27</f>
        <v>525790.11354166665</v>
      </c>
      <c r="DA8" s="38">
        <f>PnL!CY27</f>
        <v>577249.48854166665</v>
      </c>
      <c r="DB8" s="38">
        <f>PnL!CZ27</f>
        <v>628708.86354166665</v>
      </c>
      <c r="DC8" s="38">
        <f>PnL!DA27</f>
        <v>643368.23854166665</v>
      </c>
      <c r="DD8" s="38">
        <f>PnL!DB27</f>
        <v>694827.61354166665</v>
      </c>
      <c r="DE8" s="38">
        <f>PnL!DC27</f>
        <v>709486.98854166665</v>
      </c>
      <c r="DF8" s="38">
        <f>PnL!DD27</f>
        <v>760946.36354166665</v>
      </c>
      <c r="DG8" s="38">
        <f>PnL!DE27</f>
        <v>812405.73854166665</v>
      </c>
      <c r="DH8" s="38">
        <f t="shared" ref="DH8:DH13" si="13">SUM(CV8:DG8)</f>
        <v>7162150.112499998</v>
      </c>
      <c r="DI8" s="4"/>
    </row>
    <row r="9" spans="1:113" ht="15.75" customHeight="1">
      <c r="A9" s="4" t="s">
        <v>96</v>
      </c>
      <c r="B9" s="4"/>
      <c r="C9" s="4"/>
      <c r="D9" s="38">
        <f>BALANCE!D8</f>
        <v>0</v>
      </c>
      <c r="E9" s="38">
        <f>BALANCE!E8-BALANCE!D8</f>
        <v>0</v>
      </c>
      <c r="F9" s="38">
        <f>BALANCE!F8-BALANCE!E8</f>
        <v>0</v>
      </c>
      <c r="G9" s="38">
        <f>BALANCE!G8-BALANCE!F8</f>
        <v>0</v>
      </c>
      <c r="H9" s="38">
        <f>BALANCE!H8-BALANCE!G8</f>
        <v>0</v>
      </c>
      <c r="I9" s="38">
        <f>BALANCE!I8-BALANCE!H8</f>
        <v>0</v>
      </c>
      <c r="J9" s="38">
        <f>BALANCE!J8-BALANCE!I8</f>
        <v>0</v>
      </c>
      <c r="K9" s="38">
        <f>BALANCE!K8-BALANCE!J8</f>
        <v>0</v>
      </c>
      <c r="L9" s="38">
        <f>BALANCE!L8-BALANCE!K8</f>
        <v>0</v>
      </c>
      <c r="M9" s="38">
        <f>BALANCE!M8-BALANCE!L8</f>
        <v>0</v>
      </c>
      <c r="N9" s="38">
        <f>BALANCE!N8-BALANCE!M8</f>
        <v>0</v>
      </c>
      <c r="O9" s="38">
        <f>BALANCE!O8-BALANCE!N8</f>
        <v>0</v>
      </c>
      <c r="P9" s="38">
        <f t="shared" si="7"/>
        <v>0</v>
      </c>
      <c r="Q9" s="4"/>
      <c r="R9" s="4"/>
      <c r="S9" s="4"/>
      <c r="T9" s="38">
        <f>BALANCE!O8-BALANCE!T8</f>
        <v>0</v>
      </c>
      <c r="U9" s="38">
        <f>BALANCE!T8-BALANCE!U8</f>
        <v>0</v>
      </c>
      <c r="V9" s="38">
        <f>BALANCE!U8-BALANCE!V8</f>
        <v>0</v>
      </c>
      <c r="W9" s="38">
        <f>BALANCE!V8-BALANCE!W8</f>
        <v>0</v>
      </c>
      <c r="X9" s="38">
        <f>BALANCE!W8-BALANCE!X8</f>
        <v>0</v>
      </c>
      <c r="Y9" s="38">
        <f>BALANCE!X8-BALANCE!Y8</f>
        <v>0</v>
      </c>
      <c r="Z9" s="38">
        <f>BALANCE!Y8-BALANCE!Z8</f>
        <v>0</v>
      </c>
      <c r="AA9" s="38">
        <f>BALANCE!Z8-BALANCE!AA8</f>
        <v>0</v>
      </c>
      <c r="AB9" s="38">
        <f>BALANCE!AA8-BALANCE!AB8</f>
        <v>0</v>
      </c>
      <c r="AC9" s="38">
        <f>BALANCE!AB8-BALANCE!AC8</f>
        <v>0</v>
      </c>
      <c r="AD9" s="38">
        <f>BALANCE!AC8-BALANCE!AD8</f>
        <v>0</v>
      </c>
      <c r="AE9" s="38">
        <f>BALANCE!AD8-BALANCE!AE8</f>
        <v>0</v>
      </c>
      <c r="AF9" s="38">
        <f t="shared" si="8"/>
        <v>0</v>
      </c>
      <c r="AG9" s="4"/>
      <c r="AH9" s="4"/>
      <c r="AI9" s="4"/>
      <c r="AJ9" s="38">
        <f>BALANCE!AE8-BALANCE!AJ8</f>
        <v>0</v>
      </c>
      <c r="AK9" s="38">
        <f>BALANCE!AJ8-BALANCE!AK8</f>
        <v>0</v>
      </c>
      <c r="AL9" s="38">
        <f>BALANCE!AK8-BALANCE!AL8</f>
        <v>0</v>
      </c>
      <c r="AM9" s="38">
        <f>BALANCE!AL8-BALANCE!AM8</f>
        <v>0</v>
      </c>
      <c r="AN9" s="38">
        <f>BALANCE!AM8-BALANCE!AN8</f>
        <v>0</v>
      </c>
      <c r="AO9" s="38">
        <f>BALANCE!AN8-BALANCE!AO8</f>
        <v>0</v>
      </c>
      <c r="AP9" s="38">
        <f>BALANCE!AO8-BALANCE!AP8</f>
        <v>0</v>
      </c>
      <c r="AQ9" s="38">
        <f>BALANCE!AP8-BALANCE!AQ8</f>
        <v>0</v>
      </c>
      <c r="AR9" s="38">
        <f>BALANCE!AQ8-BALANCE!AR8</f>
        <v>0</v>
      </c>
      <c r="AS9" s="38">
        <f>BALANCE!AR8-BALANCE!AS8</f>
        <v>0</v>
      </c>
      <c r="AT9" s="38">
        <f>BALANCE!AS8-BALANCE!AT8</f>
        <v>0</v>
      </c>
      <c r="AU9" s="38">
        <f>BALANCE!AT8-BALANCE!AU8</f>
        <v>0</v>
      </c>
      <c r="AV9" s="38">
        <f t="shared" si="9"/>
        <v>0</v>
      </c>
      <c r="AW9" s="4"/>
      <c r="AX9" s="4"/>
      <c r="AY9" s="4"/>
      <c r="AZ9" s="38">
        <f>BALANCE!AU8-BALANCE!AZ8</f>
        <v>-15333.333333333334</v>
      </c>
      <c r="BA9" s="38">
        <f>BALANCE!AZ8-BALANCE!BA8</f>
        <v>-1333.3333333333339</v>
      </c>
      <c r="BB9" s="38">
        <f>BALANCE!BA8-BALANCE!BB8</f>
        <v>-10333.333333333332</v>
      </c>
      <c r="BC9" s="38">
        <f>BALANCE!BB8-BALANCE!BC8</f>
        <v>-2000</v>
      </c>
      <c r="BD9" s="38">
        <f>BALANCE!BC8-BALANCE!BD8</f>
        <v>-1999.9999999999964</v>
      </c>
      <c r="BE9" s="38">
        <f>BALANCE!BD8-BALANCE!BE8</f>
        <v>-12999.999999999996</v>
      </c>
      <c r="BF9" s="38">
        <f>BALANCE!BE8-BALANCE!BF8</f>
        <v>-2666.6666666666642</v>
      </c>
      <c r="BG9" s="38">
        <f>BALANCE!BF8-BALANCE!BG8</f>
        <v>-2666.6666666666642</v>
      </c>
      <c r="BH9" s="38">
        <f>BALANCE!BG8-BALANCE!BH8</f>
        <v>-15666.666666666664</v>
      </c>
      <c r="BI9" s="38">
        <f>BALANCE!BH8-BALANCE!BI8</f>
        <v>-3333.3333333333285</v>
      </c>
      <c r="BJ9" s="38">
        <f>BALANCE!BI8-BALANCE!BJ8</f>
        <v>-17666.666666666657</v>
      </c>
      <c r="BK9" s="38">
        <f>BALANCE!BJ8-BALANCE!BK8</f>
        <v>-4000</v>
      </c>
      <c r="BL9" s="38">
        <f t="shared" si="10"/>
        <v>-89999.999999999971</v>
      </c>
      <c r="BM9" s="4"/>
      <c r="BN9" s="4"/>
      <c r="BO9" s="4"/>
      <c r="BP9" s="38">
        <f>BALANCE!BK8-BALANCE!BP8</f>
        <v>-60000.000000000029</v>
      </c>
      <c r="BQ9" s="38">
        <f>BALANCE!BP8-BALANCE!BQ8</f>
        <v>-25000</v>
      </c>
      <c r="BR9" s="38">
        <f>BALANCE!BQ8-BALANCE!BR8</f>
        <v>0</v>
      </c>
      <c r="BS9" s="38">
        <f>BALANCE!BR8-BALANCE!BS8</f>
        <v>-25000</v>
      </c>
      <c r="BT9" s="38">
        <f>BALANCE!BS8-BALANCE!BT8</f>
        <v>0</v>
      </c>
      <c r="BU9" s="38">
        <f>BALANCE!BT8-BALANCE!BU8</f>
        <v>-25000</v>
      </c>
      <c r="BV9" s="38">
        <f>BALANCE!BU8-BALANCE!BV8</f>
        <v>0</v>
      </c>
      <c r="BW9" s="38">
        <f>BALANCE!BV8-BALANCE!BW8</f>
        <v>-25000</v>
      </c>
      <c r="BX9" s="38">
        <f>BALANCE!BW8-BALANCE!BX8</f>
        <v>-25000</v>
      </c>
      <c r="BY9" s="38">
        <f>BALANCE!BX8-BALANCE!BY8</f>
        <v>0</v>
      </c>
      <c r="BZ9" s="38">
        <f>BALANCE!BY8-BALANCE!BZ8</f>
        <v>-25000</v>
      </c>
      <c r="CA9" s="38">
        <f>BALANCE!BZ8-BALANCE!CA8</f>
        <v>0</v>
      </c>
      <c r="CB9" s="38">
        <f t="shared" si="11"/>
        <v>-210000.00000000003</v>
      </c>
      <c r="CC9" s="4"/>
      <c r="CD9" s="4"/>
      <c r="CE9" s="4"/>
      <c r="CF9" s="38">
        <f>BALANCE!CA8-BALANCE!CF8</f>
        <v>-300000</v>
      </c>
      <c r="CG9" s="38">
        <f>BALANCE!CF8-BALANCE!CG8</f>
        <v>-50000</v>
      </c>
      <c r="CH9" s="38">
        <f>BALANCE!CG8-BALANCE!CH8</f>
        <v>-50000</v>
      </c>
      <c r="CI9" s="38">
        <f>BALANCE!CH8-BALANCE!CI8</f>
        <v>-50000</v>
      </c>
      <c r="CJ9" s="38">
        <f>BALANCE!CI8-BALANCE!CJ8</f>
        <v>-50000</v>
      </c>
      <c r="CK9" s="38">
        <f>BALANCE!CJ8-BALANCE!CK8</f>
        <v>-50000</v>
      </c>
      <c r="CL9" s="38">
        <f>BALANCE!CK8-BALANCE!CL8</f>
        <v>-50000</v>
      </c>
      <c r="CM9" s="38">
        <f>BALANCE!CL8-BALANCE!CM8</f>
        <v>-50000</v>
      </c>
      <c r="CN9" s="38">
        <f>BALANCE!CM8-BALANCE!CN8</f>
        <v>-50000</v>
      </c>
      <c r="CO9" s="38">
        <f>BALANCE!CN8-BALANCE!CO8</f>
        <v>-50000</v>
      </c>
      <c r="CP9" s="38">
        <f>BALANCE!CO8-BALANCE!CP8</f>
        <v>-50000</v>
      </c>
      <c r="CQ9" s="38">
        <f>BALANCE!CP8-BALANCE!CQ8</f>
        <v>-50000</v>
      </c>
      <c r="CR9" s="38">
        <f t="shared" si="12"/>
        <v>-850000</v>
      </c>
      <c r="CS9" s="4"/>
      <c r="CT9" s="4"/>
      <c r="CU9" s="4"/>
      <c r="CV9" s="38">
        <f>BALANCE!CQ8-BALANCE!CV8</f>
        <v>-770000</v>
      </c>
      <c r="CW9" s="38">
        <f>BALANCE!CV8-BALANCE!CW8</f>
        <v>-160000</v>
      </c>
      <c r="CX9" s="38">
        <f>BALANCE!CW8-BALANCE!CX8</f>
        <v>-80000</v>
      </c>
      <c r="CY9" s="38">
        <f>BALANCE!CX8-BALANCE!CY8</f>
        <v>-160000</v>
      </c>
      <c r="CZ9" s="38">
        <f>BALANCE!CY8-BALANCE!CZ8</f>
        <v>-80000</v>
      </c>
      <c r="DA9" s="38">
        <f>BALANCE!CZ8-BALANCE!DA8</f>
        <v>-160000</v>
      </c>
      <c r="DB9" s="38">
        <f>BALANCE!DA8-BALANCE!DB8</f>
        <v>-160000</v>
      </c>
      <c r="DC9" s="38">
        <f>BALANCE!DB8-BALANCE!DC8</f>
        <v>-80000</v>
      </c>
      <c r="DD9" s="38">
        <f>BALANCE!DC8-BALANCE!DD8</f>
        <v>-160000</v>
      </c>
      <c r="DE9" s="38">
        <f>BALANCE!DD8-BALANCE!DE8</f>
        <v>-80000</v>
      </c>
      <c r="DF9" s="38">
        <f>BALANCE!DE8-BALANCE!DF8</f>
        <v>-160000</v>
      </c>
      <c r="DG9" s="38">
        <f>BALANCE!DF8-BALANCE!DG8</f>
        <v>-160000</v>
      </c>
      <c r="DH9" s="38">
        <f t="shared" si="13"/>
        <v>-2210000</v>
      </c>
      <c r="DI9" s="4"/>
    </row>
    <row r="10" spans="1:113" ht="15.75" customHeight="1">
      <c r="A10" s="4" t="s">
        <v>109</v>
      </c>
      <c r="B10" s="4"/>
      <c r="C10" s="4"/>
      <c r="D10" s="38">
        <f>BALANCE!D16</f>
        <v>0</v>
      </c>
      <c r="E10" s="38">
        <f>BALANCE!E16-BALANCE!D16</f>
        <v>0</v>
      </c>
      <c r="F10" s="38">
        <f>BALANCE!F16-BALANCE!E16</f>
        <v>0</v>
      </c>
      <c r="G10" s="38">
        <f>BALANCE!G16-BALANCE!F16</f>
        <v>0</v>
      </c>
      <c r="H10" s="38">
        <f>BALANCE!H16-BALANCE!G16</f>
        <v>0</v>
      </c>
      <c r="I10" s="38">
        <f>BALANCE!I16-BALANCE!H16</f>
        <v>0</v>
      </c>
      <c r="J10" s="38">
        <f>BALANCE!J16-BALANCE!I16</f>
        <v>0</v>
      </c>
      <c r="K10" s="38">
        <f>BALANCE!K16-BALANCE!J16</f>
        <v>0</v>
      </c>
      <c r="L10" s="38">
        <f>BALANCE!L16-BALANCE!K16</f>
        <v>0</v>
      </c>
      <c r="M10" s="38">
        <f>BALANCE!M16-BALANCE!L16</f>
        <v>0</v>
      </c>
      <c r="N10" s="38">
        <f>BALANCE!N16-BALANCE!M16</f>
        <v>0</v>
      </c>
      <c r="O10" s="38">
        <f>BALANCE!O16-BALANCE!N16</f>
        <v>0</v>
      </c>
      <c r="P10" s="38">
        <f t="shared" si="7"/>
        <v>0</v>
      </c>
      <c r="Q10" s="4"/>
      <c r="R10" s="4"/>
      <c r="S10" s="4"/>
      <c r="T10" s="38">
        <f>BALANCE!T16-BALANCE!P16</f>
        <v>0</v>
      </c>
      <c r="U10" s="38">
        <f>BALANCE!U16-BALANCE!T16</f>
        <v>0</v>
      </c>
      <c r="V10" s="38">
        <f>BALANCE!V16-BALANCE!U16</f>
        <v>0</v>
      </c>
      <c r="W10" s="38">
        <f>BALANCE!W16-BALANCE!V16</f>
        <v>0</v>
      </c>
      <c r="X10" s="38">
        <f>BALANCE!X16-BALANCE!W16</f>
        <v>0</v>
      </c>
      <c r="Y10" s="38">
        <f>BALANCE!Y16-BALANCE!X16</f>
        <v>0</v>
      </c>
      <c r="Z10" s="38">
        <f>BALANCE!Z16-BALANCE!Y16</f>
        <v>0</v>
      </c>
      <c r="AA10" s="38">
        <f>BALANCE!AA16-BALANCE!Z16</f>
        <v>0</v>
      </c>
      <c r="AB10" s="38">
        <f>BALANCE!AB16-BALANCE!AA16</f>
        <v>0</v>
      </c>
      <c r="AC10" s="38">
        <f>BALANCE!AC16-BALANCE!AB16</f>
        <v>0</v>
      </c>
      <c r="AD10" s="38">
        <f>BALANCE!AD16-BALANCE!AC16</f>
        <v>0</v>
      </c>
      <c r="AE10" s="38">
        <f>BALANCE!AE16-BALANCE!AD16</f>
        <v>0</v>
      </c>
      <c r="AF10" s="38">
        <f t="shared" si="8"/>
        <v>0</v>
      </c>
      <c r="AG10" s="4"/>
      <c r="AH10" s="4"/>
      <c r="AI10" s="4"/>
      <c r="AJ10" s="38">
        <f>BALANCE!AJ16-BALANCE!AE16</f>
        <v>14258.333333333334</v>
      </c>
      <c r="AK10" s="38">
        <f>BALANCE!AK16-BALANCE!AJ16</f>
        <v>0</v>
      </c>
      <c r="AL10" s="38">
        <f>BALANCE!AL16-BALANCE!AK16</f>
        <v>0</v>
      </c>
      <c r="AM10" s="38">
        <f>BALANCE!AM16-BALANCE!AL16</f>
        <v>0</v>
      </c>
      <c r="AN10" s="38">
        <f>BALANCE!AN16-BALANCE!AM16</f>
        <v>0</v>
      </c>
      <c r="AO10" s="38">
        <f>BALANCE!AO16-BALANCE!AN16</f>
        <v>0</v>
      </c>
      <c r="AP10" s="38">
        <f>BALANCE!AP16-BALANCE!AO16</f>
        <v>0</v>
      </c>
      <c r="AQ10" s="38">
        <f>BALANCE!AQ16-BALANCE!AP16</f>
        <v>0</v>
      </c>
      <c r="AR10" s="38">
        <f>BALANCE!AR16-BALANCE!AQ16</f>
        <v>0</v>
      </c>
      <c r="AS10" s="38">
        <f>BALANCE!AS16-BALANCE!AR16</f>
        <v>0</v>
      </c>
      <c r="AT10" s="38">
        <f>BALANCE!AT16-BALANCE!AS16</f>
        <v>0</v>
      </c>
      <c r="AU10" s="38">
        <f>BALANCE!AU16-BALANCE!AT16</f>
        <v>0</v>
      </c>
      <c r="AV10" s="38">
        <f t="shared" si="9"/>
        <v>14258.333333333334</v>
      </c>
      <c r="AW10" s="4"/>
      <c r="AX10" s="4"/>
      <c r="AY10" s="4"/>
      <c r="AZ10" s="38">
        <f>BALANCE!AZ16-BALANCE!AU16</f>
        <v>3933.3333333333339</v>
      </c>
      <c r="BA10" s="38">
        <f>BALANCE!BA16-BALANCE!AZ16</f>
        <v>10816.666666666668</v>
      </c>
      <c r="BB10" s="38">
        <f>BALANCE!BB16-BALANCE!BA16</f>
        <v>0</v>
      </c>
      <c r="BC10" s="38">
        <f>BALANCE!BC16-BALANCE!BB16</f>
        <v>4425</v>
      </c>
      <c r="BD10" s="38">
        <f>BALANCE!BD16-BALANCE!BC16</f>
        <v>0</v>
      </c>
      <c r="BE10" s="38">
        <f>BALANCE!BE16-BALANCE!BD16</f>
        <v>2950</v>
      </c>
      <c r="BF10" s="38">
        <f>BALANCE!BF16-BALANCE!BE16</f>
        <v>0</v>
      </c>
      <c r="BG10" s="38">
        <f>BALANCE!BG16-BALANCE!BF16</f>
        <v>0</v>
      </c>
      <c r="BH10" s="38">
        <f>BALANCE!BH16-BALANCE!BG16</f>
        <v>0</v>
      </c>
      <c r="BI10" s="38">
        <f>BALANCE!BI16-BALANCE!BH16</f>
        <v>10816.666666666664</v>
      </c>
      <c r="BJ10" s="38">
        <f>BALANCE!BJ16-BALANCE!BI16</f>
        <v>6391.6666666666715</v>
      </c>
      <c r="BK10" s="38">
        <f>BALANCE!BK16-BALANCE!BJ16</f>
        <v>0</v>
      </c>
      <c r="BL10" s="38">
        <f t="shared" si="10"/>
        <v>39333.333333333336</v>
      </c>
      <c r="BM10" s="4"/>
      <c r="BN10" s="4"/>
      <c r="BO10" s="4"/>
      <c r="BP10" s="38">
        <f>BALANCE!BP16-BALANCE!BK16</f>
        <v>10456.111111111109</v>
      </c>
      <c r="BQ10" s="38">
        <f>BALANCE!BQ16-BALANCE!BP16</f>
        <v>5859.0277777777665</v>
      </c>
      <c r="BR10" s="38">
        <f>BALANCE!BR16-BALANCE!BQ16</f>
        <v>5859.027777777781</v>
      </c>
      <c r="BS10" s="38">
        <f>BALANCE!BS16-BALANCE!BR16</f>
        <v>5859.0277777777519</v>
      </c>
      <c r="BT10" s="38">
        <f>BALANCE!BT16-BALANCE!BS16</f>
        <v>5859.0277777778247</v>
      </c>
      <c r="BU10" s="38">
        <f>BALANCE!BU16-BALANCE!BT16</f>
        <v>5859.0277777777519</v>
      </c>
      <c r="BV10" s="38">
        <f>BALANCE!BV16-BALANCE!BU16</f>
        <v>5859.027777777781</v>
      </c>
      <c r="BW10" s="38">
        <f>BALANCE!BW16-BALANCE!BV16</f>
        <v>5859.027777777781</v>
      </c>
      <c r="BX10" s="38">
        <f>BALANCE!BX16-BALANCE!BW16</f>
        <v>5859.027777777781</v>
      </c>
      <c r="BY10" s="38">
        <f>BALANCE!BY16-BALANCE!BX16</f>
        <v>5859.027777777781</v>
      </c>
      <c r="BZ10" s="38">
        <f>BALANCE!BZ16-BALANCE!BY16</f>
        <v>5859.0277777777665</v>
      </c>
      <c r="CA10" s="38">
        <f>BALANCE!CA16-BALANCE!BZ16</f>
        <v>5859.027777777781</v>
      </c>
      <c r="CB10" s="38">
        <f t="shared" si="11"/>
        <v>74905.416666666657</v>
      </c>
      <c r="CC10" s="4"/>
      <c r="CD10" s="4"/>
      <c r="CE10" s="4"/>
      <c r="CF10" s="38">
        <f>BALANCE!CF16-BALANCE!CA16</f>
        <v>43649.756944444482</v>
      </c>
      <c r="CG10" s="38">
        <f>BALANCE!CG16-BALANCE!CF16</f>
        <v>16061.111111111066</v>
      </c>
      <c r="CH10" s="38">
        <f>BALANCE!CH16-BALANCE!CG16</f>
        <v>16061.111111111124</v>
      </c>
      <c r="CI10" s="38">
        <f>BALANCE!CI16-BALANCE!CH16</f>
        <v>16061.111111111124</v>
      </c>
      <c r="CJ10" s="38">
        <f>BALANCE!CJ16-BALANCE!CI16</f>
        <v>16061.111111111124</v>
      </c>
      <c r="CK10" s="38">
        <f>BALANCE!CK16-BALANCE!CJ16</f>
        <v>16061.111111111095</v>
      </c>
      <c r="CL10" s="38">
        <f>BALANCE!CL16-BALANCE!CK16</f>
        <v>16061.111111111095</v>
      </c>
      <c r="CM10" s="38">
        <f>BALANCE!CM16-BALANCE!CL16</f>
        <v>16061.111111111182</v>
      </c>
      <c r="CN10" s="38">
        <f>BALANCE!CN16-BALANCE!CM16</f>
        <v>16061.111111111066</v>
      </c>
      <c r="CO10" s="38">
        <f>BALANCE!CO16-BALANCE!CN16</f>
        <v>16061.111111111066</v>
      </c>
      <c r="CP10" s="38">
        <f>BALANCE!CP16-BALANCE!CO16</f>
        <v>16061.111111111124</v>
      </c>
      <c r="CQ10" s="38">
        <f>BALANCE!CQ16-BALANCE!CP16</f>
        <v>16061.111111111124</v>
      </c>
      <c r="CR10" s="38">
        <f t="shared" si="12"/>
        <v>220321.97916666669</v>
      </c>
      <c r="CS10" s="4"/>
      <c r="CT10" s="4"/>
      <c r="CU10" s="4"/>
      <c r="CV10" s="38">
        <f>BALANCE!CV16-BALANCE!CQ16</f>
        <v>73070.823958333465</v>
      </c>
      <c r="CW10" s="38">
        <f>BALANCE!CW16-BALANCE!CV16</f>
        <v>35953.125</v>
      </c>
      <c r="CX10" s="38">
        <f>BALANCE!CX16-BALANCE!CW16</f>
        <v>35953.125</v>
      </c>
      <c r="CY10" s="38">
        <f>BALANCE!CY16-BALANCE!CX16</f>
        <v>35953.125</v>
      </c>
      <c r="CZ10" s="38">
        <f>BALANCE!CZ16-BALANCE!CY16</f>
        <v>35953.124999999884</v>
      </c>
      <c r="DA10" s="38">
        <f>BALANCE!DA16-BALANCE!CZ16</f>
        <v>35953.125</v>
      </c>
      <c r="DB10" s="38">
        <f>BALANCE!DB16-BALANCE!DA16</f>
        <v>35953.125</v>
      </c>
      <c r="DC10" s="38">
        <f>BALANCE!DC16-BALANCE!DB16</f>
        <v>35953.125000000116</v>
      </c>
      <c r="DD10" s="38">
        <f>BALANCE!DD16-BALANCE!DC16</f>
        <v>35953.125</v>
      </c>
      <c r="DE10" s="38">
        <f>BALANCE!DE16-BALANCE!DD16</f>
        <v>35953.124999999884</v>
      </c>
      <c r="DF10" s="38">
        <f>BALANCE!DF16-BALANCE!DE16</f>
        <v>35953.125</v>
      </c>
      <c r="DG10" s="38">
        <f>BALANCE!DG16-BALANCE!DF16</f>
        <v>35953.125</v>
      </c>
      <c r="DH10" s="38">
        <f t="shared" si="13"/>
        <v>468555.19895833335</v>
      </c>
      <c r="DI10" s="4"/>
    </row>
    <row r="11" spans="1:113" ht="15.75" customHeight="1">
      <c r="A11" s="4" t="s">
        <v>112</v>
      </c>
      <c r="B11" s="4"/>
      <c r="C11" s="4"/>
      <c r="D11" s="38">
        <f>BALANCE!D17</f>
        <v>0</v>
      </c>
      <c r="E11" s="38">
        <f>BALANCE!E17-BALANCE!D17</f>
        <v>0</v>
      </c>
      <c r="F11" s="38">
        <f>BALANCE!F17-BALANCE!E17</f>
        <v>0</v>
      </c>
      <c r="G11" s="38">
        <f>BALANCE!G17-BALANCE!F17</f>
        <v>0</v>
      </c>
      <c r="H11" s="38">
        <f>BALANCE!H17-BALANCE!G17</f>
        <v>0</v>
      </c>
      <c r="I11" s="38">
        <f>BALANCE!I17-BALANCE!H17</f>
        <v>0</v>
      </c>
      <c r="J11" s="38">
        <f>BALANCE!J17-BALANCE!I17</f>
        <v>0</v>
      </c>
      <c r="K11" s="38">
        <f>BALANCE!K17-BALANCE!J17</f>
        <v>0</v>
      </c>
      <c r="L11" s="38">
        <f>BALANCE!L17-BALANCE!K17</f>
        <v>0</v>
      </c>
      <c r="M11" s="38">
        <f>BALANCE!M17-BALANCE!L17</f>
        <v>0</v>
      </c>
      <c r="N11" s="38">
        <f>BALANCE!N17-BALANCE!M17</f>
        <v>0</v>
      </c>
      <c r="O11" s="38">
        <f>BALANCE!O17-BALANCE!N17</f>
        <v>0</v>
      </c>
      <c r="P11" s="38">
        <f t="shared" si="7"/>
        <v>0</v>
      </c>
      <c r="Q11" s="4"/>
      <c r="R11" s="4"/>
      <c r="S11" s="4"/>
      <c r="T11" s="38">
        <f>BALANCE!T17-BALANCE!P17</f>
        <v>0</v>
      </c>
      <c r="U11" s="38">
        <f>BALANCE!U17-BALANCE!T17</f>
        <v>0</v>
      </c>
      <c r="V11" s="38">
        <f>BALANCE!V17-BALANCE!U17</f>
        <v>0</v>
      </c>
      <c r="W11" s="38">
        <f>BALANCE!W17-BALANCE!V17</f>
        <v>0</v>
      </c>
      <c r="X11" s="38">
        <f>BALANCE!X17-BALANCE!W17</f>
        <v>0</v>
      </c>
      <c r="Y11" s="38">
        <f>BALANCE!Y17-BALANCE!X17</f>
        <v>0</v>
      </c>
      <c r="Z11" s="38">
        <f>BALANCE!Z17-BALANCE!Y17</f>
        <v>0</v>
      </c>
      <c r="AA11" s="38">
        <f>BALANCE!AA17-BALANCE!Z17</f>
        <v>0</v>
      </c>
      <c r="AB11" s="38">
        <f>BALANCE!AB17-BALANCE!AA17</f>
        <v>0</v>
      </c>
      <c r="AC11" s="38">
        <f>BALANCE!AC17-BALANCE!AB17</f>
        <v>0</v>
      </c>
      <c r="AD11" s="38">
        <f>BALANCE!AD17-BALANCE!AC17</f>
        <v>0</v>
      </c>
      <c r="AE11" s="38">
        <f>BALANCE!AE17-BALANCE!AD17</f>
        <v>0</v>
      </c>
      <c r="AF11" s="38">
        <f t="shared" si="8"/>
        <v>0</v>
      </c>
      <c r="AG11" s="4"/>
      <c r="AH11" s="4"/>
      <c r="AI11" s="4"/>
      <c r="AJ11" s="38">
        <f>BALANCE!AJ17-BALANCE!AE17</f>
        <v>0</v>
      </c>
      <c r="AK11" s="38">
        <f>BALANCE!AK17-BALANCE!AJ17</f>
        <v>0</v>
      </c>
      <c r="AL11" s="38">
        <f>BALANCE!AL17-BALANCE!AK17</f>
        <v>0</v>
      </c>
      <c r="AM11" s="38">
        <f>BALANCE!AM17-BALANCE!AL17</f>
        <v>0</v>
      </c>
      <c r="AN11" s="38">
        <f>BALANCE!AN17-BALANCE!AM17</f>
        <v>0</v>
      </c>
      <c r="AO11" s="38">
        <f>BALANCE!AO17-BALANCE!AN17</f>
        <v>0</v>
      </c>
      <c r="AP11" s="38">
        <f>BALANCE!AP17-BALANCE!AO17</f>
        <v>0</v>
      </c>
      <c r="AQ11" s="38">
        <f>BALANCE!AQ17-BALANCE!AP17</f>
        <v>0</v>
      </c>
      <c r="AR11" s="38">
        <f>BALANCE!AR17-BALANCE!AQ17</f>
        <v>0</v>
      </c>
      <c r="AS11" s="38">
        <f>BALANCE!AS17-BALANCE!AR17</f>
        <v>0</v>
      </c>
      <c r="AT11" s="38">
        <f>BALANCE!AT17-BALANCE!AS17</f>
        <v>0</v>
      </c>
      <c r="AU11" s="38">
        <f>BALANCE!AU17-BALANCE!AT17</f>
        <v>0</v>
      </c>
      <c r="AV11" s="38">
        <f t="shared" si="9"/>
        <v>0</v>
      </c>
      <c r="AW11" s="4"/>
      <c r="AX11" s="4"/>
      <c r="AY11" s="4"/>
      <c r="AZ11" s="38">
        <f>BALANCE!AZ17-BALANCE!AU17</f>
        <v>34025</v>
      </c>
      <c r="BA11" s="38">
        <f>BALANCE!BA17-BALANCE!AZ17</f>
        <v>3501.6666666666715</v>
      </c>
      <c r="BB11" s="38">
        <f>BALANCE!BB17-BALANCE!BA17</f>
        <v>5731.666666666657</v>
      </c>
      <c r="BC11" s="38">
        <f>BALANCE!BC17-BALANCE!BB17</f>
        <v>2815</v>
      </c>
      <c r="BD11" s="38">
        <f>BALANCE!BD17-BALANCE!BC17</f>
        <v>1815</v>
      </c>
      <c r="BE11" s="38">
        <f>BALANCE!BE17-BALANCE!BD17</f>
        <v>7985</v>
      </c>
      <c r="BF11" s="38">
        <f>BALANCE!BF17-BALANCE!BE17</f>
        <v>2128.333333333343</v>
      </c>
      <c r="BG11" s="38">
        <f>BALANCE!BG17-BALANCE!BF17</f>
        <v>2128.3333333333212</v>
      </c>
      <c r="BH11" s="38">
        <f>BALANCE!BH17-BALANCE!BG17</f>
        <v>33405.000000000007</v>
      </c>
      <c r="BI11" s="38">
        <f>BALANCE!BI17-BALANCE!BH17</f>
        <v>4441.666666666657</v>
      </c>
      <c r="BJ11" s="38">
        <f>BALANCE!BJ17-BALANCE!BI17</f>
        <v>10178.333333333343</v>
      </c>
      <c r="BK11" s="38">
        <f>BALANCE!BK17-BALANCE!BJ17</f>
        <v>2755</v>
      </c>
      <c r="BL11" s="38">
        <f t="shared" si="10"/>
        <v>110910</v>
      </c>
      <c r="BM11" s="4"/>
      <c r="BN11" s="4"/>
      <c r="BO11" s="4"/>
      <c r="BP11" s="38">
        <f>BALANCE!BP17-BALANCE!BK17</f>
        <v>46007.5</v>
      </c>
      <c r="BQ11" s="38">
        <f>BALANCE!BQ17-BALANCE!BP17</f>
        <v>16554.166666666657</v>
      </c>
      <c r="BR11" s="38">
        <f>BALANCE!BR17-BALANCE!BQ17</f>
        <v>2554.166666666657</v>
      </c>
      <c r="BS11" s="38">
        <f>BALANCE!BS17-BALANCE!BR17</f>
        <v>16554.166666666657</v>
      </c>
      <c r="BT11" s="38">
        <f>BALANCE!BT17-BALANCE!BS17</f>
        <v>2554.1666666666861</v>
      </c>
      <c r="BU11" s="38">
        <f>BALANCE!BU17-BALANCE!BT17</f>
        <v>16554.166666666657</v>
      </c>
      <c r="BV11" s="38">
        <f>BALANCE!BV17-BALANCE!BU17</f>
        <v>2554.166666666657</v>
      </c>
      <c r="BW11" s="38">
        <f>BALANCE!BW17-BALANCE!BV17</f>
        <v>16554.166666666686</v>
      </c>
      <c r="BX11" s="38">
        <f>BALANCE!BX17-BALANCE!BW17</f>
        <v>16554.166666666657</v>
      </c>
      <c r="BY11" s="38">
        <f>BALANCE!BY17-BALANCE!BX17</f>
        <v>2554.166666666657</v>
      </c>
      <c r="BZ11" s="38">
        <f>BALANCE!BZ17-BALANCE!BY17</f>
        <v>16554.166666666657</v>
      </c>
      <c r="CA11" s="38">
        <f>BALANCE!CA17-BALANCE!BZ17</f>
        <v>2554.1666666666861</v>
      </c>
      <c r="CB11" s="38">
        <f t="shared" si="11"/>
        <v>158103.33333333331</v>
      </c>
      <c r="CC11" s="4"/>
      <c r="CD11" s="4"/>
      <c r="CE11" s="4"/>
      <c r="CF11" s="38">
        <f>BALANCE!CF17-BALANCE!CA17</f>
        <v>211307.5</v>
      </c>
      <c r="CG11" s="38">
        <f>BALANCE!CG17-BALANCE!CF17</f>
        <v>32654.166666666628</v>
      </c>
      <c r="CH11" s="38">
        <f>BALANCE!CH17-BALANCE!CG17</f>
        <v>32654.166666666686</v>
      </c>
      <c r="CI11" s="38">
        <f>BALANCE!CI17-BALANCE!CH17</f>
        <v>32654.166666666628</v>
      </c>
      <c r="CJ11" s="38">
        <f>BALANCE!CJ17-BALANCE!CI17</f>
        <v>32654.166666666744</v>
      </c>
      <c r="CK11" s="38">
        <f>BALANCE!CK17-BALANCE!CJ17</f>
        <v>32654.166666666628</v>
      </c>
      <c r="CL11" s="38">
        <f>BALANCE!CL17-BALANCE!CK17</f>
        <v>32654.166666666628</v>
      </c>
      <c r="CM11" s="38">
        <f>BALANCE!CM17-BALANCE!CL17</f>
        <v>32654.166666666744</v>
      </c>
      <c r="CN11" s="38">
        <f>BALANCE!CN17-BALANCE!CM17</f>
        <v>32654.166666666628</v>
      </c>
      <c r="CO11" s="38">
        <f>BALANCE!CO17-BALANCE!CN17</f>
        <v>32654.166666666628</v>
      </c>
      <c r="CP11" s="38">
        <f>BALANCE!CP17-BALANCE!CO17</f>
        <v>32654.166666666744</v>
      </c>
      <c r="CQ11" s="38">
        <f>BALANCE!CQ17-BALANCE!CP17</f>
        <v>32654.166666666628</v>
      </c>
      <c r="CR11" s="38">
        <f t="shared" si="12"/>
        <v>570503.33333333337</v>
      </c>
      <c r="CS11" s="4"/>
      <c r="CT11" s="4"/>
      <c r="CU11" s="4"/>
      <c r="CV11" s="38">
        <f>BALANCE!CV17-BALANCE!CQ17</f>
        <v>509640.83333333337</v>
      </c>
      <c r="CW11" s="38">
        <f>BALANCE!CW17-BALANCE!CV17</f>
        <v>97587.5</v>
      </c>
      <c r="CX11" s="38">
        <f>BALANCE!CX17-BALANCE!CW17</f>
        <v>54387.5</v>
      </c>
      <c r="CY11" s="38">
        <f>BALANCE!CY17-BALANCE!CX17</f>
        <v>97587.5</v>
      </c>
      <c r="CZ11" s="38">
        <f>BALANCE!CZ17-BALANCE!CY17</f>
        <v>54387.5</v>
      </c>
      <c r="DA11" s="38">
        <f>BALANCE!DA17-BALANCE!CZ17</f>
        <v>97587.5</v>
      </c>
      <c r="DB11" s="38">
        <f>BALANCE!DB17-BALANCE!DA17</f>
        <v>97587.5</v>
      </c>
      <c r="DC11" s="38">
        <f>BALANCE!DC17-BALANCE!DB17</f>
        <v>54387.5</v>
      </c>
      <c r="DD11" s="38">
        <f>BALANCE!DD17-BALANCE!DC17</f>
        <v>97587.5</v>
      </c>
      <c r="DE11" s="38">
        <f>BALANCE!DE17-BALANCE!DD17</f>
        <v>54387.5</v>
      </c>
      <c r="DF11" s="38">
        <f>BALANCE!DF17-BALANCE!DE17</f>
        <v>97587.5</v>
      </c>
      <c r="DG11" s="38">
        <f>BALANCE!DG17-BALANCE!DF17</f>
        <v>97587.5</v>
      </c>
      <c r="DH11" s="38">
        <f t="shared" si="13"/>
        <v>1410303.3333333335</v>
      </c>
      <c r="DI11" s="4"/>
    </row>
    <row r="12" spans="1:113" ht="15.75" customHeight="1">
      <c r="A12" s="4" t="s">
        <v>113</v>
      </c>
      <c r="B12" s="4"/>
      <c r="C12" s="4"/>
      <c r="D12" s="38">
        <f>BALANCE!D18</f>
        <v>0</v>
      </c>
      <c r="E12" s="38">
        <f>BALANCE!E18-BALANCE!D18</f>
        <v>0</v>
      </c>
      <c r="F12" s="38">
        <f>BALANCE!F18-BALANCE!E18</f>
        <v>0</v>
      </c>
      <c r="G12" s="38">
        <f>BALANCE!G18-BALANCE!F18</f>
        <v>0</v>
      </c>
      <c r="H12" s="38">
        <f>BALANCE!H18-BALANCE!G18</f>
        <v>0</v>
      </c>
      <c r="I12" s="38">
        <f>BALANCE!I18-BALANCE!H18</f>
        <v>0</v>
      </c>
      <c r="J12" s="38">
        <f>BALANCE!J18-BALANCE!I18</f>
        <v>0</v>
      </c>
      <c r="K12" s="38">
        <f>BALANCE!K18-BALANCE!J18</f>
        <v>0</v>
      </c>
      <c r="L12" s="38">
        <f>BALANCE!L18-BALANCE!K18</f>
        <v>0</v>
      </c>
      <c r="M12" s="38">
        <f>BALANCE!M18-BALANCE!L18</f>
        <v>0</v>
      </c>
      <c r="N12" s="38">
        <f>BALANCE!N18-BALANCE!M18</f>
        <v>0</v>
      </c>
      <c r="O12" s="38">
        <f>BALANCE!O18-BALANCE!N18</f>
        <v>0</v>
      </c>
      <c r="P12" s="38">
        <f t="shared" si="7"/>
        <v>0</v>
      </c>
      <c r="Q12" s="4"/>
      <c r="R12" s="4"/>
      <c r="S12" s="4"/>
      <c r="T12" s="38">
        <f>BALANCE!T18-BALANCE!P18</f>
        <v>0</v>
      </c>
      <c r="U12" s="38">
        <f>BALANCE!U18-BALANCE!T18</f>
        <v>0</v>
      </c>
      <c r="V12" s="38">
        <f>BALANCE!V18-BALANCE!U18</f>
        <v>0</v>
      </c>
      <c r="W12" s="38">
        <f>BALANCE!W18-BALANCE!V18</f>
        <v>0</v>
      </c>
      <c r="X12" s="38">
        <f>BALANCE!X18-BALANCE!W18</f>
        <v>0</v>
      </c>
      <c r="Y12" s="38">
        <f>BALANCE!Y18-BALANCE!X18</f>
        <v>0</v>
      </c>
      <c r="Z12" s="38">
        <f>BALANCE!Z18-BALANCE!Y18</f>
        <v>0</v>
      </c>
      <c r="AA12" s="38">
        <f>BALANCE!AA18-BALANCE!Z18</f>
        <v>0</v>
      </c>
      <c r="AB12" s="38">
        <f>BALANCE!AB18-BALANCE!AA18</f>
        <v>0</v>
      </c>
      <c r="AC12" s="38">
        <f>BALANCE!AC18-BALANCE!AB18</f>
        <v>0</v>
      </c>
      <c r="AD12" s="38">
        <f>BALANCE!AD18-BALANCE!AC18</f>
        <v>0</v>
      </c>
      <c r="AE12" s="38">
        <f>BALANCE!AE18-BALANCE!AD18</f>
        <v>0</v>
      </c>
      <c r="AF12" s="38">
        <f t="shared" si="8"/>
        <v>0</v>
      </c>
      <c r="AG12" s="4"/>
      <c r="AH12" s="4"/>
      <c r="AI12" s="4"/>
      <c r="AJ12" s="38">
        <f>BALANCE!AJ18-BALANCE!AE18</f>
        <v>0</v>
      </c>
      <c r="AK12" s="38">
        <f>BALANCE!AK18-BALANCE!AJ18</f>
        <v>0</v>
      </c>
      <c r="AL12" s="38">
        <f>BALANCE!AL18-BALANCE!AK18</f>
        <v>0</v>
      </c>
      <c r="AM12" s="38">
        <f>BALANCE!AM18-BALANCE!AL18</f>
        <v>0</v>
      </c>
      <c r="AN12" s="38">
        <f>BALANCE!AN18-BALANCE!AM18</f>
        <v>0</v>
      </c>
      <c r="AO12" s="38">
        <f>BALANCE!AO18-BALANCE!AN18</f>
        <v>0</v>
      </c>
      <c r="AP12" s="38">
        <f>BALANCE!AP18-BALANCE!AO18</f>
        <v>0</v>
      </c>
      <c r="AQ12" s="38">
        <f>BALANCE!AQ18-BALANCE!AP18</f>
        <v>0</v>
      </c>
      <c r="AR12" s="38">
        <f>BALANCE!AR18-BALANCE!AQ18</f>
        <v>0</v>
      </c>
      <c r="AS12" s="38">
        <f>BALANCE!AS18-BALANCE!AR18</f>
        <v>0</v>
      </c>
      <c r="AT12" s="38">
        <f>BALANCE!AT18-BALANCE!AS18</f>
        <v>0</v>
      </c>
      <c r="AU12" s="38">
        <f>BALANCE!AU18-BALANCE!AT18</f>
        <v>0</v>
      </c>
      <c r="AV12" s="38">
        <f t="shared" si="9"/>
        <v>0</v>
      </c>
      <c r="AW12" s="4"/>
      <c r="AX12" s="4"/>
      <c r="AY12" s="4"/>
      <c r="AZ12" s="38">
        <f>BALANCE!AZ18-BALANCE!AU18</f>
        <v>0</v>
      </c>
      <c r="BA12" s="38">
        <f>BALANCE!BA18-BALANCE!AZ18</f>
        <v>0</v>
      </c>
      <c r="BB12" s="38">
        <f>BALANCE!BB18-BALANCE!BA18</f>
        <v>0</v>
      </c>
      <c r="BC12" s="38">
        <f>BALANCE!BC18-BALANCE!BB18</f>
        <v>0</v>
      </c>
      <c r="BD12" s="38">
        <f>BALANCE!BD18-BALANCE!BC18</f>
        <v>0</v>
      </c>
      <c r="BE12" s="38">
        <f>BALANCE!BE18-BALANCE!BD18</f>
        <v>0</v>
      </c>
      <c r="BF12" s="38">
        <f>BALANCE!BF18-BALANCE!BE18</f>
        <v>0</v>
      </c>
      <c r="BG12" s="38">
        <f>BALANCE!BG18-BALANCE!BF18</f>
        <v>0</v>
      </c>
      <c r="BH12" s="38">
        <f>BALANCE!BH18-BALANCE!BG18</f>
        <v>0</v>
      </c>
      <c r="BI12" s="38">
        <f>BALANCE!BI18-BALANCE!BH18</f>
        <v>0</v>
      </c>
      <c r="BJ12" s="38">
        <f>BALANCE!BJ18-BALANCE!BI18</f>
        <v>0</v>
      </c>
      <c r="BK12" s="38">
        <f>BALANCE!BK18-BALANCE!BJ18</f>
        <v>0</v>
      </c>
      <c r="BL12" s="38">
        <f t="shared" si="10"/>
        <v>0</v>
      </c>
      <c r="BM12" s="4"/>
      <c r="BN12" s="4"/>
      <c r="BO12" s="4"/>
      <c r="BP12" s="38">
        <f>BALANCE!BP18-BALANCE!BK18</f>
        <v>0</v>
      </c>
      <c r="BQ12" s="38">
        <f>BALANCE!BQ18-BALANCE!BP18</f>
        <v>0</v>
      </c>
      <c r="BR12" s="38">
        <f>BALANCE!BR18-BALANCE!BQ18</f>
        <v>0</v>
      </c>
      <c r="BS12" s="38">
        <f>BALANCE!BS18-BALANCE!BR18</f>
        <v>0</v>
      </c>
      <c r="BT12" s="38">
        <f>BALANCE!BT18-BALANCE!BS18</f>
        <v>0</v>
      </c>
      <c r="BU12" s="38">
        <f>BALANCE!BU18-BALANCE!BT18</f>
        <v>0</v>
      </c>
      <c r="BV12" s="38">
        <f>BALANCE!BV18-BALANCE!BU18</f>
        <v>0</v>
      </c>
      <c r="BW12" s="38">
        <f>BALANCE!BW18-BALANCE!BV18</f>
        <v>0</v>
      </c>
      <c r="BX12" s="38">
        <f>BALANCE!BX18-BALANCE!BW18</f>
        <v>0</v>
      </c>
      <c r="BY12" s="38">
        <f>BALANCE!BY18-BALANCE!BX18</f>
        <v>0</v>
      </c>
      <c r="BZ12" s="38">
        <f>BALANCE!BZ18-BALANCE!BY18</f>
        <v>0</v>
      </c>
      <c r="CA12" s="38">
        <f>BALANCE!CA18-BALANCE!BZ18</f>
        <v>0</v>
      </c>
      <c r="CB12" s="38">
        <f t="shared" si="11"/>
        <v>0</v>
      </c>
      <c r="CC12" s="4"/>
      <c r="CD12" s="4"/>
      <c r="CE12" s="4"/>
      <c r="CF12" s="38">
        <f>BALANCE!CF18-BALANCE!CA18</f>
        <v>0</v>
      </c>
      <c r="CG12" s="38">
        <f>BALANCE!CG18-BALANCE!CF18</f>
        <v>0</v>
      </c>
      <c r="CH12" s="38">
        <f>BALANCE!CH18-BALANCE!CG18</f>
        <v>0</v>
      </c>
      <c r="CI12" s="38">
        <f>BALANCE!CI18-BALANCE!CH18</f>
        <v>0</v>
      </c>
      <c r="CJ12" s="38">
        <f>BALANCE!CJ18-BALANCE!CI18</f>
        <v>0</v>
      </c>
      <c r="CK12" s="38">
        <f>BALANCE!CK18-BALANCE!CJ18</f>
        <v>0</v>
      </c>
      <c r="CL12" s="38">
        <f>BALANCE!CL18-BALANCE!CK18</f>
        <v>0</v>
      </c>
      <c r="CM12" s="38">
        <f>BALANCE!CM18-BALANCE!CL18</f>
        <v>0</v>
      </c>
      <c r="CN12" s="38">
        <f>BALANCE!CN18-BALANCE!CM18</f>
        <v>0</v>
      </c>
      <c r="CO12" s="38">
        <f>BALANCE!CO18-BALANCE!CN18</f>
        <v>0</v>
      </c>
      <c r="CP12" s="38">
        <f>BALANCE!CP18-BALANCE!CO18</f>
        <v>0</v>
      </c>
      <c r="CQ12" s="38">
        <f>BALANCE!CQ18-BALANCE!CP18</f>
        <v>0</v>
      </c>
      <c r="CR12" s="38">
        <f t="shared" si="12"/>
        <v>0</v>
      </c>
      <c r="CS12" s="4"/>
      <c r="CT12" s="4"/>
      <c r="CU12" s="4"/>
      <c r="CV12" s="38">
        <f>BALANCE!CV18-BALANCE!CQ18</f>
        <v>0</v>
      </c>
      <c r="CW12" s="38">
        <f>BALANCE!CW18-BALANCE!CV18</f>
        <v>0</v>
      </c>
      <c r="CX12" s="38">
        <f>BALANCE!CX18-BALANCE!CW18</f>
        <v>0</v>
      </c>
      <c r="CY12" s="38">
        <f>BALANCE!CY18-BALANCE!CX18</f>
        <v>0</v>
      </c>
      <c r="CZ12" s="38">
        <f>BALANCE!CZ18-BALANCE!CY18</f>
        <v>0</v>
      </c>
      <c r="DA12" s="38">
        <f>BALANCE!DA18-BALANCE!CZ18</f>
        <v>0</v>
      </c>
      <c r="DB12" s="38">
        <f>BALANCE!DB18-BALANCE!DA18</f>
        <v>0</v>
      </c>
      <c r="DC12" s="38">
        <f>BALANCE!DC18-BALANCE!DB18</f>
        <v>0</v>
      </c>
      <c r="DD12" s="38">
        <f>BALANCE!DD18-BALANCE!DC18</f>
        <v>0</v>
      </c>
      <c r="DE12" s="38">
        <f>BALANCE!DE18-BALANCE!DD18</f>
        <v>0</v>
      </c>
      <c r="DF12" s="38">
        <f>BALANCE!DF18-BALANCE!DE18</f>
        <v>0</v>
      </c>
      <c r="DG12" s="38">
        <f>BALANCE!DG18-BALANCE!DF18</f>
        <v>0</v>
      </c>
      <c r="DH12" s="38">
        <f t="shared" si="13"/>
        <v>0</v>
      </c>
      <c r="DI12" s="4"/>
    </row>
    <row r="13" spans="1:113" ht="15.75" customHeight="1">
      <c r="A13" s="4" t="s">
        <v>114</v>
      </c>
      <c r="B13" s="4"/>
      <c r="C13" s="4"/>
      <c r="D13" s="38">
        <f>BALANCE!D19</f>
        <v>0</v>
      </c>
      <c r="E13" s="38">
        <f>BALANCE!E19-BALANCE!D19</f>
        <v>0</v>
      </c>
      <c r="F13" s="38">
        <f>BALANCE!F19-BALANCE!E19</f>
        <v>0</v>
      </c>
      <c r="G13" s="38">
        <f>BALANCE!G19-BALANCE!F19</f>
        <v>0</v>
      </c>
      <c r="H13" s="38">
        <f>BALANCE!H19-BALANCE!G19</f>
        <v>0</v>
      </c>
      <c r="I13" s="38">
        <f>BALANCE!I19-BALANCE!H19</f>
        <v>0</v>
      </c>
      <c r="J13" s="38">
        <f>BALANCE!J19-BALANCE!I19</f>
        <v>0</v>
      </c>
      <c r="K13" s="38">
        <f>BALANCE!K19-BALANCE!J19</f>
        <v>0</v>
      </c>
      <c r="L13" s="38">
        <f>BALANCE!L19-BALANCE!K19</f>
        <v>0</v>
      </c>
      <c r="M13" s="38">
        <f>BALANCE!M19-BALANCE!L19</f>
        <v>0</v>
      </c>
      <c r="N13" s="38">
        <f>BALANCE!N19-BALANCE!M19</f>
        <v>0</v>
      </c>
      <c r="O13" s="38">
        <f>BALANCE!O19-BALANCE!N19</f>
        <v>0</v>
      </c>
      <c r="P13" s="38">
        <f t="shared" si="7"/>
        <v>0</v>
      </c>
      <c r="Q13" s="4"/>
      <c r="R13" s="4"/>
      <c r="S13" s="4"/>
      <c r="T13" s="38">
        <f>BALANCE!T19-BALANCE!P19</f>
        <v>0</v>
      </c>
      <c r="U13" s="38">
        <f>BALANCE!U19-BALANCE!T19</f>
        <v>0</v>
      </c>
      <c r="V13" s="38">
        <f>BALANCE!V19-BALANCE!U19</f>
        <v>0</v>
      </c>
      <c r="W13" s="38">
        <f>BALANCE!W19-BALANCE!V19</f>
        <v>0</v>
      </c>
      <c r="X13" s="38">
        <f>BALANCE!X19-BALANCE!W19</f>
        <v>0</v>
      </c>
      <c r="Y13" s="38">
        <f>BALANCE!Y19-BALANCE!X19</f>
        <v>0</v>
      </c>
      <c r="Z13" s="38">
        <f>BALANCE!Z19-BALANCE!Y19</f>
        <v>0</v>
      </c>
      <c r="AA13" s="38">
        <f>BALANCE!AA19-BALANCE!Z19</f>
        <v>0</v>
      </c>
      <c r="AB13" s="38">
        <f>BALANCE!AB19-BALANCE!AA19</f>
        <v>0</v>
      </c>
      <c r="AC13" s="38">
        <f>BALANCE!AC19-BALANCE!AB19</f>
        <v>0</v>
      </c>
      <c r="AD13" s="38">
        <f>BALANCE!AD19-BALANCE!AC19</f>
        <v>0</v>
      </c>
      <c r="AE13" s="38">
        <f>BALANCE!AE19-BALANCE!AD19</f>
        <v>0</v>
      </c>
      <c r="AF13" s="38">
        <f t="shared" si="8"/>
        <v>0</v>
      </c>
      <c r="AG13" s="4"/>
      <c r="AH13" s="4"/>
      <c r="AI13" s="4"/>
      <c r="AJ13" s="38">
        <f>BALANCE!AJ19-BALANCE!AE19</f>
        <v>0</v>
      </c>
      <c r="AK13" s="38">
        <f>BALANCE!AK19-BALANCE!AJ19</f>
        <v>0</v>
      </c>
      <c r="AL13" s="38">
        <f>BALANCE!AL19-BALANCE!AK19</f>
        <v>0</v>
      </c>
      <c r="AM13" s="38">
        <f>BALANCE!AM19-BALANCE!AL19</f>
        <v>0</v>
      </c>
      <c r="AN13" s="38">
        <f>BALANCE!AN19-BALANCE!AM19</f>
        <v>0</v>
      </c>
      <c r="AO13" s="38">
        <f>BALANCE!AO19-BALANCE!AN19</f>
        <v>0</v>
      </c>
      <c r="AP13" s="38">
        <f>BALANCE!AP19-BALANCE!AO19</f>
        <v>0</v>
      </c>
      <c r="AQ13" s="38">
        <f>BALANCE!AQ19-BALANCE!AP19</f>
        <v>0</v>
      </c>
      <c r="AR13" s="38">
        <f>BALANCE!AR19-BALANCE!AQ19</f>
        <v>0</v>
      </c>
      <c r="AS13" s="38">
        <f>BALANCE!AS19-BALANCE!AR19</f>
        <v>0</v>
      </c>
      <c r="AT13" s="38">
        <f>BALANCE!AT19-BALANCE!AS19</f>
        <v>0</v>
      </c>
      <c r="AU13" s="38">
        <f>BALANCE!AU19-BALANCE!AT19</f>
        <v>0</v>
      </c>
      <c r="AV13" s="38">
        <f t="shared" si="9"/>
        <v>0</v>
      </c>
      <c r="AW13" s="4"/>
      <c r="AX13" s="4"/>
      <c r="AY13" s="4"/>
      <c r="AZ13" s="38">
        <f>BALANCE!AZ19-BALANCE!AU19</f>
        <v>0</v>
      </c>
      <c r="BA13" s="38">
        <f>BALANCE!BA19-BALANCE!AZ19</f>
        <v>0</v>
      </c>
      <c r="BB13" s="38">
        <f>BALANCE!BB19-BALANCE!BA19</f>
        <v>0</v>
      </c>
      <c r="BC13" s="38">
        <f>BALANCE!BC19-BALANCE!BB19</f>
        <v>0</v>
      </c>
      <c r="BD13" s="38">
        <f>BALANCE!BD19-BALANCE!BC19</f>
        <v>0</v>
      </c>
      <c r="BE13" s="38">
        <f>BALANCE!BE19-BALANCE!BD19</f>
        <v>0</v>
      </c>
      <c r="BF13" s="38">
        <f>BALANCE!BF19-BALANCE!BE19</f>
        <v>0</v>
      </c>
      <c r="BG13" s="38">
        <f>BALANCE!BG19-BALANCE!BF19</f>
        <v>0</v>
      </c>
      <c r="BH13" s="38">
        <f>BALANCE!BH19-BALANCE!BG19</f>
        <v>0</v>
      </c>
      <c r="BI13" s="38">
        <f>BALANCE!BI19-BALANCE!BH19</f>
        <v>0</v>
      </c>
      <c r="BJ13" s="38">
        <f>BALANCE!BJ19-BALANCE!BI19</f>
        <v>0</v>
      </c>
      <c r="BK13" s="38">
        <f>BALANCE!BK19-BALANCE!BJ19</f>
        <v>0</v>
      </c>
      <c r="BL13" s="38">
        <f t="shared" si="10"/>
        <v>0</v>
      </c>
      <c r="BM13" s="4"/>
      <c r="BN13" s="4"/>
      <c r="BO13" s="4"/>
      <c r="BP13" s="38">
        <f>BALANCE!BP19-BALANCE!BK19</f>
        <v>0</v>
      </c>
      <c r="BQ13" s="38">
        <f>BALANCE!BQ19-BALANCE!BP19</f>
        <v>0</v>
      </c>
      <c r="BR13" s="38">
        <f>BALANCE!BR19-BALANCE!BQ19</f>
        <v>0</v>
      </c>
      <c r="BS13" s="38">
        <f>BALANCE!BS19-BALANCE!BR19</f>
        <v>0</v>
      </c>
      <c r="BT13" s="38">
        <f>BALANCE!BT19-BALANCE!BS19</f>
        <v>0</v>
      </c>
      <c r="BU13" s="38">
        <f>BALANCE!BU19-BALANCE!BT19</f>
        <v>0</v>
      </c>
      <c r="BV13" s="38">
        <f>BALANCE!BV19-BALANCE!BU19</f>
        <v>0</v>
      </c>
      <c r="BW13" s="38">
        <f>BALANCE!BW19-BALANCE!BV19</f>
        <v>0</v>
      </c>
      <c r="BX13" s="38">
        <f>BALANCE!BX19-BALANCE!BW19</f>
        <v>0</v>
      </c>
      <c r="BY13" s="38">
        <f>BALANCE!BY19-BALANCE!BX19</f>
        <v>0</v>
      </c>
      <c r="BZ13" s="38">
        <f>BALANCE!BZ19-BALANCE!BY19</f>
        <v>0</v>
      </c>
      <c r="CA13" s="38">
        <f>BALANCE!CA19-BALANCE!BZ19</f>
        <v>0</v>
      </c>
      <c r="CB13" s="38">
        <f t="shared" si="11"/>
        <v>0</v>
      </c>
      <c r="CC13" s="4"/>
      <c r="CD13" s="4"/>
      <c r="CE13" s="4"/>
      <c r="CF13" s="38">
        <f>BALANCE!CF19-BALANCE!CA19</f>
        <v>0</v>
      </c>
      <c r="CG13" s="38">
        <f>BALANCE!CG19-BALANCE!CF19</f>
        <v>0</v>
      </c>
      <c r="CH13" s="38">
        <f>BALANCE!CH19-BALANCE!CG19</f>
        <v>0</v>
      </c>
      <c r="CI13" s="38">
        <f>BALANCE!CI19-BALANCE!CH19</f>
        <v>0</v>
      </c>
      <c r="CJ13" s="38">
        <f>BALANCE!CJ19-BALANCE!CI19</f>
        <v>0</v>
      </c>
      <c r="CK13" s="38">
        <f>BALANCE!CK19-BALANCE!CJ19</f>
        <v>0</v>
      </c>
      <c r="CL13" s="38">
        <f>BALANCE!CL19-BALANCE!CK19</f>
        <v>0</v>
      </c>
      <c r="CM13" s="38">
        <f>BALANCE!CM19-BALANCE!CL19</f>
        <v>0</v>
      </c>
      <c r="CN13" s="38">
        <f>BALANCE!CN19-BALANCE!CM19</f>
        <v>0</v>
      </c>
      <c r="CO13" s="38">
        <f>BALANCE!CO19-BALANCE!CN19</f>
        <v>0</v>
      </c>
      <c r="CP13" s="38">
        <f>BALANCE!CP19-BALANCE!CO19</f>
        <v>0</v>
      </c>
      <c r="CQ13" s="38">
        <f>BALANCE!CQ19-BALANCE!CP19</f>
        <v>0</v>
      </c>
      <c r="CR13" s="38">
        <f t="shared" si="12"/>
        <v>0</v>
      </c>
      <c r="CS13" s="4"/>
      <c r="CT13" s="4"/>
      <c r="CU13" s="4"/>
      <c r="CV13" s="38">
        <f>BALANCE!CV19-BALANCE!CQ19</f>
        <v>0</v>
      </c>
      <c r="CW13" s="38">
        <f>BALANCE!CW19-BALANCE!CV19</f>
        <v>0</v>
      </c>
      <c r="CX13" s="38">
        <f>BALANCE!CX19-BALANCE!CW19</f>
        <v>0</v>
      </c>
      <c r="CY13" s="38">
        <f>BALANCE!CY19-BALANCE!CX19</f>
        <v>0</v>
      </c>
      <c r="CZ13" s="38">
        <f>BALANCE!CZ19-BALANCE!CY19</f>
        <v>0</v>
      </c>
      <c r="DA13" s="38">
        <f>BALANCE!DA19-BALANCE!CZ19</f>
        <v>0</v>
      </c>
      <c r="DB13" s="38">
        <f>BALANCE!DB19-BALANCE!DA19</f>
        <v>0</v>
      </c>
      <c r="DC13" s="38">
        <f>BALANCE!DC19-BALANCE!DB19</f>
        <v>0</v>
      </c>
      <c r="DD13" s="38">
        <f>BALANCE!DD19-BALANCE!DC19</f>
        <v>0</v>
      </c>
      <c r="DE13" s="38">
        <f>BALANCE!DE19-BALANCE!DD19</f>
        <v>0</v>
      </c>
      <c r="DF13" s="38">
        <f>BALANCE!DF19-BALANCE!DE19</f>
        <v>0</v>
      </c>
      <c r="DG13" s="38">
        <f>BALANCE!DG19-BALANCE!DF19</f>
        <v>0</v>
      </c>
      <c r="DH13" s="38">
        <f t="shared" si="13"/>
        <v>0</v>
      </c>
      <c r="DI13" s="4"/>
    </row>
    <row r="14" spans="1:113" s="182" customFormat="1" ht="15.75" customHeight="1">
      <c r="A14" s="180" t="s">
        <v>77</v>
      </c>
      <c r="B14" s="180"/>
      <c r="C14" s="180"/>
      <c r="D14" s="181">
        <f t="shared" ref="D14:P14" si="14">SUM(D8:D13)</f>
        <v>0</v>
      </c>
      <c r="E14" s="181">
        <f t="shared" si="14"/>
        <v>0</v>
      </c>
      <c r="F14" s="181">
        <f t="shared" si="14"/>
        <v>0</v>
      </c>
      <c r="G14" s="181">
        <f t="shared" si="14"/>
        <v>0</v>
      </c>
      <c r="H14" s="181">
        <f t="shared" si="14"/>
        <v>0</v>
      </c>
      <c r="I14" s="181">
        <f t="shared" si="14"/>
        <v>0</v>
      </c>
      <c r="J14" s="181">
        <f t="shared" si="14"/>
        <v>0</v>
      </c>
      <c r="K14" s="181">
        <f t="shared" si="14"/>
        <v>0</v>
      </c>
      <c r="L14" s="181">
        <f t="shared" si="14"/>
        <v>0</v>
      </c>
      <c r="M14" s="181">
        <f t="shared" si="14"/>
        <v>0</v>
      </c>
      <c r="N14" s="181">
        <f t="shared" si="14"/>
        <v>0</v>
      </c>
      <c r="O14" s="181">
        <f t="shared" si="14"/>
        <v>0</v>
      </c>
      <c r="P14" s="181">
        <f t="shared" si="14"/>
        <v>0</v>
      </c>
      <c r="Q14" s="180"/>
      <c r="R14" s="180"/>
      <c r="S14" s="180"/>
      <c r="T14" s="181">
        <f t="shared" ref="T14:AF14" si="15">SUM(T8:T13)</f>
        <v>-200</v>
      </c>
      <c r="U14" s="181">
        <f t="shared" si="15"/>
        <v>1300</v>
      </c>
      <c r="V14" s="181">
        <f t="shared" si="15"/>
        <v>-200</v>
      </c>
      <c r="W14" s="181">
        <f t="shared" si="15"/>
        <v>-200</v>
      </c>
      <c r="X14" s="181">
        <f t="shared" si="15"/>
        <v>-200</v>
      </c>
      <c r="Y14" s="181">
        <f t="shared" si="15"/>
        <v>-200</v>
      </c>
      <c r="Z14" s="181">
        <f t="shared" si="15"/>
        <v>-200</v>
      </c>
      <c r="AA14" s="181">
        <f t="shared" si="15"/>
        <v>-200</v>
      </c>
      <c r="AB14" s="181">
        <f t="shared" si="15"/>
        <v>-200</v>
      </c>
      <c r="AC14" s="181">
        <f t="shared" si="15"/>
        <v>-200</v>
      </c>
      <c r="AD14" s="181">
        <f t="shared" si="15"/>
        <v>-200</v>
      </c>
      <c r="AE14" s="181">
        <f t="shared" si="15"/>
        <v>-1200</v>
      </c>
      <c r="AF14" s="181">
        <f t="shared" si="15"/>
        <v>-1900</v>
      </c>
      <c r="AG14" s="180"/>
      <c r="AH14" s="180"/>
      <c r="AI14" s="180"/>
      <c r="AJ14" s="181">
        <f t="shared" ref="AJ14:AV14" si="16">SUM(AJ8:AJ13)</f>
        <v>3294.9999999999982</v>
      </c>
      <c r="AK14" s="181">
        <f t="shared" si="16"/>
        <v>-15588.333333333336</v>
      </c>
      <c r="AL14" s="181">
        <f t="shared" si="16"/>
        <v>-15290.663333333336</v>
      </c>
      <c r="AM14" s="181">
        <f t="shared" si="16"/>
        <v>-15838.333333333336</v>
      </c>
      <c r="AN14" s="181">
        <f t="shared" si="16"/>
        <v>-6943.4533333333356</v>
      </c>
      <c r="AO14" s="181">
        <f t="shared" si="16"/>
        <v>3509.2466666666642</v>
      </c>
      <c r="AP14" s="181">
        <f t="shared" si="16"/>
        <v>-9267.383333333335</v>
      </c>
      <c r="AQ14" s="181">
        <f t="shared" si="16"/>
        <v>-8839.0433333333349</v>
      </c>
      <c r="AR14" s="181">
        <f t="shared" si="16"/>
        <v>-9272.8333333333358</v>
      </c>
      <c r="AS14" s="181">
        <f t="shared" si="16"/>
        <v>-3668.3333333333358</v>
      </c>
      <c r="AT14" s="181">
        <f t="shared" si="16"/>
        <v>-3428.3333333333358</v>
      </c>
      <c r="AU14" s="181">
        <f t="shared" si="16"/>
        <v>-3188.3333333333358</v>
      </c>
      <c r="AV14" s="181">
        <f t="shared" si="16"/>
        <v>-84520.796666666734</v>
      </c>
      <c r="AW14" s="180"/>
      <c r="AX14" s="180"/>
      <c r="AY14" s="180"/>
      <c r="AZ14" s="181">
        <f t="shared" ref="AZ14:BL14" si="17">SUM(AZ8:AZ13)</f>
        <v>-8208.3333333333358</v>
      </c>
      <c r="BA14" s="181">
        <f t="shared" si="17"/>
        <v>-29583.333333333343</v>
      </c>
      <c r="BB14" s="181">
        <f t="shared" si="17"/>
        <v>-41318.333333333343</v>
      </c>
      <c r="BC14" s="181">
        <f t="shared" si="17"/>
        <v>-35466.666666666672</v>
      </c>
      <c r="BD14" s="181">
        <f t="shared" si="17"/>
        <v>-39456.666666666686</v>
      </c>
      <c r="BE14" s="181">
        <f t="shared" si="17"/>
        <v>-38021.666666666657</v>
      </c>
      <c r="BF14" s="181">
        <f t="shared" si="17"/>
        <v>-34706.66666666665</v>
      </c>
      <c r="BG14" s="181">
        <f t="shared" si="17"/>
        <v>-32918.333333333365</v>
      </c>
      <c r="BH14" s="181">
        <f t="shared" si="17"/>
        <v>-31130.000000000015</v>
      </c>
      <c r="BI14" s="181">
        <f t="shared" si="17"/>
        <v>-47618.33333333335</v>
      </c>
      <c r="BJ14" s="181">
        <f t="shared" si="17"/>
        <v>-58293.333333333343</v>
      </c>
      <c r="BK14" s="181">
        <f t="shared" si="17"/>
        <v>-55946.666666666715</v>
      </c>
      <c r="BL14" s="181">
        <f t="shared" si="17"/>
        <v>-452668.33333333337</v>
      </c>
      <c r="BM14" s="180"/>
      <c r="BN14" s="180"/>
      <c r="BO14" s="180"/>
      <c r="BP14" s="181">
        <f t="shared" ref="BP14:CB14" si="18">SUM(BP8:BP13)</f>
        <v>-29901.666666666744</v>
      </c>
      <c r="BQ14" s="181">
        <f t="shared" si="18"/>
        <v>-21365.277777777766</v>
      </c>
      <c r="BR14" s="181">
        <f t="shared" si="18"/>
        <v>-13778.472222222248</v>
      </c>
      <c r="BS14" s="181">
        <f t="shared" si="18"/>
        <v>-17191.666666666715</v>
      </c>
      <c r="BT14" s="181">
        <f t="shared" si="18"/>
        <v>-9604.8611111110804</v>
      </c>
      <c r="BU14" s="181">
        <f t="shared" si="18"/>
        <v>-13018.05555555562</v>
      </c>
      <c r="BV14" s="181">
        <f t="shared" si="18"/>
        <v>-5431.2500000000291</v>
      </c>
      <c r="BW14" s="181">
        <f t="shared" si="18"/>
        <v>-8844.444444444438</v>
      </c>
      <c r="BX14" s="181">
        <f t="shared" si="18"/>
        <v>-1257.6388888889342</v>
      </c>
      <c r="BY14" s="181">
        <f t="shared" si="18"/>
        <v>6329.1666666667443</v>
      </c>
      <c r="BZ14" s="181">
        <f t="shared" si="18"/>
        <v>2915.9722222222917</v>
      </c>
      <c r="CA14" s="181">
        <f t="shared" si="18"/>
        <v>10502.777777777897</v>
      </c>
      <c r="CB14" s="181">
        <f t="shared" si="18"/>
        <v>-100645.41666666666</v>
      </c>
      <c r="CC14" s="180"/>
      <c r="CD14" s="180"/>
      <c r="CE14" s="180"/>
      <c r="CF14" s="181">
        <f t="shared" ref="CF14:CR14" si="19">SUM(CF8:CF13)</f>
        <v>12089.583333333372</v>
      </c>
      <c r="CG14" s="181">
        <f t="shared" si="19"/>
        <v>67132.326388888789</v>
      </c>
      <c r="CH14" s="181">
        <f t="shared" si="19"/>
        <v>78417.04861111124</v>
      </c>
      <c r="CI14" s="181">
        <f t="shared" si="19"/>
        <v>89701.770833333401</v>
      </c>
      <c r="CJ14" s="181">
        <f t="shared" si="19"/>
        <v>100986.49305555574</v>
      </c>
      <c r="CK14" s="181">
        <f t="shared" si="19"/>
        <v>112271.21527777761</v>
      </c>
      <c r="CL14" s="181">
        <f t="shared" si="19"/>
        <v>123555.9374999998</v>
      </c>
      <c r="CM14" s="181">
        <f t="shared" si="19"/>
        <v>134840.65972222219</v>
      </c>
      <c r="CN14" s="181">
        <f t="shared" si="19"/>
        <v>146125.38194444421</v>
      </c>
      <c r="CO14" s="181">
        <f t="shared" si="19"/>
        <v>157410.1041666664</v>
      </c>
      <c r="CP14" s="181">
        <f t="shared" si="19"/>
        <v>168694.82638888882</v>
      </c>
      <c r="CQ14" s="181">
        <f t="shared" si="19"/>
        <v>179979.54861111089</v>
      </c>
      <c r="CR14" s="181">
        <f t="shared" si="19"/>
        <v>1371204.8958333326</v>
      </c>
      <c r="CS14" s="180"/>
      <c r="CT14" s="180"/>
      <c r="CU14" s="180"/>
      <c r="CV14" s="181">
        <f t="shared" ref="CV14:DH14" si="20">SUM(CV8:CV13)</f>
        <v>206264.27083333337</v>
      </c>
      <c r="CW14" s="181">
        <f t="shared" si="20"/>
        <v>418552.61354166659</v>
      </c>
      <c r="CX14" s="181">
        <f t="shared" si="20"/>
        <v>470011.98854166653</v>
      </c>
      <c r="CY14" s="181">
        <f t="shared" si="20"/>
        <v>484671.36354166653</v>
      </c>
      <c r="CZ14" s="181">
        <f t="shared" si="20"/>
        <v>536130.73854166653</v>
      </c>
      <c r="DA14" s="181">
        <f t="shared" si="20"/>
        <v>550790.11354166665</v>
      </c>
      <c r="DB14" s="181">
        <f t="shared" si="20"/>
        <v>602249.48854166665</v>
      </c>
      <c r="DC14" s="181">
        <f t="shared" si="20"/>
        <v>653708.86354166677</v>
      </c>
      <c r="DD14" s="181">
        <f t="shared" si="20"/>
        <v>668368.23854166665</v>
      </c>
      <c r="DE14" s="181">
        <f t="shared" si="20"/>
        <v>719827.61354166653</v>
      </c>
      <c r="DF14" s="181">
        <f t="shared" si="20"/>
        <v>734486.98854166665</v>
      </c>
      <c r="DG14" s="181">
        <f t="shared" si="20"/>
        <v>785946.36354166665</v>
      </c>
      <c r="DH14" s="181">
        <f t="shared" si="20"/>
        <v>6831008.6447916646</v>
      </c>
      <c r="DI14" s="180"/>
    </row>
    <row r="15" spans="1:113" ht="15.75" customHeight="1">
      <c r="A15" s="4"/>
      <c r="B15" s="4"/>
      <c r="C15" s="4"/>
      <c r="D15" s="38"/>
      <c r="E15" s="38"/>
      <c r="F15" s="38"/>
      <c r="G15" s="38"/>
      <c r="H15" s="38"/>
      <c r="I15" s="38"/>
      <c r="J15" s="38"/>
      <c r="K15" s="38"/>
      <c r="L15" s="38"/>
      <c r="M15" s="38"/>
      <c r="N15" s="38"/>
      <c r="O15" s="38"/>
      <c r="P15" s="38"/>
      <c r="Q15" s="4"/>
      <c r="R15" s="4"/>
      <c r="S15" s="4"/>
      <c r="T15" s="38"/>
      <c r="U15" s="38"/>
      <c r="V15" s="38"/>
      <c r="W15" s="38"/>
      <c r="X15" s="38"/>
      <c r="Y15" s="38"/>
      <c r="Z15" s="38"/>
      <c r="AA15" s="38"/>
      <c r="AB15" s="38"/>
      <c r="AC15" s="38"/>
      <c r="AD15" s="38"/>
      <c r="AE15" s="38"/>
      <c r="AF15" s="38"/>
      <c r="AG15" s="4"/>
      <c r="AH15" s="4"/>
      <c r="AI15" s="4"/>
      <c r="AJ15" s="38"/>
      <c r="AK15" s="38"/>
      <c r="AL15" s="38"/>
      <c r="AM15" s="38"/>
      <c r="AN15" s="38"/>
      <c r="AO15" s="38"/>
      <c r="AP15" s="38"/>
      <c r="AQ15" s="38"/>
      <c r="AR15" s="38"/>
      <c r="AS15" s="38"/>
      <c r="AT15" s="38"/>
      <c r="AU15" s="38"/>
      <c r="AV15" s="38"/>
      <c r="AW15" s="4"/>
      <c r="AX15" s="4"/>
      <c r="AY15" s="4"/>
      <c r="AZ15" s="38"/>
      <c r="BA15" s="38"/>
      <c r="BB15" s="38"/>
      <c r="BC15" s="38"/>
      <c r="BD15" s="38"/>
      <c r="BE15" s="38"/>
      <c r="BF15" s="38"/>
      <c r="BG15" s="38"/>
      <c r="BH15" s="38"/>
      <c r="BI15" s="38"/>
      <c r="BJ15" s="38"/>
      <c r="BK15" s="38"/>
      <c r="BL15" s="38"/>
      <c r="BM15" s="4"/>
      <c r="BN15" s="4"/>
      <c r="BO15" s="4"/>
      <c r="BP15" s="38"/>
      <c r="BQ15" s="38"/>
      <c r="BR15" s="38"/>
      <c r="BS15" s="38"/>
      <c r="BT15" s="38"/>
      <c r="BU15" s="38"/>
      <c r="BV15" s="38"/>
      <c r="BW15" s="38"/>
      <c r="BX15" s="38"/>
      <c r="BY15" s="38"/>
      <c r="BZ15" s="38"/>
      <c r="CA15" s="38"/>
      <c r="CB15" s="38"/>
      <c r="CC15" s="4"/>
      <c r="CD15" s="4"/>
      <c r="CE15" s="4"/>
      <c r="CF15" s="38"/>
      <c r="CG15" s="38"/>
      <c r="CH15" s="38"/>
      <c r="CI15" s="38"/>
      <c r="CJ15" s="38"/>
      <c r="CK15" s="38"/>
      <c r="CL15" s="38"/>
      <c r="CM15" s="38"/>
      <c r="CN15" s="38"/>
      <c r="CO15" s="38"/>
      <c r="CP15" s="38"/>
      <c r="CQ15" s="38"/>
      <c r="CR15" s="38"/>
      <c r="CS15" s="4"/>
      <c r="CT15" s="4"/>
      <c r="CU15" s="4"/>
      <c r="CV15" s="38"/>
      <c r="CW15" s="38"/>
      <c r="CX15" s="38"/>
      <c r="CY15" s="38"/>
      <c r="CZ15" s="38"/>
      <c r="DA15" s="38"/>
      <c r="DB15" s="38"/>
      <c r="DC15" s="38"/>
      <c r="DD15" s="38"/>
      <c r="DE15" s="38"/>
      <c r="DF15" s="38"/>
      <c r="DG15" s="38"/>
      <c r="DH15" s="38"/>
      <c r="DI15" s="4"/>
    </row>
    <row r="16" spans="1:113" ht="15.75" customHeight="1">
      <c r="A16" s="4" t="s">
        <v>122</v>
      </c>
      <c r="B16" s="4"/>
      <c r="C16" s="4"/>
      <c r="D16" s="38">
        <f>BALANCE!D22</f>
        <v>0</v>
      </c>
      <c r="E16" s="38">
        <f>BALANCE!E22-BALANCE!D22</f>
        <v>0</v>
      </c>
      <c r="F16" s="38">
        <f>BALANCE!F22-BALANCE!E22</f>
        <v>0</v>
      </c>
      <c r="G16" s="38">
        <f>BALANCE!G22-BALANCE!F22</f>
        <v>0</v>
      </c>
      <c r="H16" s="38">
        <f>BALANCE!H22-BALANCE!G22</f>
        <v>0</v>
      </c>
      <c r="I16" s="38">
        <f>BALANCE!I22-BALANCE!H22</f>
        <v>0</v>
      </c>
      <c r="J16" s="38">
        <f>BALANCE!J22-BALANCE!I22</f>
        <v>0</v>
      </c>
      <c r="K16" s="38">
        <f>BALANCE!K22-BALANCE!J22</f>
        <v>0</v>
      </c>
      <c r="L16" s="38">
        <f>BALANCE!L22-BALANCE!K22</f>
        <v>0</v>
      </c>
      <c r="M16" s="38">
        <f>BALANCE!M22-BALANCE!L22</f>
        <v>0</v>
      </c>
      <c r="N16" s="38">
        <f>BALANCE!N22-BALANCE!M22</f>
        <v>0</v>
      </c>
      <c r="O16" s="38">
        <f>BALANCE!O22-BALANCE!N22</f>
        <v>0</v>
      </c>
      <c r="P16" s="38">
        <f>SUM(D16:O16)</f>
        <v>0</v>
      </c>
      <c r="Q16" s="4"/>
      <c r="R16" s="4"/>
      <c r="S16" s="4"/>
      <c r="T16" s="38">
        <f>BALANCE!T22-BALANCE!P22</f>
        <v>0</v>
      </c>
      <c r="U16" s="38">
        <f>BALANCE!U22-BALANCE!T22</f>
        <v>0</v>
      </c>
      <c r="V16" s="38">
        <f>BALANCE!V22-BALANCE!U22</f>
        <v>0</v>
      </c>
      <c r="W16" s="38">
        <f>BALANCE!W22-BALANCE!V22</f>
        <v>0</v>
      </c>
      <c r="X16" s="38">
        <f>BALANCE!X22-BALANCE!W22</f>
        <v>0</v>
      </c>
      <c r="Y16" s="38">
        <f>BALANCE!Y22-BALANCE!X22</f>
        <v>0</v>
      </c>
      <c r="Z16" s="38">
        <f>BALANCE!Z22-BALANCE!Y22</f>
        <v>0</v>
      </c>
      <c r="AA16" s="38">
        <f>BALANCE!AA22-BALANCE!Z22</f>
        <v>0</v>
      </c>
      <c r="AB16" s="38">
        <f>BALANCE!AB22-BALANCE!AA22</f>
        <v>0</v>
      </c>
      <c r="AC16" s="38">
        <f>BALANCE!AC22-BALANCE!AB22</f>
        <v>0</v>
      </c>
      <c r="AD16" s="38">
        <f>BALANCE!AD22-BALANCE!AC22</f>
        <v>0</v>
      </c>
      <c r="AE16" s="38">
        <f>BALANCE!AE22-BALANCE!AD22</f>
        <v>0</v>
      </c>
      <c r="AF16" s="38">
        <f>SUM(T16:AE16)</f>
        <v>0</v>
      </c>
      <c r="AG16" s="4"/>
      <c r="AH16" s="4"/>
      <c r="AI16" s="4"/>
      <c r="AJ16" s="38">
        <f>BALANCE!AJ22-BALANCE!AE22</f>
        <v>0</v>
      </c>
      <c r="AK16" s="38">
        <f>BALANCE!AK22-BALANCE!AJ22</f>
        <v>0</v>
      </c>
      <c r="AL16" s="38">
        <f>BALANCE!AL22-BALANCE!AK22</f>
        <v>0</v>
      </c>
      <c r="AM16" s="38">
        <f>BALANCE!AM22-BALANCE!AL22</f>
        <v>0</v>
      </c>
      <c r="AN16" s="38">
        <f>BALANCE!AN22-BALANCE!AM22</f>
        <v>0</v>
      </c>
      <c r="AO16" s="38">
        <f>BALANCE!AO22-BALANCE!AN22</f>
        <v>0</v>
      </c>
      <c r="AP16" s="38">
        <f>BALANCE!AP22-BALANCE!AO22</f>
        <v>0</v>
      </c>
      <c r="AQ16" s="38">
        <f>BALANCE!AQ22-BALANCE!AP22</f>
        <v>0</v>
      </c>
      <c r="AR16" s="38">
        <f>BALANCE!AR22-BALANCE!AQ22</f>
        <v>0</v>
      </c>
      <c r="AS16" s="38">
        <f>BALANCE!AS22-BALANCE!AR22</f>
        <v>0</v>
      </c>
      <c r="AT16" s="38">
        <f>BALANCE!AT22-BALANCE!AS22</f>
        <v>0</v>
      </c>
      <c r="AU16" s="38">
        <f>BALANCE!AU22-BALANCE!AT22</f>
        <v>0</v>
      </c>
      <c r="AV16" s="38">
        <f>SUM(AJ16:AU16)</f>
        <v>0</v>
      </c>
      <c r="AW16" s="4"/>
      <c r="AX16" s="4"/>
      <c r="AY16" s="4"/>
      <c r="AZ16" s="38">
        <f>BALANCE!AZ22-BALANCE!AU22</f>
        <v>0</v>
      </c>
      <c r="BA16" s="38">
        <f>BALANCE!BA22-BALANCE!AZ22</f>
        <v>0</v>
      </c>
      <c r="BB16" s="38">
        <f>BALANCE!BB22-BALANCE!BA22</f>
        <v>0</v>
      </c>
      <c r="BC16" s="38">
        <f>BALANCE!BC22-BALANCE!BB22</f>
        <v>0</v>
      </c>
      <c r="BD16" s="38">
        <f>BALANCE!BD22-BALANCE!BC22</f>
        <v>0</v>
      </c>
      <c r="BE16" s="38">
        <f>BALANCE!BE22-BALANCE!BD22</f>
        <v>0</v>
      </c>
      <c r="BF16" s="38">
        <f>BALANCE!BF22-BALANCE!BE22</f>
        <v>0</v>
      </c>
      <c r="BG16" s="38">
        <f>BALANCE!BG22-BALANCE!BF22</f>
        <v>0</v>
      </c>
      <c r="BH16" s="38">
        <f>BALANCE!BH22-BALANCE!BG22</f>
        <v>0</v>
      </c>
      <c r="BI16" s="38">
        <f>BALANCE!BI22-BALANCE!BH22</f>
        <v>0</v>
      </c>
      <c r="BJ16" s="38">
        <f>BALANCE!BJ22-BALANCE!BI22</f>
        <v>0</v>
      </c>
      <c r="BK16" s="38">
        <f>BALANCE!BK22-BALANCE!BJ22</f>
        <v>0</v>
      </c>
      <c r="BL16" s="38">
        <f>SUM(AZ16:BK16)</f>
        <v>0</v>
      </c>
      <c r="BM16" s="4"/>
      <c r="BN16" s="4"/>
      <c r="BO16" s="4"/>
      <c r="BP16" s="38">
        <f>BALANCE!BP22-BALANCE!BK22</f>
        <v>0</v>
      </c>
      <c r="BQ16" s="38">
        <f>BALANCE!BQ22-BALANCE!BP22</f>
        <v>0</v>
      </c>
      <c r="BR16" s="38">
        <f>BALANCE!BR22-BALANCE!BQ22</f>
        <v>0</v>
      </c>
      <c r="BS16" s="38">
        <f>BALANCE!BS22-BALANCE!BR22</f>
        <v>0</v>
      </c>
      <c r="BT16" s="38">
        <f>BALANCE!BT22-BALANCE!BS22</f>
        <v>0</v>
      </c>
      <c r="BU16" s="38">
        <f>BALANCE!BU22-BALANCE!BT22</f>
        <v>0</v>
      </c>
      <c r="BV16" s="38">
        <f>BALANCE!BV22-BALANCE!BU22</f>
        <v>0</v>
      </c>
      <c r="BW16" s="38">
        <f>BALANCE!BW22-BALANCE!BV22</f>
        <v>0</v>
      </c>
      <c r="BX16" s="38">
        <f>BALANCE!BX22-BALANCE!BW22</f>
        <v>0</v>
      </c>
      <c r="BY16" s="38">
        <f>BALANCE!BY22-BALANCE!BX22</f>
        <v>0</v>
      </c>
      <c r="BZ16" s="38">
        <f>BALANCE!BZ22-BALANCE!BY22</f>
        <v>0</v>
      </c>
      <c r="CA16" s="38">
        <f>BALANCE!CA22-BALANCE!BZ22</f>
        <v>0</v>
      </c>
      <c r="CB16" s="38">
        <f>SUM(BP16:CA16)</f>
        <v>0</v>
      </c>
      <c r="CC16" s="4"/>
      <c r="CD16" s="4"/>
      <c r="CE16" s="4"/>
      <c r="CF16" s="38">
        <f>BALANCE!CF22-BALANCE!CA22</f>
        <v>0</v>
      </c>
      <c r="CG16" s="38">
        <f>BALANCE!CG22-BALANCE!CF22</f>
        <v>0</v>
      </c>
      <c r="CH16" s="38">
        <f>BALANCE!CH22-BALANCE!CG22</f>
        <v>0</v>
      </c>
      <c r="CI16" s="38">
        <f>BALANCE!CI22-BALANCE!CH22</f>
        <v>0</v>
      </c>
      <c r="CJ16" s="38">
        <f>BALANCE!CJ22-BALANCE!CI22</f>
        <v>0</v>
      </c>
      <c r="CK16" s="38">
        <f>BALANCE!CK22-BALANCE!CJ22</f>
        <v>0</v>
      </c>
      <c r="CL16" s="38">
        <f>BALANCE!CL22-BALANCE!CK22</f>
        <v>0</v>
      </c>
      <c r="CM16" s="38">
        <f>BALANCE!CM22-BALANCE!CL22</f>
        <v>0</v>
      </c>
      <c r="CN16" s="38">
        <f>BALANCE!CN22-BALANCE!CM22</f>
        <v>0</v>
      </c>
      <c r="CO16" s="38">
        <f>BALANCE!CO22-BALANCE!CN22</f>
        <v>0</v>
      </c>
      <c r="CP16" s="38">
        <f>BALANCE!CP22-BALANCE!CO22</f>
        <v>0</v>
      </c>
      <c r="CQ16" s="38">
        <f>BALANCE!CQ22-BALANCE!CP22</f>
        <v>0</v>
      </c>
      <c r="CR16" s="38">
        <f>SUM(CF16:CQ16)</f>
        <v>0</v>
      </c>
      <c r="CS16" s="4"/>
      <c r="CT16" s="4"/>
      <c r="CU16" s="4"/>
      <c r="CV16" s="38">
        <f>BALANCE!CV22-BALANCE!CQ22</f>
        <v>0</v>
      </c>
      <c r="CW16" s="38">
        <f>BALANCE!CW22-BALANCE!CV22</f>
        <v>0</v>
      </c>
      <c r="CX16" s="38">
        <f>BALANCE!CX22-BALANCE!CW22</f>
        <v>0</v>
      </c>
      <c r="CY16" s="38">
        <f>BALANCE!CY22-BALANCE!CX22</f>
        <v>0</v>
      </c>
      <c r="CZ16" s="38">
        <f>BALANCE!CZ22-BALANCE!CY22</f>
        <v>0</v>
      </c>
      <c r="DA16" s="38">
        <f>BALANCE!DA22-BALANCE!CZ22</f>
        <v>0</v>
      </c>
      <c r="DB16" s="38">
        <f>BALANCE!DB22-BALANCE!DA22</f>
        <v>0</v>
      </c>
      <c r="DC16" s="38">
        <f>BALANCE!DC22-BALANCE!DB22</f>
        <v>0</v>
      </c>
      <c r="DD16" s="38">
        <f>BALANCE!DD22-BALANCE!DC22</f>
        <v>0</v>
      </c>
      <c r="DE16" s="38">
        <f>BALANCE!DE22-BALANCE!DD22</f>
        <v>0</v>
      </c>
      <c r="DF16" s="38">
        <f>BALANCE!DF22-BALANCE!DE22</f>
        <v>0</v>
      </c>
      <c r="DG16" s="38">
        <f>BALANCE!DG22-BALANCE!DF22</f>
        <v>0</v>
      </c>
      <c r="DH16" s="38">
        <f>SUM(CV16:DG16)</f>
        <v>0</v>
      </c>
      <c r="DI16" s="4"/>
    </row>
    <row r="17" spans="1:113" s="182" customFormat="1" ht="15.75" customHeight="1">
      <c r="A17" s="180" t="s">
        <v>79</v>
      </c>
      <c r="B17" s="180"/>
      <c r="C17" s="180"/>
      <c r="D17" s="181">
        <f t="shared" ref="D17:P17" si="21">SUM(D16)</f>
        <v>0</v>
      </c>
      <c r="E17" s="181">
        <f t="shared" si="21"/>
        <v>0</v>
      </c>
      <c r="F17" s="181">
        <f t="shared" si="21"/>
        <v>0</v>
      </c>
      <c r="G17" s="181">
        <f t="shared" si="21"/>
        <v>0</v>
      </c>
      <c r="H17" s="181">
        <f t="shared" si="21"/>
        <v>0</v>
      </c>
      <c r="I17" s="181">
        <f t="shared" si="21"/>
        <v>0</v>
      </c>
      <c r="J17" s="181">
        <f t="shared" si="21"/>
        <v>0</v>
      </c>
      <c r="K17" s="181">
        <f t="shared" si="21"/>
        <v>0</v>
      </c>
      <c r="L17" s="181">
        <f t="shared" si="21"/>
        <v>0</v>
      </c>
      <c r="M17" s="181">
        <f t="shared" si="21"/>
        <v>0</v>
      </c>
      <c r="N17" s="181">
        <f t="shared" si="21"/>
        <v>0</v>
      </c>
      <c r="O17" s="181">
        <f t="shared" si="21"/>
        <v>0</v>
      </c>
      <c r="P17" s="181">
        <f t="shared" si="21"/>
        <v>0</v>
      </c>
      <c r="Q17" s="180"/>
      <c r="R17" s="180"/>
      <c r="S17" s="180"/>
      <c r="T17" s="181">
        <f t="shared" ref="T17:AF17" si="22">SUM(T16)</f>
        <v>0</v>
      </c>
      <c r="U17" s="181">
        <f t="shared" si="22"/>
        <v>0</v>
      </c>
      <c r="V17" s="181">
        <f t="shared" si="22"/>
        <v>0</v>
      </c>
      <c r="W17" s="181">
        <f t="shared" si="22"/>
        <v>0</v>
      </c>
      <c r="X17" s="181">
        <f t="shared" si="22"/>
        <v>0</v>
      </c>
      <c r="Y17" s="181">
        <f t="shared" si="22"/>
        <v>0</v>
      </c>
      <c r="Z17" s="181">
        <f t="shared" si="22"/>
        <v>0</v>
      </c>
      <c r="AA17" s="181">
        <f t="shared" si="22"/>
        <v>0</v>
      </c>
      <c r="AB17" s="181">
        <f t="shared" si="22"/>
        <v>0</v>
      </c>
      <c r="AC17" s="181">
        <f t="shared" si="22"/>
        <v>0</v>
      </c>
      <c r="AD17" s="181">
        <f t="shared" si="22"/>
        <v>0</v>
      </c>
      <c r="AE17" s="181">
        <f t="shared" si="22"/>
        <v>0</v>
      </c>
      <c r="AF17" s="181">
        <f t="shared" si="22"/>
        <v>0</v>
      </c>
      <c r="AG17" s="180"/>
      <c r="AH17" s="180"/>
      <c r="AI17" s="180"/>
      <c r="AJ17" s="181">
        <f t="shared" ref="AJ17:AV17" si="23">SUM(AJ16)</f>
        <v>0</v>
      </c>
      <c r="AK17" s="181">
        <f t="shared" si="23"/>
        <v>0</v>
      </c>
      <c r="AL17" s="181">
        <f t="shared" si="23"/>
        <v>0</v>
      </c>
      <c r="AM17" s="181">
        <f t="shared" si="23"/>
        <v>0</v>
      </c>
      <c r="AN17" s="181">
        <f t="shared" si="23"/>
        <v>0</v>
      </c>
      <c r="AO17" s="181">
        <f t="shared" si="23"/>
        <v>0</v>
      </c>
      <c r="AP17" s="181">
        <f t="shared" si="23"/>
        <v>0</v>
      </c>
      <c r="AQ17" s="181">
        <f t="shared" si="23"/>
        <v>0</v>
      </c>
      <c r="AR17" s="181">
        <f t="shared" si="23"/>
        <v>0</v>
      </c>
      <c r="AS17" s="181">
        <f t="shared" si="23"/>
        <v>0</v>
      </c>
      <c r="AT17" s="181">
        <f t="shared" si="23"/>
        <v>0</v>
      </c>
      <c r="AU17" s="181">
        <f t="shared" si="23"/>
        <v>0</v>
      </c>
      <c r="AV17" s="181">
        <f t="shared" si="23"/>
        <v>0</v>
      </c>
      <c r="AW17" s="180"/>
      <c r="AX17" s="180"/>
      <c r="AY17" s="180"/>
      <c r="AZ17" s="181">
        <f t="shared" ref="AZ17:BL17" si="24">SUM(AZ16)</f>
        <v>0</v>
      </c>
      <c r="BA17" s="181">
        <f t="shared" si="24"/>
        <v>0</v>
      </c>
      <c r="BB17" s="181">
        <f t="shared" si="24"/>
        <v>0</v>
      </c>
      <c r="BC17" s="181">
        <f t="shared" si="24"/>
        <v>0</v>
      </c>
      <c r="BD17" s="181">
        <f t="shared" si="24"/>
        <v>0</v>
      </c>
      <c r="BE17" s="181">
        <f t="shared" si="24"/>
        <v>0</v>
      </c>
      <c r="BF17" s="181">
        <f t="shared" si="24"/>
        <v>0</v>
      </c>
      <c r="BG17" s="181">
        <f t="shared" si="24"/>
        <v>0</v>
      </c>
      <c r="BH17" s="181">
        <f t="shared" si="24"/>
        <v>0</v>
      </c>
      <c r="BI17" s="181">
        <f t="shared" si="24"/>
        <v>0</v>
      </c>
      <c r="BJ17" s="181">
        <f t="shared" si="24"/>
        <v>0</v>
      </c>
      <c r="BK17" s="181">
        <f t="shared" si="24"/>
        <v>0</v>
      </c>
      <c r="BL17" s="181">
        <f t="shared" si="24"/>
        <v>0</v>
      </c>
      <c r="BM17" s="180"/>
      <c r="BN17" s="180"/>
      <c r="BO17" s="180"/>
      <c r="BP17" s="181">
        <f t="shared" ref="BP17:CB17" si="25">SUM(BP16)</f>
        <v>0</v>
      </c>
      <c r="BQ17" s="181">
        <f t="shared" si="25"/>
        <v>0</v>
      </c>
      <c r="BR17" s="181">
        <f t="shared" si="25"/>
        <v>0</v>
      </c>
      <c r="BS17" s="181">
        <f t="shared" si="25"/>
        <v>0</v>
      </c>
      <c r="BT17" s="181">
        <f t="shared" si="25"/>
        <v>0</v>
      </c>
      <c r="BU17" s="181">
        <f t="shared" si="25"/>
        <v>0</v>
      </c>
      <c r="BV17" s="181">
        <f t="shared" si="25"/>
        <v>0</v>
      </c>
      <c r="BW17" s="181">
        <f t="shared" si="25"/>
        <v>0</v>
      </c>
      <c r="BX17" s="181">
        <f t="shared" si="25"/>
        <v>0</v>
      </c>
      <c r="BY17" s="181">
        <f t="shared" si="25"/>
        <v>0</v>
      </c>
      <c r="BZ17" s="181">
        <f t="shared" si="25"/>
        <v>0</v>
      </c>
      <c r="CA17" s="181">
        <f t="shared" si="25"/>
        <v>0</v>
      </c>
      <c r="CB17" s="181">
        <f t="shared" si="25"/>
        <v>0</v>
      </c>
      <c r="CC17" s="180"/>
      <c r="CD17" s="180"/>
      <c r="CE17" s="180"/>
      <c r="CF17" s="181">
        <f t="shared" ref="CF17:CR17" si="26">SUM(CF16)</f>
        <v>0</v>
      </c>
      <c r="CG17" s="181">
        <f t="shared" si="26"/>
        <v>0</v>
      </c>
      <c r="CH17" s="181">
        <f t="shared" si="26"/>
        <v>0</v>
      </c>
      <c r="CI17" s="181">
        <f t="shared" si="26"/>
        <v>0</v>
      </c>
      <c r="CJ17" s="181">
        <f t="shared" si="26"/>
        <v>0</v>
      </c>
      <c r="CK17" s="181">
        <f t="shared" si="26"/>
        <v>0</v>
      </c>
      <c r="CL17" s="181">
        <f t="shared" si="26"/>
        <v>0</v>
      </c>
      <c r="CM17" s="181">
        <f t="shared" si="26"/>
        <v>0</v>
      </c>
      <c r="CN17" s="181">
        <f t="shared" si="26"/>
        <v>0</v>
      </c>
      <c r="CO17" s="181">
        <f t="shared" si="26"/>
        <v>0</v>
      </c>
      <c r="CP17" s="181">
        <f t="shared" si="26"/>
        <v>0</v>
      </c>
      <c r="CQ17" s="181">
        <f t="shared" si="26"/>
        <v>0</v>
      </c>
      <c r="CR17" s="181">
        <f t="shared" si="26"/>
        <v>0</v>
      </c>
      <c r="CS17" s="180"/>
      <c r="CT17" s="180"/>
      <c r="CU17" s="180"/>
      <c r="CV17" s="181">
        <f t="shared" ref="CV17:DH17" si="27">SUM(CV16)</f>
        <v>0</v>
      </c>
      <c r="CW17" s="181">
        <f t="shared" si="27"/>
        <v>0</v>
      </c>
      <c r="CX17" s="181">
        <f t="shared" si="27"/>
        <v>0</v>
      </c>
      <c r="CY17" s="181">
        <f t="shared" si="27"/>
        <v>0</v>
      </c>
      <c r="CZ17" s="181">
        <f t="shared" si="27"/>
        <v>0</v>
      </c>
      <c r="DA17" s="181">
        <f t="shared" si="27"/>
        <v>0</v>
      </c>
      <c r="DB17" s="181">
        <f t="shared" si="27"/>
        <v>0</v>
      </c>
      <c r="DC17" s="181">
        <f t="shared" si="27"/>
        <v>0</v>
      </c>
      <c r="DD17" s="181">
        <f t="shared" si="27"/>
        <v>0</v>
      </c>
      <c r="DE17" s="181">
        <f t="shared" si="27"/>
        <v>0</v>
      </c>
      <c r="DF17" s="181">
        <f t="shared" si="27"/>
        <v>0</v>
      </c>
      <c r="DG17" s="181">
        <f t="shared" si="27"/>
        <v>0</v>
      </c>
      <c r="DH17" s="181">
        <f t="shared" si="27"/>
        <v>0</v>
      </c>
      <c r="DI17" s="180"/>
    </row>
    <row r="18" spans="1:113" ht="15.75" customHeight="1">
      <c r="A18" s="4"/>
      <c r="B18" s="4"/>
      <c r="C18" s="4"/>
      <c r="D18" s="38"/>
      <c r="E18" s="38"/>
      <c r="F18" s="38"/>
      <c r="G18" s="38"/>
      <c r="H18" s="38"/>
      <c r="I18" s="38"/>
      <c r="J18" s="38"/>
      <c r="K18" s="38"/>
      <c r="L18" s="38"/>
      <c r="M18" s="38"/>
      <c r="N18" s="38"/>
      <c r="O18" s="38"/>
      <c r="P18" s="38"/>
      <c r="Q18" s="4"/>
      <c r="R18" s="4"/>
      <c r="S18" s="4"/>
      <c r="T18" s="38"/>
      <c r="U18" s="38"/>
      <c r="V18" s="38"/>
      <c r="W18" s="38"/>
      <c r="X18" s="38"/>
      <c r="Y18" s="38"/>
      <c r="Z18" s="38"/>
      <c r="AA18" s="38"/>
      <c r="AB18" s="38"/>
      <c r="AC18" s="38"/>
      <c r="AD18" s="38"/>
      <c r="AE18" s="38"/>
      <c r="AF18" s="38"/>
      <c r="AG18" s="4"/>
      <c r="AH18" s="4"/>
      <c r="AI18" s="4"/>
      <c r="AJ18" s="38"/>
      <c r="AK18" s="38"/>
      <c r="AL18" s="38"/>
      <c r="AM18" s="38"/>
      <c r="AN18" s="38"/>
      <c r="AO18" s="38"/>
      <c r="AP18" s="38"/>
      <c r="AQ18" s="38"/>
      <c r="AR18" s="38"/>
      <c r="AS18" s="38"/>
      <c r="AT18" s="38"/>
      <c r="AU18" s="38"/>
      <c r="AV18" s="38"/>
      <c r="AW18" s="4"/>
      <c r="AX18" s="4"/>
      <c r="AY18" s="4"/>
      <c r="AZ18" s="38"/>
      <c r="BA18" s="38"/>
      <c r="BB18" s="38"/>
      <c r="BC18" s="38"/>
      <c r="BD18" s="38"/>
      <c r="BE18" s="38"/>
      <c r="BF18" s="38"/>
      <c r="BG18" s="38"/>
      <c r="BH18" s="38"/>
      <c r="BI18" s="38"/>
      <c r="BJ18" s="38"/>
      <c r="BK18" s="38"/>
      <c r="BL18" s="38"/>
      <c r="BM18" s="4"/>
      <c r="BN18" s="4"/>
      <c r="BO18" s="4"/>
      <c r="BP18" s="38"/>
      <c r="BQ18" s="38"/>
      <c r="BR18" s="38"/>
      <c r="BS18" s="38"/>
      <c r="BT18" s="38"/>
      <c r="BU18" s="38"/>
      <c r="BV18" s="38"/>
      <c r="BW18" s="38"/>
      <c r="BX18" s="38"/>
      <c r="BY18" s="38"/>
      <c r="BZ18" s="38"/>
      <c r="CA18" s="38"/>
      <c r="CB18" s="38"/>
      <c r="CC18" s="4"/>
      <c r="CD18" s="4"/>
      <c r="CE18" s="4"/>
      <c r="CF18" s="38"/>
      <c r="CG18" s="38"/>
      <c r="CH18" s="38"/>
      <c r="CI18" s="38"/>
      <c r="CJ18" s="38"/>
      <c r="CK18" s="38"/>
      <c r="CL18" s="38"/>
      <c r="CM18" s="38"/>
      <c r="CN18" s="38"/>
      <c r="CO18" s="38"/>
      <c r="CP18" s="38"/>
      <c r="CQ18" s="38"/>
      <c r="CR18" s="38"/>
      <c r="CS18" s="4"/>
      <c r="CT18" s="4"/>
      <c r="CU18" s="4"/>
      <c r="CV18" s="38"/>
      <c r="CW18" s="38"/>
      <c r="CX18" s="38"/>
      <c r="CY18" s="38"/>
      <c r="CZ18" s="38"/>
      <c r="DA18" s="38"/>
      <c r="DB18" s="38"/>
      <c r="DC18" s="38"/>
      <c r="DD18" s="38"/>
      <c r="DE18" s="38"/>
      <c r="DF18" s="38"/>
      <c r="DG18" s="38"/>
      <c r="DH18" s="38"/>
      <c r="DI18" s="4"/>
    </row>
    <row r="19" spans="1:113" ht="15.75" customHeight="1">
      <c r="A19" s="4" t="s">
        <v>80</v>
      </c>
      <c r="B19" s="4"/>
      <c r="C19" s="4"/>
      <c r="D19" s="38">
        <f>BALANCE!D29</f>
        <v>0</v>
      </c>
      <c r="E19" s="38">
        <f>BALANCE!E29-BALANCE!D29</f>
        <v>0</v>
      </c>
      <c r="F19" s="38">
        <f>BALANCE!F29-BALANCE!E29</f>
        <v>0</v>
      </c>
      <c r="G19" s="38">
        <f>BALANCE!G29-BALANCE!F29</f>
        <v>0</v>
      </c>
      <c r="H19" s="38">
        <f>BALANCE!H29-BALANCE!G29</f>
        <v>0</v>
      </c>
      <c r="I19" s="38">
        <f>BALANCE!I29-BALANCE!H29</f>
        <v>0</v>
      </c>
      <c r="J19" s="38">
        <f>BALANCE!J29-BALANCE!I29</f>
        <v>0</v>
      </c>
      <c r="K19" s="38">
        <f>BALANCE!K29-BALANCE!J29</f>
        <v>0</v>
      </c>
      <c r="L19" s="38">
        <f>BALANCE!L29-BALANCE!K29</f>
        <v>0</v>
      </c>
      <c r="M19" s="38">
        <f>BALANCE!M29-BALANCE!L29</f>
        <v>0</v>
      </c>
      <c r="N19" s="38">
        <f>BALANCE!N29-BALANCE!M29</f>
        <v>0</v>
      </c>
      <c r="O19" s="38">
        <f>BALANCE!O29-BALANCE!N29</f>
        <v>0</v>
      </c>
      <c r="P19" s="38">
        <f>SUM(D19:O19)</f>
        <v>0</v>
      </c>
      <c r="Q19" s="4"/>
      <c r="R19" s="4"/>
      <c r="S19" s="4"/>
      <c r="T19" s="38">
        <f>BALANCE!T28-BALANCE!S28+BALANCE!T27-BALANCE!S27</f>
        <v>0</v>
      </c>
      <c r="U19" s="38">
        <f>BALANCE!U28-BALANCE!T28+BALANCE!U27-BALANCE!T27</f>
        <v>0</v>
      </c>
      <c r="V19" s="38">
        <f>BALANCE!V28-BALANCE!U28+BALANCE!V27-BALANCE!U27</f>
        <v>0</v>
      </c>
      <c r="W19" s="38">
        <f>BALANCE!W28-BALANCE!V28+BALANCE!W27-BALANCE!V27</f>
        <v>0</v>
      </c>
      <c r="X19" s="38">
        <f>BALANCE!X28-BALANCE!W28+BALANCE!X27-BALANCE!W27</f>
        <v>0</v>
      </c>
      <c r="Y19" s="38">
        <f>BALANCE!Y28-BALANCE!X28+BALANCE!Y27-BALANCE!X27</f>
        <v>0</v>
      </c>
      <c r="Z19" s="38">
        <f>BALANCE!Z28-BALANCE!Y28+BALANCE!Z27-BALANCE!Y27</f>
        <v>0</v>
      </c>
      <c r="AA19" s="38">
        <f>BALANCE!AA28-BALANCE!Z28+BALANCE!AA27-BALANCE!Z27</f>
        <v>0</v>
      </c>
      <c r="AB19" s="38">
        <f>BALANCE!AB28-BALANCE!AA28+BALANCE!AB27-BALANCE!AA27</f>
        <v>0</v>
      </c>
      <c r="AC19" s="38">
        <f>BALANCE!AC28-BALANCE!AB28+BALANCE!AC27-BALANCE!AB27</f>
        <v>0</v>
      </c>
      <c r="AD19" s="38">
        <f>BALANCE!AD28-BALANCE!AC28+BALANCE!AD27-BALANCE!AC27</f>
        <v>0</v>
      </c>
      <c r="AE19" s="38">
        <f>BALANCE!AE28-BALANCE!AD28+BALANCE!AE27-BALANCE!AD27</f>
        <v>0</v>
      </c>
      <c r="AF19" s="38">
        <f>SUM(T19:AE19)</f>
        <v>0</v>
      </c>
      <c r="AG19" s="4"/>
      <c r="AH19" s="4"/>
      <c r="AI19" s="4"/>
      <c r="AJ19" s="38">
        <f>BALANCE!AJ28-BALANCE!AE28+BALANCE!AJ27-BALANCE!AE27</f>
        <v>0</v>
      </c>
      <c r="AK19" s="38">
        <f>BALANCE!AK28-BALANCE!AJ28+BALANCE!AK27-BALANCE!AJ27</f>
        <v>0</v>
      </c>
      <c r="AL19" s="38">
        <f>BALANCE!AL28-BALANCE!AK28+BALANCE!AL27-BALANCE!AK27</f>
        <v>0</v>
      </c>
      <c r="AM19" s="38">
        <f>BALANCE!AM28-BALANCE!AL28+BALANCE!AM27-BALANCE!AL27</f>
        <v>0</v>
      </c>
      <c r="AN19" s="38">
        <f>BALANCE!AN28-BALANCE!AM28+BALANCE!AN27-BALANCE!AM27</f>
        <v>0</v>
      </c>
      <c r="AO19" s="38">
        <f>BALANCE!AO28-BALANCE!AN28+BALANCE!AO27-BALANCE!AN27</f>
        <v>0</v>
      </c>
      <c r="AP19" s="38">
        <f>BALANCE!AP28-BALANCE!AO28+BALANCE!AP27-BALANCE!AO27</f>
        <v>0</v>
      </c>
      <c r="AQ19" s="38">
        <f>BALANCE!AQ28-BALANCE!AP28+BALANCE!AQ27-BALANCE!AP27</f>
        <v>0</v>
      </c>
      <c r="AR19" s="38">
        <f>BALANCE!AR28-BALANCE!AQ28+BALANCE!AR27-BALANCE!AQ27</f>
        <v>0</v>
      </c>
      <c r="AS19" s="38">
        <f>BALANCE!AS28-BALANCE!AR28+BALANCE!AS27-BALANCE!AR27</f>
        <v>0</v>
      </c>
      <c r="AT19" s="38">
        <f>BALANCE!AT28-BALANCE!AS28+BALANCE!AT27-BALANCE!AS27</f>
        <v>0</v>
      </c>
      <c r="AU19" s="38">
        <f>BALANCE!AU28-BALANCE!AT28+BALANCE!AU27-BALANCE!AT27</f>
        <v>0</v>
      </c>
      <c r="AV19" s="38">
        <f>SUM(AJ19:AU19)</f>
        <v>0</v>
      </c>
      <c r="AW19" s="4"/>
      <c r="AX19" s="4"/>
      <c r="AY19" s="4"/>
      <c r="AZ19" s="38">
        <f>BALANCE!AZ28-BALANCE!AU28+BALANCE!AZ27-BALANCE!AU27</f>
        <v>350000</v>
      </c>
      <c r="BA19" s="38">
        <f>BALANCE!BA28-BALANCE!AZ28+BALANCE!BA27-BALANCE!AZ27</f>
        <v>0</v>
      </c>
      <c r="BB19" s="38">
        <f>BALANCE!BB28-BALANCE!BA28+BALANCE!BB27-BALANCE!BA27</f>
        <v>0</v>
      </c>
      <c r="BC19" s="38">
        <f>BALANCE!BC28-BALANCE!BB28+BALANCE!BC27-BALANCE!BB27</f>
        <v>0</v>
      </c>
      <c r="BD19" s="38">
        <f>BALANCE!BD28-BALANCE!BC28+BALANCE!BD27-BALANCE!BC27</f>
        <v>0</v>
      </c>
      <c r="BE19" s="38">
        <f>BALANCE!BE28-BALANCE!BD28+BALANCE!BE27-BALANCE!BD27</f>
        <v>0</v>
      </c>
      <c r="BF19" s="38">
        <f>BALANCE!BF28-BALANCE!BE28+BALANCE!BF27-BALANCE!BE27</f>
        <v>0</v>
      </c>
      <c r="BG19" s="38">
        <f>BALANCE!BG28-BALANCE!BF28+BALANCE!BG27-BALANCE!BF27</f>
        <v>0</v>
      </c>
      <c r="BH19" s="38">
        <f>BALANCE!BH28-BALANCE!BG28+BALANCE!BH27-BALANCE!BG27</f>
        <v>1500000</v>
      </c>
      <c r="BI19" s="38">
        <f>BALANCE!BI28-BALANCE!BH28+BALANCE!BI27-BALANCE!BH27</f>
        <v>0</v>
      </c>
      <c r="BJ19" s="38">
        <f>BALANCE!BJ28-BALANCE!BI28+BALANCE!BJ27-BALANCE!BI27</f>
        <v>0</v>
      </c>
      <c r="BK19" s="38">
        <f>BALANCE!BK28-BALANCE!BJ28+BALANCE!BK27-BALANCE!BJ27</f>
        <v>0</v>
      </c>
      <c r="BL19" s="38">
        <f>SUM(AZ19:BK19)</f>
        <v>1850000</v>
      </c>
      <c r="BM19" s="4"/>
      <c r="BN19" s="4"/>
      <c r="BO19" s="4"/>
      <c r="BP19" s="38">
        <f>BALANCE!BP28-BALANCE!BK28+BALANCE!BP27-BALANCE!BK27</f>
        <v>0</v>
      </c>
      <c r="BQ19" s="38">
        <f>BALANCE!BQ28-BALANCE!BP28+BALANCE!BQ27-BALANCE!BP27</f>
        <v>0</v>
      </c>
      <c r="BR19" s="38">
        <f>BALANCE!BR28-BALANCE!BQ28+BALANCE!BR27-BALANCE!BQ27</f>
        <v>0</v>
      </c>
      <c r="BS19" s="38">
        <f>BALANCE!BS28-BALANCE!BR28+BALANCE!BS27-BALANCE!BR27</f>
        <v>0</v>
      </c>
      <c r="BT19" s="38">
        <f>BALANCE!BT28-BALANCE!BS28+BALANCE!BT27-BALANCE!BS27</f>
        <v>0</v>
      </c>
      <c r="BU19" s="38">
        <f>BALANCE!BU28-BALANCE!BT28+BALANCE!BU27-BALANCE!BT27</f>
        <v>0</v>
      </c>
      <c r="BV19" s="38">
        <f>BALANCE!BV28-BALANCE!BU28+BALANCE!BV27-BALANCE!BU27</f>
        <v>0</v>
      </c>
      <c r="BW19" s="38">
        <f>BALANCE!BW28-BALANCE!BV28+BALANCE!BW27-BALANCE!BV27</f>
        <v>0</v>
      </c>
      <c r="BX19" s="38">
        <f>BALANCE!BX28-BALANCE!BW28+BALANCE!BX27-BALANCE!BW27</f>
        <v>0</v>
      </c>
      <c r="BY19" s="38">
        <f>BALANCE!BY28-BALANCE!BX28+BALANCE!BY27-BALANCE!BX27</f>
        <v>0</v>
      </c>
      <c r="BZ19" s="38">
        <f>BALANCE!BZ28-BALANCE!BY28+BALANCE!BZ27-BALANCE!BY27</f>
        <v>0</v>
      </c>
      <c r="CA19" s="38">
        <f>BALANCE!CA28-BALANCE!BZ28+BALANCE!CA27-BALANCE!BZ27</f>
        <v>0</v>
      </c>
      <c r="CB19" s="38">
        <f>SUM(BP19:CA19)</f>
        <v>0</v>
      </c>
      <c r="CC19" s="4"/>
      <c r="CD19" s="4"/>
      <c r="CE19" s="4"/>
      <c r="CF19" s="38">
        <f>BALANCE!CF28-BALANCE!CA28+BALANCE!CF27-BALANCE!CA27</f>
        <v>0</v>
      </c>
      <c r="CG19" s="38">
        <f>BALANCE!CG28-BALANCE!CF28+BALANCE!CG27-BALANCE!CF27</f>
        <v>0</v>
      </c>
      <c r="CH19" s="38">
        <f>BALANCE!CH28-BALANCE!CG28+BALANCE!CH27-BALANCE!CG27</f>
        <v>0</v>
      </c>
      <c r="CI19" s="38">
        <f>BALANCE!CI28-BALANCE!CH28+BALANCE!CI27-BALANCE!CH27</f>
        <v>0</v>
      </c>
      <c r="CJ19" s="38">
        <f>BALANCE!CJ28-BALANCE!CI28+BALANCE!CJ27-BALANCE!CI27</f>
        <v>0</v>
      </c>
      <c r="CK19" s="38">
        <f>BALANCE!CK28-BALANCE!CJ28+BALANCE!CK27-BALANCE!CJ27</f>
        <v>0</v>
      </c>
      <c r="CL19" s="38">
        <f>BALANCE!CL28-BALANCE!CK28+BALANCE!CL27-BALANCE!CK27</f>
        <v>0</v>
      </c>
      <c r="CM19" s="38">
        <f>BALANCE!CM28-BALANCE!CL28+BALANCE!CM27-BALANCE!CL27</f>
        <v>0</v>
      </c>
      <c r="CN19" s="38">
        <f>BALANCE!CN28-BALANCE!CM28+BALANCE!CN27-BALANCE!CM27</f>
        <v>0</v>
      </c>
      <c r="CO19" s="38">
        <f>BALANCE!CO28-BALANCE!CN28+BALANCE!CO27-BALANCE!CN27</f>
        <v>0</v>
      </c>
      <c r="CP19" s="38">
        <f>BALANCE!CP28-BALANCE!CO28+BALANCE!CP27-BALANCE!CO27</f>
        <v>0</v>
      </c>
      <c r="CQ19" s="38">
        <f>BALANCE!CQ28-BALANCE!CP28+BALANCE!CQ27-BALANCE!CP27</f>
        <v>0</v>
      </c>
      <c r="CR19" s="38">
        <f>SUM(CF19:CQ19)</f>
        <v>0</v>
      </c>
      <c r="CS19" s="4"/>
      <c r="CT19" s="4"/>
      <c r="CU19" s="4"/>
      <c r="CV19" s="38">
        <f>BALANCE!CV28-BALANCE!CQ28+BALANCE!CV27-BALANCE!CQ27</f>
        <v>0</v>
      </c>
      <c r="CW19" s="38">
        <f>BALANCE!CW28-BALANCE!CV28+BALANCE!CW27-BALANCE!CV27</f>
        <v>0</v>
      </c>
      <c r="CX19" s="38">
        <f>BALANCE!CX28-BALANCE!CW28+BALANCE!CX27-BALANCE!CW27</f>
        <v>0</v>
      </c>
      <c r="CY19" s="38">
        <f>BALANCE!CY28-BALANCE!CX28+BALANCE!CY27-BALANCE!CX27</f>
        <v>0</v>
      </c>
      <c r="CZ19" s="38">
        <f>BALANCE!CZ28-BALANCE!CY28+BALANCE!CZ27-BALANCE!CY27</f>
        <v>0</v>
      </c>
      <c r="DA19" s="38">
        <f>BALANCE!DA28-BALANCE!CZ28+BALANCE!DA27-BALANCE!CZ27</f>
        <v>0</v>
      </c>
      <c r="DB19" s="38">
        <f>BALANCE!DB28-BALANCE!DA28+BALANCE!DB27-BALANCE!DA27</f>
        <v>0</v>
      </c>
      <c r="DC19" s="38">
        <f>BALANCE!DC28-BALANCE!DB28+BALANCE!DC27-BALANCE!DB27</f>
        <v>0</v>
      </c>
      <c r="DD19" s="38">
        <f>BALANCE!DD28-BALANCE!DC28+BALANCE!DD27-BALANCE!DC27</f>
        <v>0</v>
      </c>
      <c r="DE19" s="38">
        <f>BALANCE!DE28-BALANCE!DD28+BALANCE!DE27-BALANCE!DD27</f>
        <v>0</v>
      </c>
      <c r="DF19" s="38">
        <f>BALANCE!DF28-BALANCE!DE28+BALANCE!DF27-BALANCE!DE27</f>
        <v>0</v>
      </c>
      <c r="DG19" s="38">
        <f>BALANCE!DG28-BALANCE!DF28+BALANCE!DG27-BALANCE!DF27</f>
        <v>0</v>
      </c>
      <c r="DH19" s="38">
        <f>SUM(CV19:DG19)</f>
        <v>0</v>
      </c>
      <c r="DI19" s="4"/>
    </row>
    <row r="20" spans="1:113" s="182" customFormat="1" ht="15.75" customHeight="1">
      <c r="A20" s="180" t="s">
        <v>81</v>
      </c>
      <c r="B20" s="180"/>
      <c r="C20" s="180"/>
      <c r="D20" s="181">
        <f t="shared" ref="D20:P20" si="28">SUM(D19)</f>
        <v>0</v>
      </c>
      <c r="E20" s="181">
        <f t="shared" si="28"/>
        <v>0</v>
      </c>
      <c r="F20" s="181">
        <f t="shared" si="28"/>
        <v>0</v>
      </c>
      <c r="G20" s="181">
        <f t="shared" si="28"/>
        <v>0</v>
      </c>
      <c r="H20" s="181">
        <f t="shared" si="28"/>
        <v>0</v>
      </c>
      <c r="I20" s="181">
        <f t="shared" si="28"/>
        <v>0</v>
      </c>
      <c r="J20" s="181">
        <f t="shared" si="28"/>
        <v>0</v>
      </c>
      <c r="K20" s="181">
        <f t="shared" si="28"/>
        <v>0</v>
      </c>
      <c r="L20" s="181">
        <f t="shared" si="28"/>
        <v>0</v>
      </c>
      <c r="M20" s="181">
        <f t="shared" si="28"/>
        <v>0</v>
      </c>
      <c r="N20" s="181">
        <f t="shared" si="28"/>
        <v>0</v>
      </c>
      <c r="O20" s="181">
        <f t="shared" si="28"/>
        <v>0</v>
      </c>
      <c r="P20" s="181">
        <f t="shared" si="28"/>
        <v>0</v>
      </c>
      <c r="Q20" s="180"/>
      <c r="R20" s="180"/>
      <c r="S20" s="180"/>
      <c r="T20" s="181">
        <f t="shared" ref="T20:AF20" si="29">SUM(T19)</f>
        <v>0</v>
      </c>
      <c r="U20" s="181">
        <f t="shared" si="29"/>
        <v>0</v>
      </c>
      <c r="V20" s="181">
        <f t="shared" si="29"/>
        <v>0</v>
      </c>
      <c r="W20" s="181">
        <f t="shared" si="29"/>
        <v>0</v>
      </c>
      <c r="X20" s="181">
        <f t="shared" si="29"/>
        <v>0</v>
      </c>
      <c r="Y20" s="181">
        <f t="shared" si="29"/>
        <v>0</v>
      </c>
      <c r="Z20" s="181">
        <f t="shared" si="29"/>
        <v>0</v>
      </c>
      <c r="AA20" s="181">
        <f t="shared" si="29"/>
        <v>0</v>
      </c>
      <c r="AB20" s="181">
        <f t="shared" si="29"/>
        <v>0</v>
      </c>
      <c r="AC20" s="181">
        <f t="shared" si="29"/>
        <v>0</v>
      </c>
      <c r="AD20" s="181">
        <f t="shared" si="29"/>
        <v>0</v>
      </c>
      <c r="AE20" s="181">
        <f t="shared" si="29"/>
        <v>0</v>
      </c>
      <c r="AF20" s="181">
        <f t="shared" si="29"/>
        <v>0</v>
      </c>
      <c r="AG20" s="180"/>
      <c r="AH20" s="180"/>
      <c r="AI20" s="180"/>
      <c r="AJ20" s="181">
        <f t="shared" ref="AJ20:AV20" si="30">SUM(AJ19)</f>
        <v>0</v>
      </c>
      <c r="AK20" s="181">
        <f t="shared" si="30"/>
        <v>0</v>
      </c>
      <c r="AL20" s="181">
        <f t="shared" si="30"/>
        <v>0</v>
      </c>
      <c r="AM20" s="181">
        <f t="shared" si="30"/>
        <v>0</v>
      </c>
      <c r="AN20" s="181">
        <f t="shared" si="30"/>
        <v>0</v>
      </c>
      <c r="AO20" s="181">
        <f t="shared" si="30"/>
        <v>0</v>
      </c>
      <c r="AP20" s="181">
        <f t="shared" si="30"/>
        <v>0</v>
      </c>
      <c r="AQ20" s="181">
        <f t="shared" si="30"/>
        <v>0</v>
      </c>
      <c r="AR20" s="181">
        <f t="shared" si="30"/>
        <v>0</v>
      </c>
      <c r="AS20" s="181">
        <f t="shared" si="30"/>
        <v>0</v>
      </c>
      <c r="AT20" s="181">
        <f t="shared" si="30"/>
        <v>0</v>
      </c>
      <c r="AU20" s="181">
        <f t="shared" si="30"/>
        <v>0</v>
      </c>
      <c r="AV20" s="181">
        <f t="shared" si="30"/>
        <v>0</v>
      </c>
      <c r="AW20" s="180"/>
      <c r="AX20" s="180"/>
      <c r="AY20" s="180"/>
      <c r="AZ20" s="181">
        <f t="shared" ref="AZ20:BL20" si="31">SUM(AZ19)</f>
        <v>350000</v>
      </c>
      <c r="BA20" s="181">
        <f t="shared" si="31"/>
        <v>0</v>
      </c>
      <c r="BB20" s="181">
        <f t="shared" si="31"/>
        <v>0</v>
      </c>
      <c r="BC20" s="181">
        <f t="shared" si="31"/>
        <v>0</v>
      </c>
      <c r="BD20" s="181">
        <f t="shared" si="31"/>
        <v>0</v>
      </c>
      <c r="BE20" s="181">
        <f t="shared" si="31"/>
        <v>0</v>
      </c>
      <c r="BF20" s="181">
        <f t="shared" si="31"/>
        <v>0</v>
      </c>
      <c r="BG20" s="181">
        <f t="shared" si="31"/>
        <v>0</v>
      </c>
      <c r="BH20" s="181">
        <f t="shared" si="31"/>
        <v>1500000</v>
      </c>
      <c r="BI20" s="181">
        <f t="shared" si="31"/>
        <v>0</v>
      </c>
      <c r="BJ20" s="181">
        <f t="shared" si="31"/>
        <v>0</v>
      </c>
      <c r="BK20" s="181">
        <f t="shared" si="31"/>
        <v>0</v>
      </c>
      <c r="BL20" s="181">
        <f t="shared" si="31"/>
        <v>1850000</v>
      </c>
      <c r="BM20" s="180"/>
      <c r="BN20" s="180"/>
      <c r="BO20" s="180"/>
      <c r="BP20" s="181">
        <f t="shared" ref="BP20:CB20" si="32">SUM(BP19)</f>
        <v>0</v>
      </c>
      <c r="BQ20" s="181">
        <f t="shared" si="32"/>
        <v>0</v>
      </c>
      <c r="BR20" s="181">
        <f t="shared" si="32"/>
        <v>0</v>
      </c>
      <c r="BS20" s="181">
        <f t="shared" si="32"/>
        <v>0</v>
      </c>
      <c r="BT20" s="181">
        <f t="shared" si="32"/>
        <v>0</v>
      </c>
      <c r="BU20" s="181">
        <f t="shared" si="32"/>
        <v>0</v>
      </c>
      <c r="BV20" s="181">
        <f t="shared" si="32"/>
        <v>0</v>
      </c>
      <c r="BW20" s="181">
        <f t="shared" si="32"/>
        <v>0</v>
      </c>
      <c r="BX20" s="181">
        <f t="shared" si="32"/>
        <v>0</v>
      </c>
      <c r="BY20" s="181">
        <f t="shared" si="32"/>
        <v>0</v>
      </c>
      <c r="BZ20" s="181">
        <f t="shared" si="32"/>
        <v>0</v>
      </c>
      <c r="CA20" s="181">
        <f t="shared" si="32"/>
        <v>0</v>
      </c>
      <c r="CB20" s="181">
        <f t="shared" si="32"/>
        <v>0</v>
      </c>
      <c r="CC20" s="180"/>
      <c r="CD20" s="180"/>
      <c r="CE20" s="180"/>
      <c r="CF20" s="181">
        <f t="shared" ref="CF20:CR20" si="33">SUM(CF19)</f>
        <v>0</v>
      </c>
      <c r="CG20" s="181">
        <f t="shared" si="33"/>
        <v>0</v>
      </c>
      <c r="CH20" s="181">
        <f t="shared" si="33"/>
        <v>0</v>
      </c>
      <c r="CI20" s="181">
        <f t="shared" si="33"/>
        <v>0</v>
      </c>
      <c r="CJ20" s="181">
        <f t="shared" si="33"/>
        <v>0</v>
      </c>
      <c r="CK20" s="181">
        <f t="shared" si="33"/>
        <v>0</v>
      </c>
      <c r="CL20" s="181">
        <f t="shared" si="33"/>
        <v>0</v>
      </c>
      <c r="CM20" s="181">
        <f t="shared" si="33"/>
        <v>0</v>
      </c>
      <c r="CN20" s="181">
        <f t="shared" si="33"/>
        <v>0</v>
      </c>
      <c r="CO20" s="181">
        <f t="shared" si="33"/>
        <v>0</v>
      </c>
      <c r="CP20" s="181">
        <f t="shared" si="33"/>
        <v>0</v>
      </c>
      <c r="CQ20" s="181">
        <f t="shared" si="33"/>
        <v>0</v>
      </c>
      <c r="CR20" s="181">
        <f t="shared" si="33"/>
        <v>0</v>
      </c>
      <c r="CS20" s="180"/>
      <c r="CT20" s="180"/>
      <c r="CU20" s="180"/>
      <c r="CV20" s="181">
        <f t="shared" ref="CV20:DH20" si="34">SUM(CV19)</f>
        <v>0</v>
      </c>
      <c r="CW20" s="181">
        <f t="shared" si="34"/>
        <v>0</v>
      </c>
      <c r="CX20" s="181">
        <f t="shared" si="34"/>
        <v>0</v>
      </c>
      <c r="CY20" s="181">
        <f t="shared" si="34"/>
        <v>0</v>
      </c>
      <c r="CZ20" s="181">
        <f t="shared" si="34"/>
        <v>0</v>
      </c>
      <c r="DA20" s="181">
        <f t="shared" si="34"/>
        <v>0</v>
      </c>
      <c r="DB20" s="181">
        <f t="shared" si="34"/>
        <v>0</v>
      </c>
      <c r="DC20" s="181">
        <f t="shared" si="34"/>
        <v>0</v>
      </c>
      <c r="DD20" s="181">
        <f t="shared" si="34"/>
        <v>0</v>
      </c>
      <c r="DE20" s="181">
        <f t="shared" si="34"/>
        <v>0</v>
      </c>
      <c r="DF20" s="181">
        <f t="shared" si="34"/>
        <v>0</v>
      </c>
      <c r="DG20" s="181">
        <f t="shared" si="34"/>
        <v>0</v>
      </c>
      <c r="DH20" s="181">
        <f t="shared" si="34"/>
        <v>0</v>
      </c>
      <c r="DI20" s="180"/>
    </row>
    <row r="21" spans="1:113" ht="15.75" customHeight="1">
      <c r="A21" s="125"/>
      <c r="B21" s="4"/>
      <c r="C21" s="4"/>
      <c r="D21" s="38"/>
      <c r="E21" s="38"/>
      <c r="F21" s="38"/>
      <c r="G21" s="38"/>
      <c r="H21" s="38"/>
      <c r="I21" s="38"/>
      <c r="J21" s="38"/>
      <c r="K21" s="38"/>
      <c r="L21" s="38"/>
      <c r="M21" s="38"/>
      <c r="N21" s="38"/>
      <c r="O21" s="38"/>
      <c r="P21" s="38"/>
      <c r="Q21" s="4"/>
      <c r="R21" s="4"/>
      <c r="S21" s="4"/>
      <c r="T21" s="38"/>
      <c r="U21" s="38"/>
      <c r="V21" s="38"/>
      <c r="W21" s="38"/>
      <c r="X21" s="38"/>
      <c r="Y21" s="38"/>
      <c r="Z21" s="38"/>
      <c r="AA21" s="38"/>
      <c r="AB21" s="38"/>
      <c r="AC21" s="38"/>
      <c r="AD21" s="38"/>
      <c r="AE21" s="38"/>
      <c r="AF21" s="38"/>
      <c r="AG21" s="4"/>
      <c r="AH21" s="4"/>
      <c r="AI21" s="4"/>
      <c r="AJ21" s="38"/>
      <c r="AK21" s="38"/>
      <c r="AL21" s="38"/>
      <c r="AM21" s="38"/>
      <c r="AN21" s="38"/>
      <c r="AO21" s="38"/>
      <c r="AP21" s="38"/>
      <c r="AQ21" s="38"/>
      <c r="AR21" s="38"/>
      <c r="AS21" s="38"/>
      <c r="AT21" s="38"/>
      <c r="AU21" s="38"/>
      <c r="AV21" s="38"/>
      <c r="AW21" s="4"/>
      <c r="AX21" s="4"/>
      <c r="AY21" s="4"/>
      <c r="AZ21" s="38"/>
      <c r="BA21" s="38"/>
      <c r="BB21" s="38"/>
      <c r="BC21" s="38"/>
      <c r="BD21" s="38"/>
      <c r="BE21" s="38"/>
      <c r="BF21" s="38"/>
      <c r="BG21" s="38"/>
      <c r="BH21" s="38"/>
      <c r="BI21" s="38"/>
      <c r="BJ21" s="38"/>
      <c r="BK21" s="38"/>
      <c r="BL21" s="38"/>
      <c r="BM21" s="4"/>
      <c r="BN21" s="4"/>
      <c r="BO21" s="4"/>
      <c r="BP21" s="38"/>
      <c r="BQ21" s="38"/>
      <c r="BR21" s="38"/>
      <c r="BS21" s="38"/>
      <c r="BT21" s="38"/>
      <c r="BU21" s="38"/>
      <c r="BV21" s="38"/>
      <c r="BW21" s="38"/>
      <c r="BX21" s="38"/>
      <c r="BY21" s="38"/>
      <c r="BZ21" s="38"/>
      <c r="CA21" s="38"/>
      <c r="CB21" s="38"/>
      <c r="CC21" s="4"/>
      <c r="CD21" s="4"/>
      <c r="CE21" s="4"/>
      <c r="CF21" s="38"/>
      <c r="CG21" s="38"/>
      <c r="CH21" s="38"/>
      <c r="CI21" s="38"/>
      <c r="CJ21" s="38"/>
      <c r="CK21" s="38"/>
      <c r="CL21" s="38"/>
      <c r="CM21" s="38"/>
      <c r="CN21" s="38"/>
      <c r="CO21" s="38"/>
      <c r="CP21" s="38"/>
      <c r="CQ21" s="38"/>
      <c r="CR21" s="38"/>
      <c r="CS21" s="4"/>
      <c r="CT21" s="4"/>
      <c r="CU21" s="4"/>
      <c r="CV21" s="38"/>
      <c r="CW21" s="38"/>
      <c r="CX21" s="38"/>
      <c r="CY21" s="38"/>
      <c r="CZ21" s="38"/>
      <c r="DA21" s="38"/>
      <c r="DB21" s="38"/>
      <c r="DC21" s="38"/>
      <c r="DD21" s="38"/>
      <c r="DE21" s="38"/>
      <c r="DF21" s="38"/>
      <c r="DG21" s="38"/>
      <c r="DH21" s="38"/>
      <c r="DI21" s="4"/>
    </row>
    <row r="22" spans="1:113" ht="15.75" customHeight="1">
      <c r="A22" s="147" t="s">
        <v>124</v>
      </c>
      <c r="B22" s="147"/>
      <c r="C22" s="147"/>
      <c r="D22" s="149">
        <f t="shared" ref="D22:P22" si="35">D14+D17+D20</f>
        <v>0</v>
      </c>
      <c r="E22" s="149">
        <f t="shared" si="35"/>
        <v>0</v>
      </c>
      <c r="F22" s="149">
        <f t="shared" si="35"/>
        <v>0</v>
      </c>
      <c r="G22" s="149">
        <f t="shared" si="35"/>
        <v>0</v>
      </c>
      <c r="H22" s="149">
        <f t="shared" si="35"/>
        <v>0</v>
      </c>
      <c r="I22" s="149">
        <f t="shared" si="35"/>
        <v>0</v>
      </c>
      <c r="J22" s="149">
        <f t="shared" si="35"/>
        <v>0</v>
      </c>
      <c r="K22" s="149">
        <f t="shared" si="35"/>
        <v>0</v>
      </c>
      <c r="L22" s="149">
        <f t="shared" si="35"/>
        <v>0</v>
      </c>
      <c r="M22" s="149">
        <f t="shared" si="35"/>
        <v>0</v>
      </c>
      <c r="N22" s="149">
        <f t="shared" si="35"/>
        <v>0</v>
      </c>
      <c r="O22" s="149">
        <f t="shared" si="35"/>
        <v>0</v>
      </c>
      <c r="P22" s="149">
        <f t="shared" si="35"/>
        <v>0</v>
      </c>
      <c r="Q22" s="147"/>
      <c r="R22" s="147"/>
      <c r="S22" s="147"/>
      <c r="T22" s="149">
        <f t="shared" ref="T22:AF22" si="36">T14+T17+T20</f>
        <v>-200</v>
      </c>
      <c r="U22" s="149">
        <f t="shared" si="36"/>
        <v>1300</v>
      </c>
      <c r="V22" s="149">
        <f t="shared" si="36"/>
        <v>-200</v>
      </c>
      <c r="W22" s="149">
        <f t="shared" si="36"/>
        <v>-200</v>
      </c>
      <c r="X22" s="149">
        <f t="shared" si="36"/>
        <v>-200</v>
      </c>
      <c r="Y22" s="149">
        <f t="shared" si="36"/>
        <v>-200</v>
      </c>
      <c r="Z22" s="149">
        <f t="shared" si="36"/>
        <v>-200</v>
      </c>
      <c r="AA22" s="149">
        <f t="shared" si="36"/>
        <v>-200</v>
      </c>
      <c r="AB22" s="149">
        <f t="shared" si="36"/>
        <v>-200</v>
      </c>
      <c r="AC22" s="149">
        <f t="shared" si="36"/>
        <v>-200</v>
      </c>
      <c r="AD22" s="149">
        <f t="shared" si="36"/>
        <v>-200</v>
      </c>
      <c r="AE22" s="149">
        <f t="shared" si="36"/>
        <v>-1200</v>
      </c>
      <c r="AF22" s="149">
        <f t="shared" si="36"/>
        <v>-1900</v>
      </c>
      <c r="AG22" s="147"/>
      <c r="AH22" s="147"/>
      <c r="AI22" s="147"/>
      <c r="AJ22" s="149">
        <f t="shared" ref="AJ22:AV22" si="37">AJ14+AJ17+AJ20</f>
        <v>3294.9999999999982</v>
      </c>
      <c r="AK22" s="149">
        <f t="shared" si="37"/>
        <v>-15588.333333333336</v>
      </c>
      <c r="AL22" s="149">
        <f t="shared" si="37"/>
        <v>-15290.663333333336</v>
      </c>
      <c r="AM22" s="149">
        <f t="shared" si="37"/>
        <v>-15838.333333333336</v>
      </c>
      <c r="AN22" s="149">
        <f t="shared" si="37"/>
        <v>-6943.4533333333356</v>
      </c>
      <c r="AO22" s="149">
        <f t="shared" si="37"/>
        <v>3509.2466666666642</v>
      </c>
      <c r="AP22" s="149">
        <f t="shared" si="37"/>
        <v>-9267.383333333335</v>
      </c>
      <c r="AQ22" s="149">
        <f t="shared" si="37"/>
        <v>-8839.0433333333349</v>
      </c>
      <c r="AR22" s="149">
        <f t="shared" si="37"/>
        <v>-9272.8333333333358</v>
      </c>
      <c r="AS22" s="149">
        <f t="shared" si="37"/>
        <v>-3668.3333333333358</v>
      </c>
      <c r="AT22" s="149">
        <f t="shared" si="37"/>
        <v>-3428.3333333333358</v>
      </c>
      <c r="AU22" s="149">
        <f t="shared" si="37"/>
        <v>-3188.3333333333358</v>
      </c>
      <c r="AV22" s="149">
        <f t="shared" si="37"/>
        <v>-84520.796666666734</v>
      </c>
      <c r="AW22" s="147"/>
      <c r="AX22" s="147"/>
      <c r="AY22" s="147"/>
      <c r="AZ22" s="149">
        <f t="shared" ref="AZ22:BL22" si="38">AZ14+AZ17+AZ20</f>
        <v>341791.66666666669</v>
      </c>
      <c r="BA22" s="149">
        <f t="shared" si="38"/>
        <v>-29583.333333333343</v>
      </c>
      <c r="BB22" s="149">
        <f t="shared" si="38"/>
        <v>-41318.333333333343</v>
      </c>
      <c r="BC22" s="149">
        <f t="shared" si="38"/>
        <v>-35466.666666666672</v>
      </c>
      <c r="BD22" s="149">
        <f t="shared" si="38"/>
        <v>-39456.666666666686</v>
      </c>
      <c r="BE22" s="149">
        <f t="shared" si="38"/>
        <v>-38021.666666666657</v>
      </c>
      <c r="BF22" s="149">
        <f t="shared" si="38"/>
        <v>-34706.66666666665</v>
      </c>
      <c r="BG22" s="149">
        <f t="shared" si="38"/>
        <v>-32918.333333333365</v>
      </c>
      <c r="BH22" s="149">
        <f t="shared" si="38"/>
        <v>1468870</v>
      </c>
      <c r="BI22" s="149">
        <f t="shared" si="38"/>
        <v>-47618.33333333335</v>
      </c>
      <c r="BJ22" s="149">
        <f t="shared" si="38"/>
        <v>-58293.333333333343</v>
      </c>
      <c r="BK22" s="149">
        <f t="shared" si="38"/>
        <v>-55946.666666666715</v>
      </c>
      <c r="BL22" s="149">
        <f t="shared" si="38"/>
        <v>1397331.6666666665</v>
      </c>
      <c r="BM22" s="147"/>
      <c r="BN22" s="147"/>
      <c r="BO22" s="147"/>
      <c r="BP22" s="149">
        <f t="shared" ref="BP22:CB22" si="39">BP14+BP17+BP20</f>
        <v>-29901.666666666744</v>
      </c>
      <c r="BQ22" s="149">
        <f t="shared" si="39"/>
        <v>-21365.277777777766</v>
      </c>
      <c r="BR22" s="149">
        <f t="shared" si="39"/>
        <v>-13778.472222222248</v>
      </c>
      <c r="BS22" s="149">
        <f t="shared" si="39"/>
        <v>-17191.666666666715</v>
      </c>
      <c r="BT22" s="149">
        <f t="shared" si="39"/>
        <v>-9604.8611111110804</v>
      </c>
      <c r="BU22" s="149">
        <f t="shared" si="39"/>
        <v>-13018.05555555562</v>
      </c>
      <c r="BV22" s="149">
        <f t="shared" si="39"/>
        <v>-5431.2500000000291</v>
      </c>
      <c r="BW22" s="149">
        <f t="shared" si="39"/>
        <v>-8844.444444444438</v>
      </c>
      <c r="BX22" s="149">
        <f t="shared" si="39"/>
        <v>-1257.6388888889342</v>
      </c>
      <c r="BY22" s="149">
        <f t="shared" si="39"/>
        <v>6329.1666666667443</v>
      </c>
      <c r="BZ22" s="149">
        <f t="shared" si="39"/>
        <v>2915.9722222222917</v>
      </c>
      <c r="CA22" s="149">
        <f t="shared" si="39"/>
        <v>10502.777777777897</v>
      </c>
      <c r="CB22" s="149">
        <f t="shared" si="39"/>
        <v>-100645.41666666666</v>
      </c>
      <c r="CC22" s="147"/>
      <c r="CD22" s="147"/>
      <c r="CE22" s="147"/>
      <c r="CF22" s="149">
        <f t="shared" ref="CF22:CR22" si="40">CF14+CF17+CF20</f>
        <v>12089.583333333372</v>
      </c>
      <c r="CG22" s="149">
        <f t="shared" si="40"/>
        <v>67132.326388888789</v>
      </c>
      <c r="CH22" s="149">
        <f t="shared" si="40"/>
        <v>78417.04861111124</v>
      </c>
      <c r="CI22" s="149">
        <f t="shared" si="40"/>
        <v>89701.770833333401</v>
      </c>
      <c r="CJ22" s="149">
        <f t="shared" si="40"/>
        <v>100986.49305555574</v>
      </c>
      <c r="CK22" s="149">
        <f t="shared" si="40"/>
        <v>112271.21527777761</v>
      </c>
      <c r="CL22" s="149">
        <f t="shared" si="40"/>
        <v>123555.9374999998</v>
      </c>
      <c r="CM22" s="149">
        <f t="shared" si="40"/>
        <v>134840.65972222219</v>
      </c>
      <c r="CN22" s="149">
        <f t="shared" si="40"/>
        <v>146125.38194444421</v>
      </c>
      <c r="CO22" s="149">
        <f t="shared" si="40"/>
        <v>157410.1041666664</v>
      </c>
      <c r="CP22" s="149">
        <f t="shared" si="40"/>
        <v>168694.82638888882</v>
      </c>
      <c r="CQ22" s="149">
        <f t="shared" si="40"/>
        <v>179979.54861111089</v>
      </c>
      <c r="CR22" s="149">
        <f t="shared" si="40"/>
        <v>1371204.8958333326</v>
      </c>
      <c r="CS22" s="147"/>
      <c r="CT22" s="147"/>
      <c r="CU22" s="147"/>
      <c r="CV22" s="149">
        <f t="shared" ref="CV22:DH22" si="41">CV14+CV17+CV20</f>
        <v>206264.27083333337</v>
      </c>
      <c r="CW22" s="149">
        <f t="shared" si="41"/>
        <v>418552.61354166659</v>
      </c>
      <c r="CX22" s="149">
        <f t="shared" si="41"/>
        <v>470011.98854166653</v>
      </c>
      <c r="CY22" s="149">
        <f t="shared" si="41"/>
        <v>484671.36354166653</v>
      </c>
      <c r="CZ22" s="149">
        <f t="shared" si="41"/>
        <v>536130.73854166653</v>
      </c>
      <c r="DA22" s="149">
        <f t="shared" si="41"/>
        <v>550790.11354166665</v>
      </c>
      <c r="DB22" s="149">
        <f t="shared" si="41"/>
        <v>602249.48854166665</v>
      </c>
      <c r="DC22" s="149">
        <f t="shared" si="41"/>
        <v>653708.86354166677</v>
      </c>
      <c r="DD22" s="149">
        <f t="shared" si="41"/>
        <v>668368.23854166665</v>
      </c>
      <c r="DE22" s="149">
        <f t="shared" si="41"/>
        <v>719827.61354166653</v>
      </c>
      <c r="DF22" s="149">
        <f t="shared" si="41"/>
        <v>734486.98854166665</v>
      </c>
      <c r="DG22" s="149">
        <f t="shared" si="41"/>
        <v>785946.36354166665</v>
      </c>
      <c r="DH22" s="149">
        <f t="shared" si="41"/>
        <v>6831008.6447916646</v>
      </c>
      <c r="DI22" s="147"/>
    </row>
    <row r="23" spans="1:113" ht="15.75" customHeight="1">
      <c r="A23" s="4"/>
      <c r="B23" s="4"/>
      <c r="C23" s="4"/>
      <c r="D23" s="38"/>
      <c r="E23" s="38"/>
      <c r="F23" s="38"/>
      <c r="G23" s="38"/>
      <c r="H23" s="38"/>
      <c r="I23" s="38"/>
      <c r="J23" s="38"/>
      <c r="K23" s="38"/>
      <c r="L23" s="38"/>
      <c r="M23" s="38"/>
      <c r="N23" s="38"/>
      <c r="O23" s="38"/>
      <c r="P23" s="38"/>
      <c r="Q23" s="4"/>
      <c r="R23" s="4"/>
      <c r="S23" s="4"/>
      <c r="T23" s="38"/>
      <c r="U23" s="38"/>
      <c r="V23" s="38"/>
      <c r="W23" s="38"/>
      <c r="X23" s="38"/>
      <c r="Y23" s="38"/>
      <c r="Z23" s="38"/>
      <c r="AA23" s="38"/>
      <c r="AB23" s="38"/>
      <c r="AC23" s="38"/>
      <c r="AD23" s="38"/>
      <c r="AE23" s="38"/>
      <c r="AF23" s="38"/>
      <c r="AG23" s="4"/>
      <c r="AH23" s="4"/>
      <c r="AI23" s="4"/>
      <c r="AJ23" s="38"/>
      <c r="AK23" s="38"/>
      <c r="AL23" s="38"/>
      <c r="AM23" s="38"/>
      <c r="AN23" s="38"/>
      <c r="AO23" s="38"/>
      <c r="AP23" s="38"/>
      <c r="AQ23" s="38"/>
      <c r="AR23" s="38"/>
      <c r="AS23" s="38"/>
      <c r="AT23" s="38"/>
      <c r="AU23" s="38"/>
      <c r="AV23" s="38"/>
      <c r="AW23" s="4"/>
      <c r="AX23" s="4"/>
      <c r="AY23" s="4"/>
      <c r="AZ23" s="38"/>
      <c r="BA23" s="38"/>
      <c r="BB23" s="38"/>
      <c r="BC23" s="38"/>
      <c r="BD23" s="38"/>
      <c r="BE23" s="38"/>
      <c r="BF23" s="38"/>
      <c r="BG23" s="38"/>
      <c r="BH23" s="38"/>
      <c r="BI23" s="38"/>
      <c r="BJ23" s="38"/>
      <c r="BK23" s="38"/>
      <c r="BL23" s="38"/>
      <c r="BM23" s="4"/>
      <c r="BN23" s="4"/>
      <c r="BO23" s="4"/>
      <c r="BP23" s="38"/>
      <c r="BQ23" s="38"/>
      <c r="BR23" s="38"/>
      <c r="BS23" s="38"/>
      <c r="BT23" s="38"/>
      <c r="BU23" s="38"/>
      <c r="BV23" s="38"/>
      <c r="BW23" s="38"/>
      <c r="BX23" s="38"/>
      <c r="BY23" s="38"/>
      <c r="BZ23" s="38"/>
      <c r="CA23" s="38"/>
      <c r="CB23" s="38"/>
      <c r="CC23" s="4"/>
      <c r="CD23" s="4"/>
      <c r="CE23" s="4"/>
      <c r="CF23" s="38"/>
      <c r="CG23" s="38"/>
      <c r="CH23" s="38"/>
      <c r="CI23" s="38"/>
      <c r="CJ23" s="38"/>
      <c r="CK23" s="38"/>
      <c r="CL23" s="38"/>
      <c r="CM23" s="38"/>
      <c r="CN23" s="38"/>
      <c r="CO23" s="38"/>
      <c r="CP23" s="38"/>
      <c r="CQ23" s="38"/>
      <c r="CR23" s="38"/>
      <c r="CS23" s="4"/>
      <c r="CT23" s="4"/>
      <c r="CU23" s="4"/>
      <c r="CV23" s="38"/>
      <c r="CW23" s="38"/>
      <c r="CX23" s="38"/>
      <c r="CY23" s="38"/>
      <c r="CZ23" s="38"/>
      <c r="DA23" s="38"/>
      <c r="DB23" s="38"/>
      <c r="DC23" s="38"/>
      <c r="DD23" s="38"/>
      <c r="DE23" s="38"/>
      <c r="DF23" s="38"/>
      <c r="DG23" s="38"/>
      <c r="DH23" s="38"/>
      <c r="DI23" s="4"/>
    </row>
    <row r="24" spans="1:113" s="190" customFormat="1" ht="15.75" customHeight="1">
      <c r="A24" s="188" t="s">
        <v>125</v>
      </c>
      <c r="B24" s="188"/>
      <c r="C24" s="188"/>
      <c r="D24" s="189"/>
      <c r="E24" s="189">
        <f t="shared" ref="E24:P24" si="42">D25</f>
        <v>0</v>
      </c>
      <c r="F24" s="189">
        <f t="shared" si="42"/>
        <v>0</v>
      </c>
      <c r="G24" s="189">
        <f t="shared" si="42"/>
        <v>0</v>
      </c>
      <c r="H24" s="189">
        <f t="shared" si="42"/>
        <v>0</v>
      </c>
      <c r="I24" s="189">
        <f t="shared" si="42"/>
        <v>0</v>
      </c>
      <c r="J24" s="189">
        <f t="shared" si="42"/>
        <v>0</v>
      </c>
      <c r="K24" s="189">
        <f t="shared" si="42"/>
        <v>0</v>
      </c>
      <c r="L24" s="189">
        <f t="shared" si="42"/>
        <v>0</v>
      </c>
      <c r="M24" s="189">
        <f t="shared" si="42"/>
        <v>0</v>
      </c>
      <c r="N24" s="189">
        <f t="shared" si="42"/>
        <v>0</v>
      </c>
      <c r="O24" s="189">
        <f t="shared" si="42"/>
        <v>0</v>
      </c>
      <c r="P24" s="189">
        <f t="shared" si="42"/>
        <v>0</v>
      </c>
      <c r="Q24" s="188"/>
      <c r="R24" s="188"/>
      <c r="S24" s="188"/>
      <c r="T24" s="189"/>
      <c r="U24" s="189">
        <f t="shared" ref="U24:AE24" si="43">T25</f>
        <v>-200</v>
      </c>
      <c r="V24" s="189">
        <f t="shared" si="43"/>
        <v>1100</v>
      </c>
      <c r="W24" s="189">
        <f t="shared" si="43"/>
        <v>900</v>
      </c>
      <c r="X24" s="189">
        <f t="shared" si="43"/>
        <v>700</v>
      </c>
      <c r="Y24" s="189">
        <f t="shared" si="43"/>
        <v>500</v>
      </c>
      <c r="Z24" s="189">
        <f t="shared" si="43"/>
        <v>300</v>
      </c>
      <c r="AA24" s="189">
        <f t="shared" si="43"/>
        <v>100</v>
      </c>
      <c r="AB24" s="189">
        <f t="shared" si="43"/>
        <v>-100</v>
      </c>
      <c r="AC24" s="189">
        <f t="shared" si="43"/>
        <v>-300</v>
      </c>
      <c r="AD24" s="189">
        <f t="shared" si="43"/>
        <v>-500</v>
      </c>
      <c r="AE24" s="189">
        <f t="shared" si="43"/>
        <v>-700</v>
      </c>
      <c r="AF24" s="189">
        <f>T24</f>
        <v>0</v>
      </c>
      <c r="AG24" s="188"/>
      <c r="AH24" s="188"/>
      <c r="AI24" s="188"/>
      <c r="AJ24" s="189">
        <f>AE25</f>
        <v>-1900</v>
      </c>
      <c r="AK24" s="189">
        <f t="shared" ref="AK24:AU24" si="44">AJ25</f>
        <v>1394.9999999999982</v>
      </c>
      <c r="AL24" s="189">
        <f t="shared" si="44"/>
        <v>-14193.333333333338</v>
      </c>
      <c r="AM24" s="189">
        <f t="shared" si="44"/>
        <v>-29483.996666666673</v>
      </c>
      <c r="AN24" s="189">
        <f t="shared" si="44"/>
        <v>-45322.330000000009</v>
      </c>
      <c r="AO24" s="189">
        <f t="shared" si="44"/>
        <v>-52265.783333333347</v>
      </c>
      <c r="AP24" s="189">
        <f t="shared" si="44"/>
        <v>-48756.536666666681</v>
      </c>
      <c r="AQ24" s="189">
        <f t="shared" si="44"/>
        <v>-58023.920000000013</v>
      </c>
      <c r="AR24" s="189">
        <f t="shared" si="44"/>
        <v>-66862.963333333348</v>
      </c>
      <c r="AS24" s="189">
        <f t="shared" si="44"/>
        <v>-76135.796666666691</v>
      </c>
      <c r="AT24" s="189">
        <f t="shared" si="44"/>
        <v>-79804.130000000034</v>
      </c>
      <c r="AU24" s="189">
        <f t="shared" si="44"/>
        <v>-83232.463333333377</v>
      </c>
      <c r="AV24" s="189">
        <f>AJ24</f>
        <v>-1900</v>
      </c>
      <c r="AW24" s="188"/>
      <c r="AX24" s="188"/>
      <c r="AY24" s="188"/>
      <c r="AZ24" s="189">
        <f>AU25</f>
        <v>-86420.79666666672</v>
      </c>
      <c r="BA24" s="189">
        <f t="shared" ref="BA24:BK24" si="45">AZ25</f>
        <v>255370.86999999997</v>
      </c>
      <c r="BB24" s="189">
        <f t="shared" si="45"/>
        <v>225787.53666666662</v>
      </c>
      <c r="BC24" s="189">
        <f t="shared" si="45"/>
        <v>184469.20333333328</v>
      </c>
      <c r="BD24" s="189">
        <f t="shared" si="45"/>
        <v>149002.53666666662</v>
      </c>
      <c r="BE24" s="189">
        <f t="shared" si="45"/>
        <v>109545.86999999994</v>
      </c>
      <c r="BF24" s="189">
        <f t="shared" si="45"/>
        <v>71524.20333333328</v>
      </c>
      <c r="BG24" s="189">
        <f t="shared" si="45"/>
        <v>36817.53666666663</v>
      </c>
      <c r="BH24" s="189">
        <f t="shared" si="45"/>
        <v>3899.2033333332656</v>
      </c>
      <c r="BI24" s="189">
        <f t="shared" si="45"/>
        <v>1472769.2033333334</v>
      </c>
      <c r="BJ24" s="189">
        <f t="shared" si="45"/>
        <v>1425150.87</v>
      </c>
      <c r="BK24" s="189">
        <f t="shared" si="45"/>
        <v>1366857.5366666669</v>
      </c>
      <c r="BL24" s="189">
        <f>AZ24</f>
        <v>-86420.79666666672</v>
      </c>
      <c r="BM24" s="188"/>
      <c r="BN24" s="188"/>
      <c r="BO24" s="188"/>
      <c r="BP24" s="189">
        <f>BK25</f>
        <v>1310910.8700000001</v>
      </c>
      <c r="BQ24" s="189">
        <f t="shared" ref="BQ24:CA24" si="46">BP25</f>
        <v>1281009.2033333334</v>
      </c>
      <c r="BR24" s="189">
        <f t="shared" si="46"/>
        <v>1259643.9255555556</v>
      </c>
      <c r="BS24" s="189">
        <f t="shared" si="46"/>
        <v>1245865.4533333334</v>
      </c>
      <c r="BT24" s="189">
        <f t="shared" si="46"/>
        <v>1228673.7866666666</v>
      </c>
      <c r="BU24" s="189">
        <f t="shared" si="46"/>
        <v>1219068.9255555556</v>
      </c>
      <c r="BV24" s="189">
        <f t="shared" si="46"/>
        <v>1206050.8700000001</v>
      </c>
      <c r="BW24" s="189">
        <f t="shared" si="46"/>
        <v>1200619.6200000001</v>
      </c>
      <c r="BX24" s="189">
        <f t="shared" si="46"/>
        <v>1191775.1755555556</v>
      </c>
      <c r="BY24" s="189">
        <f t="shared" si="46"/>
        <v>1190517.5366666666</v>
      </c>
      <c r="BZ24" s="189">
        <f t="shared" si="46"/>
        <v>1196846.7033333334</v>
      </c>
      <c r="CA24" s="189">
        <f t="shared" si="46"/>
        <v>1199762.6755555556</v>
      </c>
      <c r="CB24" s="189">
        <f>BP24</f>
        <v>1310910.8700000001</v>
      </c>
      <c r="CC24" s="188"/>
      <c r="CD24" s="188"/>
      <c r="CE24" s="188"/>
      <c r="CF24" s="189">
        <f>CA25</f>
        <v>1210265.4533333336</v>
      </c>
      <c r="CG24" s="189">
        <f t="shared" ref="CG24:CQ24" si="47">CF25</f>
        <v>1222355.0366666671</v>
      </c>
      <c r="CH24" s="189">
        <f t="shared" si="47"/>
        <v>1289487.3630555558</v>
      </c>
      <c r="CI24" s="189">
        <f t="shared" si="47"/>
        <v>1367904.4116666671</v>
      </c>
      <c r="CJ24" s="189">
        <f t="shared" si="47"/>
        <v>1457606.1825000006</v>
      </c>
      <c r="CK24" s="189">
        <f t="shared" si="47"/>
        <v>1558592.6755555563</v>
      </c>
      <c r="CL24" s="189">
        <f t="shared" si="47"/>
        <v>1670863.8908333338</v>
      </c>
      <c r="CM24" s="189">
        <f t="shared" si="47"/>
        <v>1794419.8283333336</v>
      </c>
      <c r="CN24" s="189">
        <f t="shared" si="47"/>
        <v>1929260.4880555558</v>
      </c>
      <c r="CO24" s="189">
        <f t="shared" si="47"/>
        <v>2075385.87</v>
      </c>
      <c r="CP24" s="189">
        <f t="shared" si="47"/>
        <v>2232795.9741666666</v>
      </c>
      <c r="CQ24" s="189">
        <f t="shared" si="47"/>
        <v>2401490.8005555556</v>
      </c>
      <c r="CR24" s="189">
        <f>CF24</f>
        <v>1210265.4533333336</v>
      </c>
      <c r="CS24" s="188"/>
      <c r="CT24" s="188"/>
      <c r="CU24" s="188"/>
      <c r="CV24" s="189">
        <f>CQ25</f>
        <v>2581470.3491666666</v>
      </c>
      <c r="CW24" s="189">
        <f t="shared" ref="CW24:DG24" si="48">CV25</f>
        <v>2787734.62</v>
      </c>
      <c r="CX24" s="189">
        <f t="shared" si="48"/>
        <v>3206287.2335416665</v>
      </c>
      <c r="CY24" s="189">
        <f t="shared" si="48"/>
        <v>3676299.2220833329</v>
      </c>
      <c r="CZ24" s="189">
        <f t="shared" si="48"/>
        <v>4160970.5856249994</v>
      </c>
      <c r="DA24" s="189">
        <f t="shared" si="48"/>
        <v>4697101.3241666658</v>
      </c>
      <c r="DB24" s="189">
        <f t="shared" si="48"/>
        <v>5247891.4377083322</v>
      </c>
      <c r="DC24" s="189">
        <f t="shared" si="48"/>
        <v>5850140.9262499986</v>
      </c>
      <c r="DD24" s="189">
        <f t="shared" si="48"/>
        <v>6503849.789791665</v>
      </c>
      <c r="DE24" s="189">
        <f t="shared" si="48"/>
        <v>7172218.0283333315</v>
      </c>
      <c r="DF24" s="189">
        <f t="shared" si="48"/>
        <v>7892045.6418749979</v>
      </c>
      <c r="DG24" s="189">
        <f t="shared" si="48"/>
        <v>8626532.6304166652</v>
      </c>
      <c r="DH24" s="189">
        <f>CV24</f>
        <v>2581470.3491666666</v>
      </c>
      <c r="DI24" s="188"/>
    </row>
    <row r="25" spans="1:113" ht="15.75" customHeight="1">
      <c r="A25" s="4" t="s">
        <v>126</v>
      </c>
      <c r="B25" s="4"/>
      <c r="C25" s="4"/>
      <c r="D25" s="38">
        <f t="shared" ref="D25:P25" si="49">D24+D22</f>
        <v>0</v>
      </c>
      <c r="E25" s="38">
        <f t="shared" si="49"/>
        <v>0</v>
      </c>
      <c r="F25" s="38">
        <f t="shared" si="49"/>
        <v>0</v>
      </c>
      <c r="G25" s="38">
        <f t="shared" si="49"/>
        <v>0</v>
      </c>
      <c r="H25" s="38">
        <f t="shared" si="49"/>
        <v>0</v>
      </c>
      <c r="I25" s="38">
        <f t="shared" si="49"/>
        <v>0</v>
      </c>
      <c r="J25" s="38">
        <f t="shared" si="49"/>
        <v>0</v>
      </c>
      <c r="K25" s="38">
        <f t="shared" si="49"/>
        <v>0</v>
      </c>
      <c r="L25" s="38">
        <f t="shared" si="49"/>
        <v>0</v>
      </c>
      <c r="M25" s="38">
        <f t="shared" si="49"/>
        <v>0</v>
      </c>
      <c r="N25" s="38">
        <f t="shared" si="49"/>
        <v>0</v>
      </c>
      <c r="O25" s="38">
        <f t="shared" si="49"/>
        <v>0</v>
      </c>
      <c r="P25" s="38">
        <f t="shared" si="49"/>
        <v>0</v>
      </c>
      <c r="Q25" s="4"/>
      <c r="R25" s="4"/>
      <c r="S25" s="4"/>
      <c r="T25" s="38">
        <f t="shared" ref="T25:AE25" si="50">T24+T22</f>
        <v>-200</v>
      </c>
      <c r="U25" s="38">
        <f t="shared" si="50"/>
        <v>1100</v>
      </c>
      <c r="V25" s="38">
        <f t="shared" si="50"/>
        <v>900</v>
      </c>
      <c r="W25" s="38">
        <f t="shared" si="50"/>
        <v>700</v>
      </c>
      <c r="X25" s="38">
        <f t="shared" si="50"/>
        <v>500</v>
      </c>
      <c r="Y25" s="38">
        <f t="shared" si="50"/>
        <v>300</v>
      </c>
      <c r="Z25" s="38">
        <f t="shared" si="50"/>
        <v>100</v>
      </c>
      <c r="AA25" s="38">
        <f t="shared" si="50"/>
        <v>-100</v>
      </c>
      <c r="AB25" s="38">
        <f t="shared" si="50"/>
        <v>-300</v>
      </c>
      <c r="AC25" s="38">
        <f t="shared" si="50"/>
        <v>-500</v>
      </c>
      <c r="AD25" s="38">
        <f t="shared" si="50"/>
        <v>-700</v>
      </c>
      <c r="AE25" s="38">
        <f t="shared" si="50"/>
        <v>-1900</v>
      </c>
      <c r="AF25" s="38">
        <f>AE25</f>
        <v>-1900</v>
      </c>
      <c r="AG25" s="4"/>
      <c r="AH25" s="4"/>
      <c r="AI25" s="4"/>
      <c r="AJ25" s="38">
        <f t="shared" ref="AJ25:AU25" si="51">AJ24+AJ22</f>
        <v>1394.9999999999982</v>
      </c>
      <c r="AK25" s="38">
        <f t="shared" si="51"/>
        <v>-14193.333333333338</v>
      </c>
      <c r="AL25" s="38">
        <f t="shared" si="51"/>
        <v>-29483.996666666673</v>
      </c>
      <c r="AM25" s="38">
        <f t="shared" si="51"/>
        <v>-45322.330000000009</v>
      </c>
      <c r="AN25" s="38">
        <f t="shared" si="51"/>
        <v>-52265.783333333347</v>
      </c>
      <c r="AO25" s="38">
        <f t="shared" si="51"/>
        <v>-48756.536666666681</v>
      </c>
      <c r="AP25" s="38">
        <f t="shared" si="51"/>
        <v>-58023.920000000013</v>
      </c>
      <c r="AQ25" s="38">
        <f t="shared" si="51"/>
        <v>-66862.963333333348</v>
      </c>
      <c r="AR25" s="38">
        <f t="shared" si="51"/>
        <v>-76135.796666666691</v>
      </c>
      <c r="AS25" s="38">
        <f t="shared" si="51"/>
        <v>-79804.130000000034</v>
      </c>
      <c r="AT25" s="38">
        <f t="shared" si="51"/>
        <v>-83232.463333333377</v>
      </c>
      <c r="AU25" s="38">
        <f t="shared" si="51"/>
        <v>-86420.79666666672</v>
      </c>
      <c r="AV25" s="38">
        <f>AU25</f>
        <v>-86420.79666666672</v>
      </c>
      <c r="AW25" s="4"/>
      <c r="AX25" s="4"/>
      <c r="AY25" s="4"/>
      <c r="AZ25" s="38">
        <f t="shared" ref="AZ25:BK25" si="52">AZ24+AZ22</f>
        <v>255370.86999999997</v>
      </c>
      <c r="BA25" s="38">
        <f t="shared" si="52"/>
        <v>225787.53666666662</v>
      </c>
      <c r="BB25" s="38">
        <f t="shared" si="52"/>
        <v>184469.20333333328</v>
      </c>
      <c r="BC25" s="38">
        <f t="shared" si="52"/>
        <v>149002.53666666662</v>
      </c>
      <c r="BD25" s="38">
        <f t="shared" si="52"/>
        <v>109545.86999999994</v>
      </c>
      <c r="BE25" s="38">
        <f t="shared" si="52"/>
        <v>71524.20333333328</v>
      </c>
      <c r="BF25" s="38">
        <f t="shared" si="52"/>
        <v>36817.53666666663</v>
      </c>
      <c r="BG25" s="38">
        <f t="shared" si="52"/>
        <v>3899.2033333332656</v>
      </c>
      <c r="BH25" s="38">
        <f t="shared" si="52"/>
        <v>1472769.2033333334</v>
      </c>
      <c r="BI25" s="38">
        <f t="shared" si="52"/>
        <v>1425150.87</v>
      </c>
      <c r="BJ25" s="38">
        <f t="shared" si="52"/>
        <v>1366857.5366666669</v>
      </c>
      <c r="BK25" s="38">
        <f t="shared" si="52"/>
        <v>1310910.8700000001</v>
      </c>
      <c r="BL25" s="38">
        <f>BK25</f>
        <v>1310910.8700000001</v>
      </c>
      <c r="BM25" s="4"/>
      <c r="BN25" s="4"/>
      <c r="BO25" s="4"/>
      <c r="BP25" s="38">
        <f t="shared" ref="BP25:CA25" si="53">BP24+BP22</f>
        <v>1281009.2033333334</v>
      </c>
      <c r="BQ25" s="38">
        <f t="shared" si="53"/>
        <v>1259643.9255555556</v>
      </c>
      <c r="BR25" s="38">
        <f t="shared" si="53"/>
        <v>1245865.4533333334</v>
      </c>
      <c r="BS25" s="38">
        <f t="shared" si="53"/>
        <v>1228673.7866666666</v>
      </c>
      <c r="BT25" s="38">
        <f t="shared" si="53"/>
        <v>1219068.9255555556</v>
      </c>
      <c r="BU25" s="38">
        <f t="shared" si="53"/>
        <v>1206050.8700000001</v>
      </c>
      <c r="BV25" s="38">
        <f t="shared" si="53"/>
        <v>1200619.6200000001</v>
      </c>
      <c r="BW25" s="38">
        <f t="shared" si="53"/>
        <v>1191775.1755555556</v>
      </c>
      <c r="BX25" s="38">
        <f t="shared" si="53"/>
        <v>1190517.5366666666</v>
      </c>
      <c r="BY25" s="38">
        <f t="shared" si="53"/>
        <v>1196846.7033333334</v>
      </c>
      <c r="BZ25" s="38">
        <f t="shared" si="53"/>
        <v>1199762.6755555556</v>
      </c>
      <c r="CA25" s="38">
        <f t="shared" si="53"/>
        <v>1210265.4533333336</v>
      </c>
      <c r="CB25" s="38">
        <f>CA25</f>
        <v>1210265.4533333336</v>
      </c>
      <c r="CC25" s="4"/>
      <c r="CD25" s="4"/>
      <c r="CE25" s="4"/>
      <c r="CF25" s="38">
        <f t="shared" ref="CF25:CQ25" si="54">CF24+CF22</f>
        <v>1222355.0366666671</v>
      </c>
      <c r="CG25" s="38">
        <f t="shared" si="54"/>
        <v>1289487.3630555558</v>
      </c>
      <c r="CH25" s="38">
        <f t="shared" si="54"/>
        <v>1367904.4116666671</v>
      </c>
      <c r="CI25" s="38">
        <f t="shared" si="54"/>
        <v>1457606.1825000006</v>
      </c>
      <c r="CJ25" s="38">
        <f t="shared" si="54"/>
        <v>1558592.6755555563</v>
      </c>
      <c r="CK25" s="38">
        <f t="shared" si="54"/>
        <v>1670863.8908333338</v>
      </c>
      <c r="CL25" s="38">
        <f t="shared" si="54"/>
        <v>1794419.8283333336</v>
      </c>
      <c r="CM25" s="38">
        <f t="shared" si="54"/>
        <v>1929260.4880555558</v>
      </c>
      <c r="CN25" s="38">
        <f t="shared" si="54"/>
        <v>2075385.87</v>
      </c>
      <c r="CO25" s="38">
        <f t="shared" si="54"/>
        <v>2232795.9741666666</v>
      </c>
      <c r="CP25" s="38">
        <f t="shared" si="54"/>
        <v>2401490.8005555556</v>
      </c>
      <c r="CQ25" s="38">
        <f t="shared" si="54"/>
        <v>2581470.3491666666</v>
      </c>
      <c r="CR25" s="38">
        <f>CQ25</f>
        <v>2581470.3491666666</v>
      </c>
      <c r="CS25" s="4"/>
      <c r="CT25" s="4"/>
      <c r="CU25" s="4"/>
      <c r="CV25" s="38">
        <f t="shared" ref="CV25:DG25" si="55">CV24+CV22</f>
        <v>2787734.62</v>
      </c>
      <c r="CW25" s="38">
        <f t="shared" si="55"/>
        <v>3206287.2335416665</v>
      </c>
      <c r="CX25" s="38">
        <f t="shared" si="55"/>
        <v>3676299.2220833329</v>
      </c>
      <c r="CY25" s="38">
        <f t="shared" si="55"/>
        <v>4160970.5856249994</v>
      </c>
      <c r="CZ25" s="38">
        <f t="shared" si="55"/>
        <v>4697101.3241666658</v>
      </c>
      <c r="DA25" s="38">
        <f t="shared" si="55"/>
        <v>5247891.4377083322</v>
      </c>
      <c r="DB25" s="38">
        <f t="shared" si="55"/>
        <v>5850140.9262499986</v>
      </c>
      <c r="DC25" s="38">
        <f t="shared" si="55"/>
        <v>6503849.789791665</v>
      </c>
      <c r="DD25" s="38">
        <f t="shared" si="55"/>
        <v>7172218.0283333315</v>
      </c>
      <c r="DE25" s="38">
        <f t="shared" si="55"/>
        <v>7892045.6418749979</v>
      </c>
      <c r="DF25" s="38">
        <f t="shared" si="55"/>
        <v>8626532.6304166652</v>
      </c>
      <c r="DG25" s="38">
        <f t="shared" si="55"/>
        <v>9412478.9939583316</v>
      </c>
      <c r="DH25" s="38">
        <f>DG25</f>
        <v>9412478.9939583316</v>
      </c>
      <c r="DI25" s="4"/>
    </row>
    <row r="26" spans="1:113"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row>
    <row r="27" spans="1:113"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row>
    <row r="28" spans="1:113"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row>
    <row r="29" spans="1:113"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4"/>
      <c r="CL29" s="4"/>
      <c r="CM29" s="4"/>
      <c r="CN29" s="4"/>
      <c r="CO29" s="4"/>
      <c r="CP29" s="4"/>
      <c r="CQ29" s="4"/>
      <c r="CR29" s="4"/>
      <c r="CS29" s="4"/>
      <c r="CT29" s="4"/>
      <c r="CU29" s="4"/>
      <c r="CV29" s="4"/>
      <c r="CW29" s="4"/>
      <c r="CX29" s="4"/>
      <c r="CY29" s="4"/>
      <c r="CZ29" s="4"/>
      <c r="DA29" s="4"/>
      <c r="DB29" s="4"/>
      <c r="DC29" s="4"/>
      <c r="DD29" s="4"/>
      <c r="DE29" s="4"/>
    </row>
    <row r="30" spans="1:113"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4"/>
      <c r="CL30" s="4"/>
      <c r="CM30" s="4"/>
      <c r="CN30" s="4"/>
      <c r="CO30" s="4"/>
      <c r="CP30" s="4"/>
      <c r="CQ30" s="4"/>
      <c r="CR30" s="4"/>
      <c r="CS30" s="4"/>
      <c r="CT30" s="4"/>
      <c r="CU30" s="4"/>
      <c r="CV30" s="4"/>
      <c r="CW30" s="4"/>
      <c r="CX30" s="4"/>
      <c r="CY30" s="4"/>
      <c r="CZ30" s="4"/>
      <c r="DA30" s="4"/>
      <c r="DB30" s="4"/>
      <c r="DC30" s="4"/>
      <c r="DD30" s="4"/>
      <c r="DE30" s="4"/>
    </row>
    <row r="31" spans="1:113"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row>
    <row r="32" spans="1:113"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row>
    <row r="33" spans="1:11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row>
    <row r="34" spans="1:113"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row>
    <row r="35" spans="1:113"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row>
    <row r="36" spans="1:113"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row>
    <row r="37" spans="1:113"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row>
    <row r="38" spans="1:113"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row>
    <row r="39" spans="1:113"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row>
    <row r="40" spans="1:113"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row>
    <row r="41" spans="1:113"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row>
    <row r="42" spans="1:113"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row>
    <row r="43" spans="1:11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row>
    <row r="44" spans="1:113"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row>
    <row r="45" spans="1:113"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row>
    <row r="46" spans="1:113"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row>
    <row r="47" spans="1:113"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row>
    <row r="48" spans="1:113"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row>
    <row r="49" spans="1:113"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row>
    <row r="50" spans="1:113"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row>
    <row r="51" spans="1:113"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row>
    <row r="52" spans="1:113"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row>
    <row r="53" spans="1:11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row>
    <row r="54" spans="1:113"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row>
    <row r="55" spans="1:113"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row>
    <row r="56" spans="1:113"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row>
    <row r="57" spans="1:113"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row>
    <row r="58" spans="1:113"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row>
    <row r="59" spans="1:113"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row>
    <row r="60" spans="1:113"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row>
    <row r="61" spans="1:113"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row>
    <row r="62" spans="1:113"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row>
    <row r="63" spans="1:11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row>
    <row r="64" spans="1:113"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row>
    <row r="65" spans="1:113"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row>
    <row r="66" spans="1:113"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row>
    <row r="67" spans="1:113"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row>
    <row r="68" spans="1:113"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row>
    <row r="69" spans="1:113"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row>
    <row r="70" spans="1:113"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row>
    <row r="71" spans="1:113"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row>
    <row r="72" spans="1:113"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row>
    <row r="73" spans="1:11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row>
    <row r="74" spans="1:113"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row>
    <row r="75" spans="1:113"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row>
    <row r="76" spans="1:113"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row>
    <row r="77" spans="1:113"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row>
    <row r="78" spans="1:113"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row>
    <row r="79" spans="1:113"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row>
    <row r="80" spans="1:113"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row>
    <row r="81" spans="1:113"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row>
    <row r="82" spans="1:113"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row>
    <row r="83" spans="1:11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row>
    <row r="84" spans="1:113"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row>
    <row r="85" spans="1:113"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row>
    <row r="86" spans="1:113"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row>
    <row r="87" spans="1:113"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row>
    <row r="88" spans="1:113"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row>
    <row r="89" spans="1:113"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row>
    <row r="90" spans="1:113"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row>
    <row r="91" spans="1:113"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row>
    <row r="92" spans="1:113"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row>
    <row r="93" spans="1:11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row>
    <row r="94" spans="1:113"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row>
    <row r="95" spans="1:113"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row>
    <row r="96" spans="1:113"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row>
    <row r="97" spans="1:113"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row>
    <row r="98" spans="1:113"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row>
    <row r="99" spans="1:113"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row>
    <row r="100" spans="1:113"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row>
    <row r="101" spans="1:113"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row>
    <row r="102" spans="1:113"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row>
    <row r="103" spans="1:11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row>
    <row r="104" spans="1:113"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row>
    <row r="105" spans="1:113"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row>
    <row r="106" spans="1:113"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row>
    <row r="107" spans="1:113"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row>
    <row r="108" spans="1:113"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row>
    <row r="109" spans="1:113"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row>
    <row r="110" spans="1:113"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row>
    <row r="111" spans="1:113"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row>
    <row r="112" spans="1:113"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row>
    <row r="113" spans="1: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row>
    <row r="114" spans="1:113"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row>
    <row r="115" spans="1:113"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row>
    <row r="116" spans="1:113"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row>
    <row r="117" spans="1:113"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row>
    <row r="118" spans="1:113"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row>
    <row r="119" spans="1:113"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row>
    <row r="120" spans="1:113"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row>
    <row r="121" spans="1:113"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row>
    <row r="122" spans="1:113"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row>
    <row r="123" spans="1:11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row>
    <row r="124" spans="1:113"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row>
    <row r="125" spans="1:113"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row>
    <row r="126" spans="1:113"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row>
    <row r="127" spans="1:113"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row>
    <row r="128" spans="1:113"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row>
    <row r="129" spans="1:113"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row>
    <row r="130" spans="1:113"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row>
    <row r="131" spans="1:113"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row>
    <row r="132" spans="1:113"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row>
    <row r="133" spans="1:11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row>
    <row r="134" spans="1:113"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row>
    <row r="135" spans="1:113"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row>
    <row r="136" spans="1:113"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row>
    <row r="137" spans="1:113"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row>
    <row r="138" spans="1:113"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row>
    <row r="139" spans="1:113"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row>
    <row r="140" spans="1:113"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row>
    <row r="141" spans="1:113"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row>
    <row r="142" spans="1:113"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row>
    <row r="143" spans="1:11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row>
    <row r="144" spans="1:113"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row>
    <row r="145" spans="1:113"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row>
    <row r="146" spans="1:113"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row>
    <row r="147" spans="1:113"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row>
    <row r="148" spans="1:113"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row>
    <row r="149" spans="1:113"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row>
    <row r="150" spans="1:113"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row>
    <row r="151" spans="1:113"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row>
    <row r="152" spans="1:113"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row>
    <row r="153" spans="1:11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row>
    <row r="154" spans="1:113"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row>
    <row r="155" spans="1:113"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row>
    <row r="156" spans="1:113"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row>
    <row r="157" spans="1:113"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row>
    <row r="158" spans="1:113"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row>
    <row r="159" spans="1:113"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row>
    <row r="160" spans="1:113"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row>
    <row r="161" spans="1:113"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row>
    <row r="162" spans="1:113"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row>
    <row r="163" spans="1:11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row>
    <row r="164" spans="1:113"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row>
    <row r="165" spans="1:113"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row>
    <row r="166" spans="1:113"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row>
    <row r="167" spans="1:113"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row>
    <row r="168" spans="1:113"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row>
    <row r="169" spans="1:113"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row>
    <row r="170" spans="1:113"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row>
    <row r="171" spans="1:113"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row>
    <row r="172" spans="1:113"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row>
    <row r="173" spans="1:11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row>
    <row r="174" spans="1:113"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row>
    <row r="175" spans="1:113"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row>
    <row r="176" spans="1:113"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row>
    <row r="177" spans="1:113"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row>
    <row r="178" spans="1:113"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row>
    <row r="179" spans="1:113"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row>
    <row r="180" spans="1:113"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row>
    <row r="181" spans="1:113"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row>
    <row r="182" spans="1:113"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row>
    <row r="183" spans="1:11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row>
    <row r="184" spans="1:113"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row>
    <row r="185" spans="1:113"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row>
    <row r="186" spans="1:113"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row>
    <row r="187" spans="1:113"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row>
    <row r="188" spans="1:113"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row>
    <row r="189" spans="1:113"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row>
    <row r="190" spans="1:113"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row>
    <row r="191" spans="1:113"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row>
    <row r="192" spans="1:113"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row>
    <row r="193" spans="1:11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row>
    <row r="194" spans="1:113"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row>
    <row r="195" spans="1:113"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row>
    <row r="196" spans="1:113"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row>
    <row r="197" spans="1:113"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row>
    <row r="198" spans="1:113"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row>
    <row r="199" spans="1:113"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row>
    <row r="200" spans="1:113"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row>
    <row r="201" spans="1:113"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row>
    <row r="202" spans="1:113"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row>
    <row r="203" spans="1:11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row>
    <row r="204" spans="1:113"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row>
    <row r="205" spans="1:113"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row>
    <row r="206" spans="1:113"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row>
    <row r="207" spans="1:113"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row>
    <row r="208" spans="1:113"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row>
    <row r="209" spans="1:113"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row>
    <row r="210" spans="1:113"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row>
    <row r="211" spans="1:113"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row>
    <row r="212" spans="1:113"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row>
    <row r="213" spans="1:1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row>
    <row r="214" spans="1:113"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row>
    <row r="215" spans="1:113"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row>
    <row r="216" spans="1:113"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row>
    <row r="217" spans="1:113"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row>
    <row r="218" spans="1:113"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row>
    <row r="219" spans="1:113"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row>
    <row r="220" spans="1:113"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row>
    <row r="221" spans="1:113"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row>
    <row r="222" spans="1:113"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row>
    <row r="223" spans="1:11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row>
    <row r="224" spans="1:113"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row>
    <row r="225" spans="1:113"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row>
    <row r="226" spans="1:113"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row>
    <row r="227" spans="1:113"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row>
    <row r="228" spans="1:113"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row>
    <row r="229" spans="1:113"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row>
    <row r="230" spans="1:113"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row>
    <row r="231" spans="1:113"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row>
    <row r="232" spans="1:113"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row>
    <row r="233" spans="1:11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row>
    <row r="234" spans="1:113"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row>
    <row r="235" spans="1:113"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row>
    <row r="236" spans="1:113"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row>
    <row r="237" spans="1:113"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row>
    <row r="238" spans="1:113"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row>
    <row r="239" spans="1:113"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row>
    <row r="240" spans="1:113"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row>
    <row r="241" spans="1:113"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row>
    <row r="242" spans="1:113"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row>
    <row r="243" spans="1:11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row>
    <row r="244" spans="1:113"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row>
    <row r="245" spans="1:113"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row>
    <row r="246" spans="1:113"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row>
    <row r="247" spans="1:113"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row>
    <row r="248" spans="1:113"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row>
    <row r="249" spans="1:113"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row>
    <row r="250" spans="1:113"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row>
    <row r="251" spans="1:113"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row>
    <row r="252" spans="1:113"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row>
    <row r="253" spans="1:11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row>
    <row r="254" spans="1:113"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row>
    <row r="255" spans="1:113"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row>
    <row r="256" spans="1:113"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row>
    <row r="257" spans="1:113"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row>
    <row r="258" spans="1:113"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row>
    <row r="259" spans="1:113"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row>
    <row r="260" spans="1:113"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row>
    <row r="261" spans="1:113"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row>
    <row r="262" spans="1:113"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row>
    <row r="263" spans="1:11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row>
    <row r="264" spans="1:113"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row>
    <row r="265" spans="1:113"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row>
    <row r="266" spans="1:113"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row>
    <row r="267" spans="1:113"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row>
    <row r="268" spans="1:113"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row>
    <row r="269" spans="1:113"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row>
    <row r="270" spans="1:113"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row>
    <row r="271" spans="1:113"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row>
    <row r="272" spans="1:113"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row>
    <row r="273" spans="1:11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row>
    <row r="274" spans="1:113"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row>
    <row r="275" spans="1:113"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row>
    <row r="276" spans="1:113"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row>
    <row r="277" spans="1:113"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row>
    <row r="278" spans="1:113"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row>
    <row r="279" spans="1:113"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row>
    <row r="280" spans="1:113"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row>
    <row r="281" spans="1:113"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row>
    <row r="282" spans="1:113"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row>
    <row r="283" spans="1:11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row>
    <row r="284" spans="1:113"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row>
    <row r="285" spans="1:113"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row>
    <row r="286" spans="1:113"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row>
    <row r="287" spans="1:113"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row>
    <row r="288" spans="1:113"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row>
    <row r="289" spans="1:113"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row>
    <row r="290" spans="1:113"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row>
    <row r="291" spans="1:113"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row>
    <row r="292" spans="1:113"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row>
    <row r="293" spans="1:11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row>
    <row r="294" spans="1:113"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row>
    <row r="295" spans="1:113"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row>
    <row r="296" spans="1:113"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row>
    <row r="297" spans="1:113"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row>
    <row r="298" spans="1:113"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row>
    <row r="299" spans="1:113"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row>
    <row r="300" spans="1:113"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row>
    <row r="301" spans="1:113"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row>
    <row r="302" spans="1:113"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row>
    <row r="303" spans="1:11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row>
    <row r="304" spans="1:113"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row>
    <row r="305" spans="1:113"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row>
    <row r="306" spans="1:113"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row>
    <row r="307" spans="1:113"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row>
    <row r="308" spans="1:113"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row>
    <row r="309" spans="1:113"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row>
    <row r="310" spans="1:113"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row>
    <row r="311" spans="1:113"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row>
    <row r="312" spans="1:113"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row>
    <row r="313" spans="1:1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row>
    <row r="314" spans="1:113"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row>
    <row r="315" spans="1:113"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row>
    <row r="316" spans="1:113"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row>
    <row r="317" spans="1:113"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row>
    <row r="318" spans="1:113"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row>
    <row r="319" spans="1:113"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row>
    <row r="320" spans="1:113"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row>
    <row r="321" spans="1:113"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row>
    <row r="322" spans="1:113"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row>
    <row r="323" spans="1:11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row>
    <row r="324" spans="1:113"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row>
    <row r="325" spans="1:113"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row>
    <row r="326" spans="1:113"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row>
    <row r="327" spans="1:113"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row>
    <row r="328" spans="1:113"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row>
    <row r="329" spans="1:113"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row>
    <row r="330" spans="1:113"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row>
    <row r="331" spans="1:113"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row>
    <row r="332" spans="1:113"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row>
    <row r="333" spans="1:11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row>
    <row r="334" spans="1:113"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row>
    <row r="335" spans="1:113"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row>
    <row r="336" spans="1:113"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row>
    <row r="337" spans="1:113"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row>
    <row r="338" spans="1:113"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row>
    <row r="339" spans="1:113"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row>
    <row r="340" spans="1:113"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row>
    <row r="341" spans="1:113"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row>
    <row r="342" spans="1:113"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row>
    <row r="343" spans="1:11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row>
    <row r="344" spans="1:113"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row>
    <row r="345" spans="1:113"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row>
    <row r="346" spans="1:113"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row>
    <row r="347" spans="1:113"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row>
    <row r="348" spans="1:113"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row>
    <row r="349" spans="1:113"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row>
    <row r="350" spans="1:113"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row>
    <row r="351" spans="1:113"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row>
    <row r="352" spans="1:113"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row>
    <row r="353" spans="1:11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row>
    <row r="354" spans="1:113"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row>
    <row r="355" spans="1:113"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row>
    <row r="356" spans="1:113"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row>
    <row r="357" spans="1:113"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row>
    <row r="358" spans="1:113"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row>
    <row r="359" spans="1:113"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row>
    <row r="360" spans="1:113"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row>
    <row r="361" spans="1:113"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row>
    <row r="362" spans="1:113"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row>
    <row r="363" spans="1:11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row>
    <row r="364" spans="1:113"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row>
    <row r="365" spans="1:113"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row>
    <row r="366" spans="1:113"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row>
    <row r="367" spans="1:113"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row>
    <row r="368" spans="1:113"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row>
    <row r="369" spans="1:113"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row>
    <row r="370" spans="1:113"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row>
    <row r="371" spans="1:113"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row>
    <row r="372" spans="1:113"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row>
    <row r="373" spans="1:11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row>
    <row r="374" spans="1:113"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row>
    <row r="375" spans="1:113"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row>
    <row r="376" spans="1:113"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row>
    <row r="377" spans="1:113"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row>
    <row r="378" spans="1:113"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row>
    <row r="379" spans="1:113"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row>
    <row r="380" spans="1:113"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row>
    <row r="381" spans="1:113"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row>
    <row r="382" spans="1:113"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row>
    <row r="383" spans="1:11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row>
    <row r="384" spans="1:113"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row>
    <row r="385" spans="1:113"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row>
    <row r="386" spans="1:113"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row>
    <row r="387" spans="1:113"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row>
    <row r="388" spans="1:113"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row>
    <row r="389" spans="1:113"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row>
    <row r="390" spans="1:113"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row>
    <row r="391" spans="1:113"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row>
    <row r="392" spans="1:113"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row>
    <row r="393" spans="1:11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row>
    <row r="394" spans="1:113"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row>
    <row r="395" spans="1:113"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row>
    <row r="396" spans="1:113"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row>
    <row r="397" spans="1:113"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row>
    <row r="398" spans="1:113"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row>
    <row r="399" spans="1:113"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row>
    <row r="400" spans="1:113"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row>
    <row r="401" spans="1:113"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row>
    <row r="402" spans="1:113"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row>
    <row r="403" spans="1:11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row>
    <row r="404" spans="1:113"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row>
    <row r="405" spans="1:113"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row>
    <row r="406" spans="1:113"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row>
    <row r="407" spans="1:113"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row>
    <row r="408" spans="1:113"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row>
    <row r="409" spans="1:113"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row>
    <row r="410" spans="1:113"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row>
    <row r="411" spans="1:113"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row>
    <row r="412" spans="1:113"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row>
    <row r="413" spans="1:1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row>
    <row r="414" spans="1:113"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row>
    <row r="415" spans="1:113"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row>
    <row r="416" spans="1:113"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row>
    <row r="417" spans="1:113"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row>
    <row r="418" spans="1:113"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row>
    <row r="419" spans="1:113"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row>
    <row r="420" spans="1:113"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row>
    <row r="421" spans="1:113"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row>
    <row r="422" spans="1:113"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row>
    <row r="423" spans="1:11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row>
    <row r="424" spans="1:113"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row>
    <row r="425" spans="1:113"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row>
    <row r="426" spans="1:113"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row>
    <row r="427" spans="1:113"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row>
    <row r="428" spans="1:113"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row>
    <row r="429" spans="1:113"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row>
    <row r="430" spans="1:113"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row>
    <row r="431" spans="1:113"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row>
    <row r="432" spans="1:113"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row>
    <row r="433" spans="1:11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row>
    <row r="434" spans="1:113"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row>
    <row r="435" spans="1:113"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row>
    <row r="436" spans="1:113"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row>
    <row r="437" spans="1:113"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row>
    <row r="438" spans="1:113"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row>
    <row r="439" spans="1:113"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row>
    <row r="440" spans="1:113"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row>
    <row r="441" spans="1:113"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row>
    <row r="442" spans="1:113"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row>
    <row r="443" spans="1:11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row>
    <row r="444" spans="1:113"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row>
    <row r="445" spans="1:113"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row>
    <row r="446" spans="1:113"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row>
    <row r="447" spans="1:113"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row>
    <row r="448" spans="1:113"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row>
    <row r="449" spans="1:113"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row>
    <row r="450" spans="1:113"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row>
    <row r="451" spans="1:113"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row>
    <row r="452" spans="1:113"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row>
    <row r="453" spans="1:11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row>
    <row r="454" spans="1:113"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row>
    <row r="455" spans="1:113"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row>
    <row r="456" spans="1:113"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row>
    <row r="457" spans="1:113"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row>
    <row r="458" spans="1:113"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row>
    <row r="459" spans="1:113"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row>
    <row r="460" spans="1:113"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row>
    <row r="461" spans="1:113"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row>
    <row r="462" spans="1:113"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row>
    <row r="463" spans="1:11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row>
    <row r="464" spans="1:113"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row>
    <row r="465" spans="1:113"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row>
    <row r="466" spans="1:113"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row>
    <row r="467" spans="1:113"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row>
    <row r="468" spans="1:113"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row>
    <row r="469" spans="1:113"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row>
    <row r="470" spans="1:113"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row>
    <row r="471" spans="1:113"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row>
    <row r="472" spans="1:113"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row>
    <row r="473" spans="1:11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row>
    <row r="474" spans="1:113"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row>
    <row r="475" spans="1:113"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row>
    <row r="476" spans="1:113"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row>
    <row r="477" spans="1:113"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row>
    <row r="478" spans="1:113"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row>
    <row r="479" spans="1:113"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row>
    <row r="480" spans="1:113"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row>
    <row r="481" spans="1:113"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row>
    <row r="482" spans="1:113"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row>
    <row r="483" spans="1:11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row>
    <row r="484" spans="1:113"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row>
    <row r="485" spans="1:113"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row>
    <row r="486" spans="1:113"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row>
    <row r="487" spans="1:113"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row>
    <row r="488" spans="1:113"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row>
    <row r="489" spans="1:113"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row>
    <row r="490" spans="1:113"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row>
    <row r="491" spans="1:113"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row>
    <row r="492" spans="1:113"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row>
    <row r="493" spans="1:11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row>
    <row r="494" spans="1:113"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row>
    <row r="495" spans="1:113"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row>
    <row r="496" spans="1:113"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row>
    <row r="497" spans="1:113"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row>
    <row r="498" spans="1:113"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row>
    <row r="499" spans="1:113"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row>
    <row r="500" spans="1:113"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row>
    <row r="501" spans="1:113"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row>
    <row r="502" spans="1:113"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row>
    <row r="503" spans="1:11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row>
    <row r="504" spans="1:113"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row>
    <row r="505" spans="1:113"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row>
    <row r="506" spans="1:113"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row>
    <row r="507" spans="1:113"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row>
    <row r="508" spans="1:113"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row>
    <row r="509" spans="1:113"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row>
    <row r="510" spans="1:113"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row>
    <row r="511" spans="1:113"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row>
    <row r="512" spans="1:113"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row>
    <row r="513" spans="1:1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row>
    <row r="514" spans="1:113"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row>
    <row r="515" spans="1:113"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row>
    <row r="516" spans="1:113"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row>
    <row r="517" spans="1:113"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row>
    <row r="518" spans="1:113"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row>
    <row r="519" spans="1:113"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row>
    <row r="520" spans="1:113"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row>
    <row r="521" spans="1:113"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row>
    <row r="522" spans="1:113"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row>
    <row r="523" spans="1:11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row>
    <row r="524" spans="1:113"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row>
    <row r="525" spans="1:113"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row>
    <row r="526" spans="1:113"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row>
    <row r="527" spans="1:113"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row>
    <row r="528" spans="1:113"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row>
    <row r="529" spans="1:113"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row>
    <row r="530" spans="1:113"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row>
    <row r="531" spans="1:113"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row>
    <row r="532" spans="1:113"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row>
    <row r="533" spans="1:11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row>
    <row r="534" spans="1:113"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row>
    <row r="535" spans="1:113"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row>
    <row r="536" spans="1:113"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row>
    <row r="537" spans="1:113"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row>
    <row r="538" spans="1:113"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row>
    <row r="539" spans="1:113"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row>
    <row r="540" spans="1:113"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row>
    <row r="541" spans="1:113"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row>
    <row r="542" spans="1:113"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row>
    <row r="543" spans="1:11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row>
    <row r="544" spans="1:113"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row>
    <row r="545" spans="1:113"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row>
    <row r="546" spans="1:113"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row>
    <row r="547" spans="1:113"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row>
    <row r="548" spans="1:113"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row>
    <row r="549" spans="1:113"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row>
    <row r="550" spans="1:113"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row>
    <row r="551" spans="1:113"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row>
    <row r="552" spans="1:113"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row>
    <row r="553" spans="1:11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row>
    <row r="554" spans="1:113"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row>
    <row r="555" spans="1:113"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row>
    <row r="556" spans="1:113"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row>
    <row r="557" spans="1:113"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row>
    <row r="558" spans="1:113"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row>
    <row r="559" spans="1:113"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row>
    <row r="560" spans="1:113"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row>
    <row r="561" spans="1:113"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row>
    <row r="562" spans="1:113"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row>
    <row r="563" spans="1:11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row>
    <row r="564" spans="1:113"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row>
    <row r="565" spans="1:113"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row>
    <row r="566" spans="1:113"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row>
    <row r="567" spans="1:113"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row>
    <row r="568" spans="1:113"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row>
    <row r="569" spans="1:113"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row>
    <row r="570" spans="1:113"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row>
    <row r="571" spans="1:113"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row>
    <row r="572" spans="1:113"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row>
    <row r="573" spans="1:11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row>
    <row r="574" spans="1:113"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row>
    <row r="575" spans="1:113"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row>
    <row r="576" spans="1:113"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row>
    <row r="577" spans="1:113"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row>
    <row r="578" spans="1:113"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row>
    <row r="579" spans="1:113"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row>
    <row r="580" spans="1:113"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row>
    <row r="581" spans="1:113"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row>
    <row r="582" spans="1:113"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row>
    <row r="583" spans="1:11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row>
    <row r="584" spans="1:113"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row>
    <row r="585" spans="1:113"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row>
    <row r="586" spans="1:113"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row>
    <row r="587" spans="1:113"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row>
    <row r="588" spans="1:113"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row>
    <row r="589" spans="1:113"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row>
    <row r="590" spans="1:113"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row>
    <row r="591" spans="1:113"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row>
    <row r="592" spans="1:113"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row>
    <row r="593" spans="1:11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row>
    <row r="594" spans="1:113"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row>
    <row r="595" spans="1:113"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row>
    <row r="596" spans="1:113"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row>
    <row r="597" spans="1:113"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row>
    <row r="598" spans="1:113"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row>
    <row r="599" spans="1:113"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row>
    <row r="600" spans="1:113"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row>
    <row r="601" spans="1:113"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row>
    <row r="602" spans="1:113"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row>
    <row r="603" spans="1:11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row>
    <row r="604" spans="1:113"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row>
    <row r="605" spans="1:113"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row>
    <row r="606" spans="1:113"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row>
    <row r="607" spans="1:113"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row>
    <row r="608" spans="1:113"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row>
    <row r="609" spans="1:113"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row>
    <row r="610" spans="1:113"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row>
    <row r="611" spans="1:113"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row>
    <row r="612" spans="1:113"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row>
    <row r="613" spans="1:1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row>
    <row r="614" spans="1:113"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row>
    <row r="615" spans="1:113"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row>
    <row r="616" spans="1:113"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row>
    <row r="617" spans="1:113"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row>
    <row r="618" spans="1:113"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row>
    <row r="619" spans="1:113"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row>
    <row r="620" spans="1:113"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row>
    <row r="621" spans="1:113"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row>
    <row r="622" spans="1:113"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row>
    <row r="623" spans="1:11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row>
    <row r="624" spans="1:113"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row>
    <row r="625" spans="1:113"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row>
    <row r="626" spans="1:113"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row>
    <row r="627" spans="1:113"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row>
    <row r="628" spans="1:113"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row>
    <row r="629" spans="1:113"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row>
    <row r="630" spans="1:113"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row>
    <row r="631" spans="1:113"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row>
    <row r="632" spans="1:113"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row>
    <row r="633" spans="1:11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row>
    <row r="634" spans="1:113"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row>
    <row r="635" spans="1:113"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row>
    <row r="636" spans="1:113"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row>
    <row r="637" spans="1:113"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row>
    <row r="638" spans="1:113"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row>
    <row r="639" spans="1:113"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row>
    <row r="640" spans="1:113"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row>
    <row r="641" spans="1:113"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row>
    <row r="642" spans="1:113"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row>
    <row r="643" spans="1:11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row>
    <row r="644" spans="1:113"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row>
    <row r="645" spans="1:113"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row>
    <row r="646" spans="1:113"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row>
    <row r="647" spans="1:113"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row>
    <row r="648" spans="1:113"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row>
    <row r="649" spans="1:113"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row>
    <row r="650" spans="1:113"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row>
    <row r="651" spans="1:113"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row>
    <row r="652" spans="1:113"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row>
    <row r="653" spans="1:11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row>
    <row r="654" spans="1:113"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row>
    <row r="655" spans="1:113"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row>
    <row r="656" spans="1:113"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row>
    <row r="657" spans="1:113"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row>
    <row r="658" spans="1:113"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row>
    <row r="659" spans="1:113"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row>
    <row r="660" spans="1:113"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row>
    <row r="661" spans="1:113"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row>
    <row r="662" spans="1:113"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row>
    <row r="663" spans="1:11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row>
    <row r="664" spans="1:113"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row>
    <row r="665" spans="1:113"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row>
    <row r="666" spans="1:113"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row>
    <row r="667" spans="1:113"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row>
    <row r="668" spans="1:113"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row>
    <row r="669" spans="1:113"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row>
    <row r="670" spans="1:113"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row>
    <row r="671" spans="1:113"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row>
    <row r="672" spans="1:113"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row>
    <row r="673" spans="1:11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row>
    <row r="674" spans="1:113"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row>
    <row r="675" spans="1:113"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row>
    <row r="676" spans="1:113"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row>
    <row r="677" spans="1:113"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row>
    <row r="678" spans="1:113"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row>
    <row r="679" spans="1:113"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row>
    <row r="680" spans="1:113"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row>
    <row r="681" spans="1:113"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row>
    <row r="682" spans="1:113"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row>
    <row r="683" spans="1:11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row>
    <row r="684" spans="1:113"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row>
    <row r="685" spans="1:113"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row>
    <row r="686" spans="1:113"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row>
    <row r="687" spans="1:113"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row>
    <row r="688" spans="1:113"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row>
    <row r="689" spans="1:113"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row>
    <row r="690" spans="1:113"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row>
    <row r="691" spans="1:113"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row>
    <row r="692" spans="1:113"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row>
    <row r="693" spans="1:11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row>
    <row r="694" spans="1:113"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row>
    <row r="695" spans="1:113"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row>
    <row r="696" spans="1:113"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row>
    <row r="697" spans="1:113"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row>
    <row r="698" spans="1:113"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row>
    <row r="699" spans="1:113"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row>
    <row r="700" spans="1:113"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row>
    <row r="701" spans="1:113"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row>
    <row r="702" spans="1:113"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row>
    <row r="703" spans="1:11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row>
    <row r="704" spans="1:113"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row>
    <row r="705" spans="1:113"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row>
    <row r="706" spans="1:113"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row>
    <row r="707" spans="1:113"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row>
    <row r="708" spans="1:113"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row>
    <row r="709" spans="1:113"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row>
    <row r="710" spans="1:113"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row>
    <row r="711" spans="1:113"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row>
    <row r="712" spans="1:113"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row>
    <row r="713" spans="1:1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row>
    <row r="714" spans="1:113"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row>
    <row r="715" spans="1:113"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row>
    <row r="716" spans="1:113"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row>
    <row r="717" spans="1:113"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row>
    <row r="718" spans="1:113"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row>
    <row r="719" spans="1:113"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row>
    <row r="720" spans="1:113"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row>
    <row r="721" spans="1:113"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row>
    <row r="722" spans="1:113"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row>
    <row r="723" spans="1:11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row>
    <row r="724" spans="1:113"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row>
    <row r="725" spans="1:113"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row>
    <row r="726" spans="1:113"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row>
    <row r="727" spans="1:113"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row>
    <row r="728" spans="1:113"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row>
    <row r="729" spans="1:113"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row>
    <row r="730" spans="1:113"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row>
    <row r="731" spans="1:113"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row>
    <row r="732" spans="1:113"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row>
    <row r="733" spans="1:11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row>
    <row r="734" spans="1:113"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row>
    <row r="735" spans="1:113"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row>
    <row r="736" spans="1:113"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row>
    <row r="737" spans="1:113"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row>
    <row r="738" spans="1:113"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row>
    <row r="739" spans="1:113"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row>
    <row r="740" spans="1:113"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row>
    <row r="741" spans="1:113"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row>
    <row r="742" spans="1:113"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row>
    <row r="743" spans="1:11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row>
    <row r="744" spans="1:113"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row>
    <row r="745" spans="1:113"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row>
    <row r="746" spans="1:113"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row>
    <row r="747" spans="1:113"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row>
    <row r="748" spans="1:113"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row>
    <row r="749" spans="1:113"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row>
    <row r="750" spans="1:113"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row>
    <row r="751" spans="1:113"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row>
    <row r="752" spans="1:113"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row>
    <row r="753" spans="1:11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row>
    <row r="754" spans="1:113"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row>
    <row r="755" spans="1:113"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row>
    <row r="756" spans="1:113"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row>
    <row r="757" spans="1:113"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row>
    <row r="758" spans="1:113"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row>
    <row r="759" spans="1:113"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row>
    <row r="760" spans="1:113"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row>
    <row r="761" spans="1:113"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row>
    <row r="762" spans="1:113"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row>
    <row r="763" spans="1:11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row>
    <row r="764" spans="1:113"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row>
    <row r="765" spans="1:113"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row>
    <row r="766" spans="1:113"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row>
    <row r="767" spans="1:113"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row>
    <row r="768" spans="1:113"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row>
    <row r="769" spans="1:113"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row>
    <row r="770" spans="1:113"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row>
    <row r="771" spans="1:113"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row>
    <row r="772" spans="1:113"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row>
    <row r="773" spans="1:11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row>
    <row r="774" spans="1:113"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row>
    <row r="775" spans="1:113"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row>
    <row r="776" spans="1:113"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row>
    <row r="777" spans="1:113"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row>
    <row r="778" spans="1:113"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row>
    <row r="779" spans="1:113"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row>
    <row r="780" spans="1:113"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row>
    <row r="781" spans="1:113"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row>
    <row r="782" spans="1:113"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row>
    <row r="783" spans="1:11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row>
    <row r="784" spans="1:113"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row>
    <row r="785" spans="1:113"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row>
    <row r="786" spans="1:113"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row>
    <row r="787" spans="1:113"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row>
    <row r="788" spans="1:113"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row>
    <row r="789" spans="1:113"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row>
    <row r="790" spans="1:113"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row>
    <row r="791" spans="1:113"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row>
    <row r="792" spans="1:113"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row>
    <row r="793" spans="1:11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row>
    <row r="794" spans="1:113"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row>
    <row r="795" spans="1:113"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row>
    <row r="796" spans="1:113"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row>
    <row r="797" spans="1:113"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row>
    <row r="798" spans="1:113"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row>
    <row r="799" spans="1:113"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row>
    <row r="800" spans="1:113"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row>
    <row r="801" spans="1:113"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row>
    <row r="802" spans="1:113"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row>
    <row r="803" spans="1:11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row>
    <row r="804" spans="1:113"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row>
    <row r="805" spans="1:113"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row>
    <row r="806" spans="1:113"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row>
    <row r="807" spans="1:113"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row>
    <row r="808" spans="1:113"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row>
    <row r="809" spans="1:113"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row>
    <row r="810" spans="1:113"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row>
    <row r="811" spans="1:113"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row>
    <row r="812" spans="1:113"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row>
    <row r="813" spans="1:1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row>
    <row r="814" spans="1:113"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row>
    <row r="815" spans="1:113"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row>
    <row r="816" spans="1:113"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row>
    <row r="817" spans="1:113"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row>
    <row r="818" spans="1:113"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row>
    <row r="819" spans="1:113"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row>
    <row r="820" spans="1:113"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row>
    <row r="821" spans="1:113"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row>
    <row r="822" spans="1:113"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row>
    <row r="823" spans="1:11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row>
    <row r="824" spans="1:113"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row>
    <row r="825" spans="1:113"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row>
    <row r="826" spans="1:113"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row>
    <row r="827" spans="1:113"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row>
    <row r="828" spans="1:113"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row>
    <row r="829" spans="1:113"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row>
    <row r="830" spans="1:113"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row>
    <row r="831" spans="1:113"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row>
    <row r="832" spans="1:113"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row>
    <row r="833" spans="1:11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row>
    <row r="834" spans="1:113"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row>
    <row r="835" spans="1:113"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row>
    <row r="836" spans="1:113"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row>
    <row r="837" spans="1:113"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row>
    <row r="838" spans="1:113"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row>
    <row r="839" spans="1:113"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row>
    <row r="840" spans="1:113"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row>
    <row r="841" spans="1:113"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row>
    <row r="842" spans="1:113"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row>
    <row r="843" spans="1:11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row>
    <row r="844" spans="1:113"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row>
    <row r="845" spans="1:113"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row>
    <row r="846" spans="1:113"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row>
    <row r="847" spans="1:113"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row>
    <row r="848" spans="1:113"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row>
    <row r="849" spans="1:113"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row>
    <row r="850" spans="1:113"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row>
    <row r="851" spans="1:113"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row>
    <row r="852" spans="1:113"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row>
    <row r="853" spans="1:11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row>
    <row r="854" spans="1:113"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row>
    <row r="855" spans="1:113"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row>
    <row r="856" spans="1:113"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row>
    <row r="857" spans="1:113"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row>
    <row r="858" spans="1:113"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row>
    <row r="859" spans="1:113"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row>
    <row r="860" spans="1:113"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row>
    <row r="861" spans="1:113"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row>
    <row r="862" spans="1:113"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row>
    <row r="863" spans="1:11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row>
    <row r="864" spans="1:113"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row>
    <row r="865" spans="1:113"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row>
    <row r="866" spans="1:113"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row>
    <row r="867" spans="1:113"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row>
    <row r="868" spans="1:113"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row>
    <row r="869" spans="1:113"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row>
    <row r="870" spans="1:113"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row>
    <row r="871" spans="1:113"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row>
    <row r="872" spans="1:113"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row>
    <row r="873" spans="1:11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row>
    <row r="874" spans="1:113"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row>
    <row r="875" spans="1:113"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row>
    <row r="876" spans="1:113"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row>
    <row r="877" spans="1:113"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row>
    <row r="878" spans="1:113"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row>
    <row r="879" spans="1:113"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row>
    <row r="880" spans="1:113"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row>
    <row r="881" spans="1:113"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row>
    <row r="882" spans="1:113"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row>
    <row r="883" spans="1:11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row>
    <row r="884" spans="1:113"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row>
    <row r="885" spans="1:113"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row>
    <row r="886" spans="1:113"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row>
    <row r="887" spans="1:113"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row>
    <row r="888" spans="1:113"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row>
    <row r="889" spans="1:113"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row>
    <row r="890" spans="1:113"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row>
    <row r="891" spans="1:113"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row>
    <row r="892" spans="1:113"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row>
    <row r="893" spans="1:11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row>
    <row r="894" spans="1:113"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row>
    <row r="895" spans="1:113"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row>
    <row r="896" spans="1:113"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row>
    <row r="897" spans="1:113"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row>
    <row r="898" spans="1:113"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row>
    <row r="899" spans="1:113"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row>
    <row r="900" spans="1:113"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row>
    <row r="901" spans="1:113"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row>
    <row r="902" spans="1:113"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row>
    <row r="903" spans="1:11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row>
    <row r="904" spans="1:113"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row>
    <row r="905" spans="1:113"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row>
    <row r="906" spans="1:113"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row>
    <row r="907" spans="1:113"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row>
    <row r="908" spans="1:113"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row>
    <row r="909" spans="1:113"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row>
    <row r="910" spans="1:113"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row>
    <row r="911" spans="1:113"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row>
    <row r="912" spans="1:113"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row>
    <row r="913" spans="1:1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row>
    <row r="914" spans="1:113"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row>
    <row r="915" spans="1:113"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row>
    <row r="916" spans="1:113"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row>
    <row r="917" spans="1:113"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row>
    <row r="918" spans="1:113"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row>
    <row r="919" spans="1:113"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row>
    <row r="920" spans="1:113"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row>
    <row r="921" spans="1:113"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row>
    <row r="922" spans="1:113"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row>
    <row r="923" spans="1:11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row>
    <row r="924" spans="1:113"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row>
    <row r="925" spans="1:113"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row>
    <row r="926" spans="1:113"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row>
    <row r="927" spans="1:113"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row>
    <row r="928" spans="1:113"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row>
    <row r="929" spans="1:113"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row>
    <row r="930" spans="1:113"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row>
    <row r="931" spans="1:113"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row>
    <row r="932" spans="1:113"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row>
    <row r="933" spans="1:11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row>
    <row r="934" spans="1:113"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row>
    <row r="935" spans="1:113"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row>
    <row r="936" spans="1:113"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row>
    <row r="937" spans="1:113"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row>
    <row r="938" spans="1:113"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row>
    <row r="939" spans="1:113"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row>
    <row r="940" spans="1:113"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row>
    <row r="941" spans="1:113"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row>
    <row r="942" spans="1:113"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row>
    <row r="943" spans="1:11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row>
    <row r="944" spans="1:113"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row>
    <row r="945" spans="1:113"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row>
    <row r="946" spans="1:113"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row>
    <row r="947" spans="1:113"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row>
    <row r="948" spans="1:113"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row>
    <row r="949" spans="1:113"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row>
    <row r="950" spans="1:113"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row>
    <row r="951" spans="1:113"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row>
    <row r="952" spans="1:113"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row>
    <row r="953" spans="1:11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row>
    <row r="954" spans="1:113"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row>
    <row r="955" spans="1:113"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row>
    <row r="956" spans="1:113"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row>
    <row r="957" spans="1:113"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row>
    <row r="958" spans="1:113"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row>
    <row r="959" spans="1:113"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row>
    <row r="960" spans="1:113"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row>
    <row r="961" spans="1:113"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row>
    <row r="962" spans="1:113"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row>
    <row r="963" spans="1:11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row>
    <row r="964" spans="1:113"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row>
    <row r="965" spans="1:113"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row>
    <row r="966" spans="1:113"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row>
    <row r="967" spans="1:113"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row>
    <row r="968" spans="1:113" ht="1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row>
    <row r="969" spans="1:113" ht="1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row>
    <row r="970" spans="1:113" ht="1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row>
    <row r="971" spans="1:113" ht="1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row>
    <row r="972" spans="1:113" ht="1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row>
    <row r="973" spans="1:113" ht="1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row>
    <row r="974" spans="1:113" ht="1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row>
    <row r="975" spans="1:113" ht="1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row>
    <row r="976" spans="1:113" ht="1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row>
    <row r="977" spans="1:113" ht="1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row>
    <row r="978" spans="1:113" ht="1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row>
    <row r="979" spans="1:113" ht="1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row>
    <row r="980" spans="1:113" ht="1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row>
    <row r="981" spans="1:113" ht="1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row>
    <row r="982" spans="1:113" ht="1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row>
    <row r="983" spans="1:113" ht="1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row>
    <row r="984" spans="1:113" ht="1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row>
    <row r="985" spans="1:113" ht="1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row>
    <row r="986" spans="1:113" ht="1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row>
    <row r="987" spans="1:113" ht="1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row>
    <row r="988" spans="1:113" ht="1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row>
    <row r="989" spans="1:113" ht="1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row>
    <row r="990" spans="1:113" ht="1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row>
    <row r="991" spans="1:113" ht="1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row>
    <row r="992" spans="1:113" ht="1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row>
    <row r="993" spans="1:113" ht="1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row>
    <row r="994" spans="1:113" ht="1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row>
    <row r="995" spans="1:113" ht="1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row>
    <row r="996" spans="1:113" ht="1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row>
    <row r="997" spans="1:113" ht="1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row>
    <row r="998" spans="1:113" ht="1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row>
    <row r="999" spans="1:113" ht="1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row>
    <row r="1000" spans="1:113" ht="1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row>
  </sheetData>
  <mergeCells count="8">
    <mergeCell ref="CV2:DH2"/>
    <mergeCell ref="AS2:AV2"/>
    <mergeCell ref="AJ2:AR2"/>
    <mergeCell ref="CF2:CR2"/>
    <mergeCell ref="D2:P2"/>
    <mergeCell ref="T2:AF2"/>
    <mergeCell ref="AZ2:BL2"/>
    <mergeCell ref="BP2:CB2"/>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1000"/>
  <sheetViews>
    <sheetView showGridLines="0" workbookViewId="0"/>
  </sheetViews>
  <sheetFormatPr baseColWidth="10" defaultColWidth="11.28515625" defaultRowHeight="15" customHeight="1"/>
  <cols>
    <col min="1" max="26" width="10.5703125" customWidth="1"/>
  </cols>
  <sheetData>
    <row r="1" spans="1:1" ht="15.75" customHeight="1">
      <c r="A1" s="56" t="s">
        <v>26</v>
      </c>
    </row>
    <row r="2" spans="1:1" ht="15.75" customHeight="1">
      <c r="A2" s="4" t="s">
        <v>27</v>
      </c>
    </row>
    <row r="3" spans="1:1" ht="15.75" customHeight="1"/>
    <row r="4" spans="1:1" ht="15.75" customHeight="1"/>
    <row r="5" spans="1:1" ht="15.75" customHeight="1"/>
    <row r="6" spans="1:1" ht="15.75" customHeight="1"/>
    <row r="7" spans="1:1" ht="15.75" customHeight="1"/>
    <row r="8" spans="1:1" ht="15.75" customHeight="1"/>
    <row r="9" spans="1:1" ht="15.75" customHeight="1"/>
    <row r="10" spans="1:1" ht="15.75" customHeight="1"/>
    <row r="11" spans="1:1" ht="15.75" customHeight="1"/>
    <row r="12" spans="1:1" ht="15.75" customHeight="1"/>
    <row r="13" spans="1:1" ht="15.75" customHeight="1"/>
    <row r="14" spans="1:1" ht="15.75" customHeight="1"/>
    <row r="15" spans="1:1" ht="15.75" customHeight="1"/>
    <row r="16" spans="1:1"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sheetPr>
  <dimension ref="A1:DL1002"/>
  <sheetViews>
    <sheetView showGridLines="0" workbookViewId="0">
      <pane xSplit="5" ySplit="9" topLeftCell="R10" activePane="bottomRight" state="frozen"/>
      <selection pane="topRight" activeCell="F1" sqref="F1"/>
      <selection pane="bottomLeft" activeCell="A10" sqref="A10"/>
      <selection pane="bottomRight"/>
    </sheetView>
  </sheetViews>
  <sheetFormatPr baseColWidth="10" defaultColWidth="11.28515625" defaultRowHeight="15" customHeight="1" outlineLevelCol="1"/>
  <cols>
    <col min="1" max="2" width="10.5703125" customWidth="1"/>
    <col min="3" max="5" width="7.7109375" customWidth="1"/>
    <col min="6" max="17" width="12.42578125" hidden="1" customWidth="1" outlineLevel="1"/>
    <col min="18" max="18" width="12.42578125" customWidth="1" collapsed="1"/>
    <col min="19" max="33" width="12.42578125" hidden="1" customWidth="1" outlineLevel="1"/>
    <col min="34" max="34" width="12.42578125" customWidth="1" collapsed="1"/>
    <col min="35" max="49" width="12.42578125" hidden="1" customWidth="1" outlineLevel="1"/>
    <col min="50" max="50" width="12.42578125" customWidth="1" collapsed="1"/>
    <col min="51" max="65" width="12.42578125" hidden="1" customWidth="1" outlineLevel="1"/>
    <col min="66" max="66" width="12.42578125" customWidth="1" collapsed="1"/>
    <col min="67" max="77" width="12.42578125" hidden="1" customWidth="1" outlineLevel="1"/>
    <col min="78" max="78" width="12.5703125" hidden="1" customWidth="1" outlineLevel="1"/>
    <col min="79" max="81" width="12.42578125" hidden="1" customWidth="1" outlineLevel="1"/>
    <col min="82" max="82" width="12.42578125" customWidth="1" collapsed="1"/>
    <col min="83" max="85" width="12.42578125" hidden="1" customWidth="1" outlineLevel="1"/>
    <col min="86" max="86" width="12.28515625" hidden="1" customWidth="1" outlineLevel="1"/>
    <col min="87" max="97" width="12.42578125" hidden="1" customWidth="1" outlineLevel="1"/>
    <col min="98" max="98" width="12.42578125" customWidth="1" collapsed="1"/>
    <col min="99" max="99" width="10.5703125" hidden="1" customWidth="1" outlineLevel="1"/>
    <col min="100" max="113" width="11.28515625" hidden="1" customWidth="1" outlineLevel="1"/>
    <col min="114" max="114" width="12" customWidth="1" collapsed="1"/>
    <col min="115" max="116" width="11.28515625" customWidth="1"/>
  </cols>
  <sheetData>
    <row r="1" spans="1:116" ht="21">
      <c r="A1" s="2" t="s">
        <v>110</v>
      </c>
      <c r="B1" s="4"/>
      <c r="C1" s="4"/>
      <c r="D1" s="4"/>
      <c r="E1" s="4"/>
      <c r="F1" s="6"/>
      <c r="G1" s="6"/>
      <c r="H1" s="6"/>
      <c r="I1" s="6"/>
      <c r="J1" s="6"/>
      <c r="K1" s="6"/>
      <c r="L1" s="6"/>
      <c r="M1" s="6"/>
      <c r="N1" s="6"/>
      <c r="O1" s="6"/>
      <c r="P1" s="6"/>
      <c r="Q1" s="6"/>
      <c r="R1" s="8"/>
      <c r="S1" s="10"/>
      <c r="T1" s="10"/>
      <c r="U1" s="4"/>
      <c r="V1" s="6"/>
      <c r="W1" s="6"/>
      <c r="X1" s="6"/>
      <c r="Y1" s="6"/>
      <c r="Z1" s="6"/>
      <c r="AA1" s="6"/>
      <c r="AB1" s="6"/>
      <c r="AC1" s="6"/>
      <c r="AD1" s="6"/>
      <c r="AE1" s="6"/>
      <c r="AF1" s="6"/>
      <c r="AG1" s="6"/>
      <c r="AH1" s="8"/>
      <c r="AI1" s="10"/>
      <c r="AJ1" s="10"/>
      <c r="AK1" s="4"/>
      <c r="AL1" s="6"/>
      <c r="AM1" s="6"/>
      <c r="AN1" s="6"/>
      <c r="AO1" s="6"/>
      <c r="AP1" s="6"/>
      <c r="AQ1" s="6"/>
      <c r="AR1" s="6"/>
      <c r="AS1" s="6"/>
      <c r="AT1" s="6"/>
      <c r="AU1" s="13"/>
      <c r="AV1" s="13"/>
      <c r="AW1" s="13"/>
      <c r="AX1" s="14"/>
      <c r="AY1" s="10"/>
      <c r="AZ1" s="10"/>
      <c r="BA1" s="4"/>
      <c r="BB1" s="13"/>
      <c r="BC1" s="13"/>
      <c r="BD1" s="13"/>
      <c r="BE1" s="13"/>
      <c r="BF1" s="13"/>
      <c r="BG1" s="13"/>
      <c r="BH1" s="13"/>
      <c r="BI1" s="13"/>
      <c r="BJ1" s="13"/>
      <c r="BK1" s="13"/>
      <c r="BL1" s="13"/>
      <c r="BM1" s="13"/>
      <c r="BN1" s="14"/>
      <c r="BO1" s="10"/>
      <c r="BP1" s="4" t="s">
        <v>111</v>
      </c>
      <c r="BQ1" s="4"/>
      <c r="BR1" s="13"/>
      <c r="BS1" s="13"/>
      <c r="BT1" s="13"/>
      <c r="BU1" s="13"/>
      <c r="BV1" s="13"/>
      <c r="BW1" s="13"/>
      <c r="BX1" s="13"/>
      <c r="BY1" s="13"/>
      <c r="BZ1" s="13"/>
      <c r="CA1" s="13"/>
      <c r="CB1" s="13"/>
      <c r="CC1" s="13"/>
      <c r="CD1" s="14"/>
      <c r="CE1" s="4"/>
      <c r="CF1" s="4"/>
      <c r="CG1" s="4"/>
      <c r="CH1" s="13"/>
      <c r="CI1" s="13"/>
      <c r="CJ1" s="13"/>
      <c r="CK1" s="13"/>
      <c r="CL1" s="13"/>
      <c r="CM1" s="13"/>
      <c r="CN1" s="13"/>
      <c r="CO1" s="13"/>
      <c r="CP1" s="13"/>
      <c r="CQ1" s="13"/>
      <c r="CR1" s="13"/>
      <c r="CS1" s="13"/>
      <c r="CT1" s="14"/>
      <c r="CU1" s="4"/>
      <c r="CX1" s="22"/>
      <c r="CY1" s="22"/>
      <c r="CZ1" s="22"/>
      <c r="DA1" s="22"/>
      <c r="DB1" s="22"/>
      <c r="DC1" s="22"/>
      <c r="DD1" s="22"/>
      <c r="DE1" s="22"/>
      <c r="DF1" s="22"/>
      <c r="DG1" s="22"/>
      <c r="DH1" s="22"/>
      <c r="DI1" s="22"/>
      <c r="DJ1" s="23"/>
    </row>
    <row r="2" spans="1:116" ht="15.75" customHeight="1">
      <c r="A2" s="4" t="str">
        <f ca="1">Assumptions!A2</f>
        <v>Strategic Plan - Oct 2020</v>
      </c>
      <c r="B2" s="4"/>
      <c r="C2" s="4"/>
      <c r="D2" s="4"/>
      <c r="E2" s="4"/>
      <c r="F2" s="252" t="s">
        <v>7</v>
      </c>
      <c r="G2" s="250"/>
      <c r="H2" s="250"/>
      <c r="I2" s="250"/>
      <c r="J2" s="250"/>
      <c r="K2" s="250"/>
      <c r="L2" s="250"/>
      <c r="M2" s="250"/>
      <c r="N2" s="250"/>
      <c r="O2" s="250"/>
      <c r="P2" s="250"/>
      <c r="Q2" s="250"/>
      <c r="R2" s="251"/>
      <c r="S2" s="10"/>
      <c r="T2" s="10"/>
      <c r="U2" s="4"/>
      <c r="V2" s="252" t="s">
        <v>7</v>
      </c>
      <c r="W2" s="250"/>
      <c r="X2" s="250"/>
      <c r="Y2" s="250"/>
      <c r="Z2" s="250"/>
      <c r="AA2" s="250"/>
      <c r="AB2" s="250"/>
      <c r="AC2" s="250"/>
      <c r="AD2" s="250"/>
      <c r="AE2" s="250"/>
      <c r="AF2" s="250"/>
      <c r="AG2" s="250"/>
      <c r="AH2" s="251"/>
      <c r="AI2" s="10"/>
      <c r="AJ2" s="10"/>
      <c r="AK2" s="4"/>
      <c r="AL2" s="252" t="s">
        <v>7</v>
      </c>
      <c r="AM2" s="250"/>
      <c r="AN2" s="250"/>
      <c r="AO2" s="250"/>
      <c r="AP2" s="250"/>
      <c r="AQ2" s="250"/>
      <c r="AR2" s="250"/>
      <c r="AS2" s="250"/>
      <c r="AT2" s="251"/>
      <c r="AU2" s="253" t="s">
        <v>10</v>
      </c>
      <c r="AV2" s="250"/>
      <c r="AW2" s="250"/>
      <c r="AX2" s="251"/>
      <c r="AY2" s="10"/>
      <c r="AZ2" s="10"/>
      <c r="BA2" s="4"/>
      <c r="BB2" s="253" t="s">
        <v>10</v>
      </c>
      <c r="BC2" s="250"/>
      <c r="BD2" s="250"/>
      <c r="BE2" s="250"/>
      <c r="BF2" s="250"/>
      <c r="BG2" s="250"/>
      <c r="BH2" s="250"/>
      <c r="BI2" s="250"/>
      <c r="BJ2" s="250"/>
      <c r="BK2" s="250"/>
      <c r="BL2" s="250"/>
      <c r="BM2" s="250"/>
      <c r="BN2" s="251"/>
      <c r="BO2" s="10"/>
      <c r="BP2" s="4"/>
      <c r="BQ2" s="4"/>
      <c r="BR2" s="253" t="s">
        <v>10</v>
      </c>
      <c r="BS2" s="250"/>
      <c r="BT2" s="250"/>
      <c r="BU2" s="250"/>
      <c r="BV2" s="250"/>
      <c r="BW2" s="250"/>
      <c r="BX2" s="250"/>
      <c r="BY2" s="250"/>
      <c r="BZ2" s="250"/>
      <c r="CA2" s="250"/>
      <c r="CB2" s="250"/>
      <c r="CC2" s="250"/>
      <c r="CD2" s="251"/>
      <c r="CE2" s="4"/>
      <c r="CF2" s="4"/>
      <c r="CG2" s="4"/>
      <c r="CH2" s="253" t="s">
        <v>10</v>
      </c>
      <c r="CI2" s="250"/>
      <c r="CJ2" s="250"/>
      <c r="CK2" s="250"/>
      <c r="CL2" s="250"/>
      <c r="CM2" s="250"/>
      <c r="CN2" s="250"/>
      <c r="CO2" s="250"/>
      <c r="CP2" s="250"/>
      <c r="CQ2" s="250"/>
      <c r="CR2" s="250"/>
      <c r="CS2" s="250"/>
      <c r="CT2" s="251"/>
      <c r="CU2" s="4"/>
      <c r="CX2" s="249" t="s">
        <v>10</v>
      </c>
      <c r="CY2" s="250"/>
      <c r="CZ2" s="250"/>
      <c r="DA2" s="250"/>
      <c r="DB2" s="250"/>
      <c r="DC2" s="250"/>
      <c r="DD2" s="250"/>
      <c r="DE2" s="250"/>
      <c r="DF2" s="250"/>
      <c r="DG2" s="250"/>
      <c r="DH2" s="250"/>
      <c r="DI2" s="250"/>
      <c r="DJ2" s="251"/>
    </row>
    <row r="3" spans="1:116" ht="15.75" customHeight="1">
      <c r="A3" s="4" t="str">
        <f>Cover!$B$4</f>
        <v>[Insert Company Name]</v>
      </c>
      <c r="B3" s="4"/>
      <c r="C3" s="4"/>
      <c r="D3" s="4"/>
      <c r="E3" s="4"/>
      <c r="F3" s="27"/>
      <c r="G3" s="27"/>
      <c r="H3" s="27"/>
      <c r="I3" s="27"/>
      <c r="J3" s="27"/>
      <c r="K3" s="27"/>
      <c r="L3" s="27"/>
      <c r="M3" s="27"/>
      <c r="N3" s="27"/>
      <c r="O3" s="27"/>
      <c r="P3" s="27"/>
      <c r="Q3" s="27"/>
      <c r="R3" s="28"/>
      <c r="S3" s="10"/>
      <c r="T3" s="10"/>
      <c r="U3" s="4"/>
      <c r="V3" s="27"/>
      <c r="W3" s="27"/>
      <c r="X3" s="27"/>
      <c r="Y3" s="27"/>
      <c r="Z3" s="27"/>
      <c r="AA3" s="27"/>
      <c r="AB3" s="27"/>
      <c r="AC3" s="27"/>
      <c r="AD3" s="27"/>
      <c r="AE3" s="27"/>
      <c r="AF3" s="27"/>
      <c r="AG3" s="27"/>
      <c r="AH3" s="28"/>
      <c r="AI3" s="10"/>
      <c r="AJ3" s="10"/>
      <c r="AK3" s="4"/>
      <c r="AL3" s="27"/>
      <c r="AM3" s="27"/>
      <c r="AN3" s="27"/>
      <c r="AO3" s="27"/>
      <c r="AP3" s="27"/>
      <c r="AQ3" s="27"/>
      <c r="AR3" s="27"/>
      <c r="AS3" s="27"/>
      <c r="AT3" s="27"/>
      <c r="AU3" s="29"/>
      <c r="AV3" s="29"/>
      <c r="AW3" s="29"/>
      <c r="AX3" s="30"/>
      <c r="AY3" s="10"/>
      <c r="AZ3" s="10"/>
      <c r="BA3" s="4"/>
      <c r="BB3" s="29"/>
      <c r="BC3" s="29"/>
      <c r="BD3" s="29"/>
      <c r="BE3" s="29"/>
      <c r="BF3" s="29"/>
      <c r="BG3" s="29"/>
      <c r="BH3" s="29"/>
      <c r="BI3" s="29"/>
      <c r="BJ3" s="29"/>
      <c r="BK3" s="29"/>
      <c r="BL3" s="29"/>
      <c r="BM3" s="29"/>
      <c r="BN3" s="30"/>
      <c r="BO3" s="10"/>
      <c r="BP3" s="4"/>
      <c r="BQ3" s="4"/>
      <c r="BR3" s="29"/>
      <c r="BS3" s="29"/>
      <c r="BT3" s="29"/>
      <c r="BU3" s="29"/>
      <c r="BV3" s="29"/>
      <c r="BW3" s="29"/>
      <c r="BX3" s="29"/>
      <c r="BY3" s="29"/>
      <c r="BZ3" s="29"/>
      <c r="CA3" s="29"/>
      <c r="CB3" s="29"/>
      <c r="CC3" s="29"/>
      <c r="CD3" s="30"/>
      <c r="CE3" s="4"/>
      <c r="CF3" s="4"/>
      <c r="CG3" s="4"/>
      <c r="CH3" s="29"/>
      <c r="CI3" s="29"/>
      <c r="CJ3" s="29"/>
      <c r="CK3" s="29"/>
      <c r="CL3" s="29"/>
      <c r="CM3" s="29"/>
      <c r="CN3" s="29"/>
      <c r="CO3" s="29"/>
      <c r="CP3" s="29"/>
      <c r="CQ3" s="29"/>
      <c r="CR3" s="29"/>
      <c r="CS3" s="29"/>
      <c r="CT3" s="30"/>
      <c r="CU3" s="4"/>
      <c r="CX3" s="31"/>
      <c r="CY3" s="31"/>
      <c r="CZ3" s="31"/>
      <c r="DA3" s="31"/>
      <c r="DB3" s="31"/>
      <c r="DC3" s="31"/>
      <c r="DD3" s="31"/>
      <c r="DE3" s="31"/>
      <c r="DF3" s="31"/>
      <c r="DG3" s="31"/>
      <c r="DH3" s="31"/>
      <c r="DI3" s="31"/>
      <c r="DJ3" s="32"/>
    </row>
    <row r="4" spans="1:116" ht="15.75" customHeight="1">
      <c r="A4" s="4" t="s">
        <v>11</v>
      </c>
      <c r="B4" s="4"/>
      <c r="C4" s="4"/>
      <c r="D4" s="4"/>
      <c r="E4" s="4"/>
      <c r="F4" s="27">
        <v>42766</v>
      </c>
      <c r="G4" s="27">
        <f t="shared" ref="G4:Q4" si="0">EOMONTH(F4,1)</f>
        <v>42794</v>
      </c>
      <c r="H4" s="27">
        <f t="shared" si="0"/>
        <v>42825</v>
      </c>
      <c r="I4" s="27">
        <f t="shared" si="0"/>
        <v>42855</v>
      </c>
      <c r="J4" s="27">
        <f t="shared" si="0"/>
        <v>42886</v>
      </c>
      <c r="K4" s="27">
        <f t="shared" si="0"/>
        <v>42916</v>
      </c>
      <c r="L4" s="27">
        <f t="shared" si="0"/>
        <v>42947</v>
      </c>
      <c r="M4" s="27">
        <f t="shared" si="0"/>
        <v>42978</v>
      </c>
      <c r="N4" s="27">
        <f t="shared" si="0"/>
        <v>43008</v>
      </c>
      <c r="O4" s="27">
        <f t="shared" si="0"/>
        <v>43039</v>
      </c>
      <c r="P4" s="27">
        <f t="shared" si="0"/>
        <v>43069</v>
      </c>
      <c r="Q4" s="27">
        <f t="shared" si="0"/>
        <v>43100</v>
      </c>
      <c r="R4" s="28" t="str">
        <f>"FY"&amp;TEXT(Q4," Yyy")</f>
        <v>FY 2017</v>
      </c>
      <c r="S4" s="10"/>
      <c r="T4" s="10"/>
      <c r="U4" s="4"/>
      <c r="V4" s="27">
        <f>EOMONTH(Q4,1)</f>
        <v>43131</v>
      </c>
      <c r="W4" s="27">
        <f t="shared" ref="W4:AG4" si="1">EOMONTH(V4,1)</f>
        <v>43159</v>
      </c>
      <c r="X4" s="27">
        <f t="shared" si="1"/>
        <v>43190</v>
      </c>
      <c r="Y4" s="27">
        <f t="shared" si="1"/>
        <v>43220</v>
      </c>
      <c r="Z4" s="27">
        <f t="shared" si="1"/>
        <v>43251</v>
      </c>
      <c r="AA4" s="27">
        <f t="shared" si="1"/>
        <v>43281</v>
      </c>
      <c r="AB4" s="27">
        <f t="shared" si="1"/>
        <v>43312</v>
      </c>
      <c r="AC4" s="27">
        <f t="shared" si="1"/>
        <v>43343</v>
      </c>
      <c r="AD4" s="27">
        <f t="shared" si="1"/>
        <v>43373</v>
      </c>
      <c r="AE4" s="27">
        <f t="shared" si="1"/>
        <v>43404</v>
      </c>
      <c r="AF4" s="27">
        <f t="shared" si="1"/>
        <v>43434</v>
      </c>
      <c r="AG4" s="27">
        <f t="shared" si="1"/>
        <v>43465</v>
      </c>
      <c r="AH4" s="28" t="str">
        <f>"FY"&amp;TEXT(AG4," Yyy")</f>
        <v>FY 2018</v>
      </c>
      <c r="AI4" s="10"/>
      <c r="AJ4" s="10"/>
      <c r="AK4" s="4"/>
      <c r="AL4" s="27">
        <f>EOMONTH(AG4,1)</f>
        <v>43496</v>
      </c>
      <c r="AM4" s="27">
        <f t="shared" ref="AM4:AW4" si="2">EOMONTH(AL4,1)</f>
        <v>43524</v>
      </c>
      <c r="AN4" s="27">
        <f t="shared" si="2"/>
        <v>43555</v>
      </c>
      <c r="AO4" s="27">
        <f t="shared" si="2"/>
        <v>43585</v>
      </c>
      <c r="AP4" s="27">
        <f t="shared" si="2"/>
        <v>43616</v>
      </c>
      <c r="AQ4" s="27">
        <f t="shared" si="2"/>
        <v>43646</v>
      </c>
      <c r="AR4" s="27">
        <f t="shared" si="2"/>
        <v>43677</v>
      </c>
      <c r="AS4" s="27">
        <f t="shared" si="2"/>
        <v>43708</v>
      </c>
      <c r="AT4" s="27">
        <f t="shared" si="2"/>
        <v>43738</v>
      </c>
      <c r="AU4" s="29">
        <f t="shared" si="2"/>
        <v>43769</v>
      </c>
      <c r="AV4" s="29">
        <f t="shared" si="2"/>
        <v>43799</v>
      </c>
      <c r="AW4" s="29">
        <f t="shared" si="2"/>
        <v>43830</v>
      </c>
      <c r="AX4" s="30" t="str">
        <f>"FY"&amp;TEXT(AW4," Yyy")</f>
        <v>FY 2019</v>
      </c>
      <c r="AY4" s="10"/>
      <c r="AZ4" s="10"/>
      <c r="BA4" s="4"/>
      <c r="BB4" s="29">
        <f>EOMONTH(AW4,1)</f>
        <v>43861</v>
      </c>
      <c r="BC4" s="29">
        <f t="shared" ref="BC4:BM4" si="3">EOMONTH(BB4,1)</f>
        <v>43890</v>
      </c>
      <c r="BD4" s="29">
        <f t="shared" si="3"/>
        <v>43921</v>
      </c>
      <c r="BE4" s="29">
        <f t="shared" si="3"/>
        <v>43951</v>
      </c>
      <c r="BF4" s="29">
        <f t="shared" si="3"/>
        <v>43982</v>
      </c>
      <c r="BG4" s="29">
        <f t="shared" si="3"/>
        <v>44012</v>
      </c>
      <c r="BH4" s="29">
        <f t="shared" si="3"/>
        <v>44043</v>
      </c>
      <c r="BI4" s="29">
        <f t="shared" si="3"/>
        <v>44074</v>
      </c>
      <c r="BJ4" s="29">
        <f t="shared" si="3"/>
        <v>44104</v>
      </c>
      <c r="BK4" s="29">
        <f t="shared" si="3"/>
        <v>44135</v>
      </c>
      <c r="BL4" s="29">
        <f t="shared" si="3"/>
        <v>44165</v>
      </c>
      <c r="BM4" s="29">
        <f t="shared" si="3"/>
        <v>44196</v>
      </c>
      <c r="BN4" s="30" t="str">
        <f>"FY"&amp;TEXT(BM4," Yyy")</f>
        <v>FY 2020</v>
      </c>
      <c r="BO4" s="10"/>
      <c r="BP4" s="10"/>
      <c r="BQ4" s="4"/>
      <c r="BR4" s="29">
        <f>EOMONTH(BM4,1)</f>
        <v>44227</v>
      </c>
      <c r="BS4" s="29">
        <f t="shared" ref="BS4:CC4" si="4">EOMONTH(BR4,1)</f>
        <v>44255</v>
      </c>
      <c r="BT4" s="29">
        <f t="shared" si="4"/>
        <v>44286</v>
      </c>
      <c r="BU4" s="29">
        <f t="shared" si="4"/>
        <v>44316</v>
      </c>
      <c r="BV4" s="29">
        <f t="shared" si="4"/>
        <v>44347</v>
      </c>
      <c r="BW4" s="29">
        <f t="shared" si="4"/>
        <v>44377</v>
      </c>
      <c r="BX4" s="29">
        <f t="shared" si="4"/>
        <v>44408</v>
      </c>
      <c r="BY4" s="29">
        <f t="shared" si="4"/>
        <v>44439</v>
      </c>
      <c r="BZ4" s="29">
        <f t="shared" si="4"/>
        <v>44469</v>
      </c>
      <c r="CA4" s="29">
        <f t="shared" si="4"/>
        <v>44500</v>
      </c>
      <c r="CB4" s="29">
        <f t="shared" si="4"/>
        <v>44530</v>
      </c>
      <c r="CC4" s="29">
        <f t="shared" si="4"/>
        <v>44561</v>
      </c>
      <c r="CD4" s="30" t="str">
        <f>"FY"&amp;TEXT(CC4," Yyy")</f>
        <v>FY 2021</v>
      </c>
      <c r="CE4" s="10"/>
      <c r="CF4" s="10"/>
      <c r="CG4" s="4"/>
      <c r="CH4" s="29">
        <f>EOMONTH(CC4,1)</f>
        <v>44592</v>
      </c>
      <c r="CI4" s="29">
        <f t="shared" ref="CI4:CS4" si="5">EOMONTH(CH4,1)</f>
        <v>44620</v>
      </c>
      <c r="CJ4" s="29">
        <f t="shared" si="5"/>
        <v>44651</v>
      </c>
      <c r="CK4" s="29">
        <f t="shared" si="5"/>
        <v>44681</v>
      </c>
      <c r="CL4" s="29">
        <f t="shared" si="5"/>
        <v>44712</v>
      </c>
      <c r="CM4" s="29">
        <f t="shared" si="5"/>
        <v>44742</v>
      </c>
      <c r="CN4" s="29">
        <f t="shared" si="5"/>
        <v>44773</v>
      </c>
      <c r="CO4" s="29">
        <f t="shared" si="5"/>
        <v>44804</v>
      </c>
      <c r="CP4" s="29">
        <f t="shared" si="5"/>
        <v>44834</v>
      </c>
      <c r="CQ4" s="29">
        <f t="shared" si="5"/>
        <v>44865</v>
      </c>
      <c r="CR4" s="29">
        <f t="shared" si="5"/>
        <v>44895</v>
      </c>
      <c r="CS4" s="29">
        <f t="shared" si="5"/>
        <v>44926</v>
      </c>
      <c r="CT4" s="30" t="str">
        <f>"FY"&amp;TEXT(CS4," Yyy")</f>
        <v>FY 2022</v>
      </c>
      <c r="CU4" s="4"/>
      <c r="CX4" s="31">
        <v>44948</v>
      </c>
      <c r="CY4" s="31">
        <f t="shared" ref="CY4:DI4" si="6">EOMONTH(CX4,1)</f>
        <v>44985</v>
      </c>
      <c r="CZ4" s="31">
        <f t="shared" si="6"/>
        <v>45016</v>
      </c>
      <c r="DA4" s="31">
        <f t="shared" si="6"/>
        <v>45046</v>
      </c>
      <c r="DB4" s="31">
        <f t="shared" si="6"/>
        <v>45077</v>
      </c>
      <c r="DC4" s="31">
        <f t="shared" si="6"/>
        <v>45107</v>
      </c>
      <c r="DD4" s="31">
        <f t="shared" si="6"/>
        <v>45138</v>
      </c>
      <c r="DE4" s="31">
        <f t="shared" si="6"/>
        <v>45169</v>
      </c>
      <c r="DF4" s="31">
        <f t="shared" si="6"/>
        <v>45199</v>
      </c>
      <c r="DG4" s="31">
        <f t="shared" si="6"/>
        <v>45230</v>
      </c>
      <c r="DH4" s="31">
        <f t="shared" si="6"/>
        <v>45260</v>
      </c>
      <c r="DI4" s="31">
        <f t="shared" si="6"/>
        <v>45291</v>
      </c>
      <c r="DJ4" s="32" t="s">
        <v>18</v>
      </c>
    </row>
    <row r="5" spans="1:116" ht="7.5" customHeight="1">
      <c r="A5" s="35"/>
      <c r="B5" s="36"/>
      <c r="C5" s="36"/>
      <c r="D5" s="36"/>
      <c r="E5" s="36"/>
      <c r="F5" s="38"/>
      <c r="G5" s="38"/>
      <c r="H5" s="38"/>
      <c r="I5" s="38"/>
      <c r="J5" s="38"/>
      <c r="K5" s="38"/>
      <c r="L5" s="38"/>
      <c r="M5" s="38"/>
      <c r="N5" s="38"/>
      <c r="O5" s="38"/>
      <c r="P5" s="38"/>
      <c r="Q5" s="38"/>
      <c r="R5" s="36"/>
      <c r="S5" s="37"/>
      <c r="T5" s="37"/>
      <c r="U5" s="36"/>
      <c r="V5" s="38"/>
      <c r="W5" s="38"/>
      <c r="X5" s="38"/>
      <c r="Y5" s="38"/>
      <c r="Z5" s="38"/>
      <c r="AA5" s="38"/>
      <c r="AB5" s="38"/>
      <c r="AC5" s="38"/>
      <c r="AD5" s="38"/>
      <c r="AE5" s="38"/>
      <c r="AF5" s="38"/>
      <c r="AG5" s="38"/>
      <c r="AH5" s="36"/>
      <c r="AI5" s="37"/>
      <c r="AJ5" s="37"/>
      <c r="AK5" s="36"/>
      <c r="AL5" s="38"/>
      <c r="AM5" s="38"/>
      <c r="AN5" s="38"/>
      <c r="AO5" s="38"/>
      <c r="AP5" s="38"/>
      <c r="AQ5" s="38"/>
      <c r="AR5" s="38"/>
      <c r="AS5" s="38"/>
      <c r="AT5" s="38"/>
      <c r="AU5" s="38"/>
      <c r="AV5" s="38"/>
      <c r="AW5" s="38"/>
      <c r="AX5" s="36"/>
      <c r="AY5" s="37"/>
      <c r="AZ5" s="37"/>
      <c r="BA5" s="36"/>
      <c r="BB5" s="38"/>
      <c r="BC5" s="38"/>
      <c r="BD5" s="38"/>
      <c r="BE5" s="38"/>
      <c r="BF5" s="38"/>
      <c r="BG5" s="38"/>
      <c r="BH5" s="38"/>
      <c r="BI5" s="38"/>
      <c r="BJ5" s="38"/>
      <c r="BK5" s="38"/>
      <c r="BL5" s="38"/>
      <c r="BM5" s="38"/>
      <c r="BN5" s="36"/>
      <c r="BO5" s="37"/>
      <c r="BP5" s="39"/>
      <c r="BQ5" s="36"/>
      <c r="BR5" s="38"/>
      <c r="BS5" s="38"/>
      <c r="BT5" s="38"/>
      <c r="BU5" s="38"/>
      <c r="BV5" s="38"/>
      <c r="BW5" s="38"/>
      <c r="BX5" s="38"/>
      <c r="BY5" s="38"/>
      <c r="BZ5" s="38"/>
      <c r="CA5" s="38"/>
      <c r="CB5" s="38"/>
      <c r="CC5" s="38"/>
      <c r="CD5" s="36"/>
      <c r="CE5" s="36"/>
      <c r="CF5" s="39"/>
      <c r="CG5" s="36"/>
      <c r="CH5" s="38"/>
      <c r="CI5" s="38"/>
      <c r="CJ5" s="38"/>
      <c r="CK5" s="38"/>
      <c r="CL5" s="38"/>
      <c r="CM5" s="38"/>
      <c r="CN5" s="38"/>
      <c r="CO5" s="38"/>
      <c r="CP5" s="38"/>
      <c r="CQ5" s="38"/>
      <c r="CR5" s="38"/>
      <c r="CS5" s="38"/>
      <c r="CT5" s="36"/>
      <c r="CU5" s="36"/>
    </row>
    <row r="6" spans="1:116" ht="15.75" customHeight="1">
      <c r="A6" s="240" t="s">
        <v>224</v>
      </c>
      <c r="B6" s="4"/>
      <c r="C6" s="4"/>
      <c r="D6" s="4"/>
      <c r="E6" s="4"/>
      <c r="F6" s="38">
        <f t="shared" ref="F6:Q6" si="7">F15</f>
        <v>0</v>
      </c>
      <c r="G6" s="38">
        <f t="shared" si="7"/>
        <v>0</v>
      </c>
      <c r="H6" s="38">
        <f t="shared" si="7"/>
        <v>0</v>
      </c>
      <c r="I6" s="38">
        <f t="shared" si="7"/>
        <v>0</v>
      </c>
      <c r="J6" s="38">
        <f t="shared" si="7"/>
        <v>0</v>
      </c>
      <c r="K6" s="38">
        <f t="shared" si="7"/>
        <v>0</v>
      </c>
      <c r="L6" s="38">
        <f t="shared" si="7"/>
        <v>0</v>
      </c>
      <c r="M6" s="38">
        <f t="shared" si="7"/>
        <v>0</v>
      </c>
      <c r="N6" s="38">
        <f t="shared" si="7"/>
        <v>0</v>
      </c>
      <c r="O6" s="38">
        <f t="shared" si="7"/>
        <v>0</v>
      </c>
      <c r="P6" s="38">
        <f t="shared" si="7"/>
        <v>0</v>
      </c>
      <c r="Q6" s="38">
        <f t="shared" si="7"/>
        <v>0</v>
      </c>
      <c r="R6" s="38">
        <f t="shared" ref="R6:R8" si="8">SUM(F6:Q6)</f>
        <v>0</v>
      </c>
      <c r="S6" s="10"/>
      <c r="T6" s="10"/>
      <c r="U6" s="4"/>
      <c r="V6" s="38">
        <f t="shared" ref="V6:AG6" si="9">V15</f>
        <v>0</v>
      </c>
      <c r="W6" s="38">
        <f t="shared" si="9"/>
        <v>0</v>
      </c>
      <c r="X6" s="38">
        <f t="shared" si="9"/>
        <v>0</v>
      </c>
      <c r="Y6" s="38">
        <f t="shared" si="9"/>
        <v>0</v>
      </c>
      <c r="Z6" s="38">
        <f t="shared" si="9"/>
        <v>0</v>
      </c>
      <c r="AA6" s="38">
        <f t="shared" si="9"/>
        <v>0</v>
      </c>
      <c r="AB6" s="38">
        <f t="shared" si="9"/>
        <v>0</v>
      </c>
      <c r="AC6" s="38">
        <f t="shared" si="9"/>
        <v>0</v>
      </c>
      <c r="AD6" s="38">
        <f t="shared" si="9"/>
        <v>0</v>
      </c>
      <c r="AE6" s="38">
        <f t="shared" si="9"/>
        <v>0</v>
      </c>
      <c r="AF6" s="38">
        <f t="shared" si="9"/>
        <v>0</v>
      </c>
      <c r="AG6" s="38">
        <f t="shared" si="9"/>
        <v>0</v>
      </c>
      <c r="AH6" s="38">
        <f t="shared" ref="AH6:AH8" si="10">SUM(V6:AG6)</f>
        <v>0</v>
      </c>
      <c r="AI6" s="10"/>
      <c r="AJ6" s="10"/>
      <c r="AK6" s="4"/>
      <c r="AL6" s="38">
        <f t="shared" ref="AL6:AW6" si="11">AL15</f>
        <v>7500</v>
      </c>
      <c r="AM6" s="38">
        <f t="shared" si="11"/>
        <v>1000</v>
      </c>
      <c r="AN6" s="38">
        <f t="shared" si="11"/>
        <v>1079</v>
      </c>
      <c r="AO6" s="38">
        <f t="shared" si="11"/>
        <v>0</v>
      </c>
      <c r="AP6" s="38">
        <f t="shared" si="11"/>
        <v>11856</v>
      </c>
      <c r="AQ6" s="38">
        <f t="shared" si="11"/>
        <v>25846</v>
      </c>
      <c r="AR6" s="38">
        <f t="shared" si="11"/>
        <v>8015</v>
      </c>
      <c r="AS6" s="38">
        <f t="shared" si="11"/>
        <v>8273</v>
      </c>
      <c r="AT6" s="38">
        <f t="shared" si="11"/>
        <v>7350</v>
      </c>
      <c r="AU6" s="38">
        <f t="shared" si="11"/>
        <v>14000</v>
      </c>
      <c r="AV6" s="38">
        <f t="shared" si="11"/>
        <v>14000</v>
      </c>
      <c r="AW6" s="38">
        <f t="shared" si="11"/>
        <v>14000</v>
      </c>
      <c r="AX6" s="38">
        <f t="shared" ref="AX6:AX8" si="12">SUM(AL6:AW6)</f>
        <v>112919</v>
      </c>
      <c r="AY6" s="10"/>
      <c r="AZ6" s="10"/>
      <c r="BA6" s="4"/>
      <c r="BB6" s="38">
        <f t="shared" ref="BB6:BM6" si="13">BB15</f>
        <v>15333.333333333334</v>
      </c>
      <c r="BC6" s="38">
        <f t="shared" si="13"/>
        <v>16666.666666666668</v>
      </c>
      <c r="BD6" s="38">
        <f t="shared" si="13"/>
        <v>27000</v>
      </c>
      <c r="BE6" s="38">
        <f t="shared" si="13"/>
        <v>29000</v>
      </c>
      <c r="BF6" s="38">
        <f t="shared" si="13"/>
        <v>30999.999999999996</v>
      </c>
      <c r="BG6" s="38">
        <f t="shared" si="13"/>
        <v>43999.999999999993</v>
      </c>
      <c r="BH6" s="38">
        <f t="shared" si="13"/>
        <v>46666.666666666657</v>
      </c>
      <c r="BI6" s="38">
        <f t="shared" si="13"/>
        <v>49333.333333333321</v>
      </c>
      <c r="BJ6" s="38">
        <f t="shared" si="13"/>
        <v>64999.999999999985</v>
      </c>
      <c r="BK6" s="38">
        <f t="shared" si="13"/>
        <v>68333.333333333314</v>
      </c>
      <c r="BL6" s="38">
        <f t="shared" si="13"/>
        <v>85999.999999999971</v>
      </c>
      <c r="BM6" s="38">
        <f t="shared" si="13"/>
        <v>89999.999999999971</v>
      </c>
      <c r="BN6" s="38">
        <f t="shared" ref="BN6:BN8" si="14">SUM(BB6:BM6)</f>
        <v>568333.33333333326</v>
      </c>
      <c r="BO6" s="10"/>
      <c r="BP6" s="10"/>
      <c r="BQ6" s="4"/>
      <c r="BR6" s="38">
        <f t="shared" ref="BR6:CC6" si="15">BR15</f>
        <v>150000</v>
      </c>
      <c r="BS6" s="38">
        <f t="shared" si="15"/>
        <v>175000</v>
      </c>
      <c r="BT6" s="38">
        <f t="shared" si="15"/>
        <v>175000</v>
      </c>
      <c r="BU6" s="38">
        <f t="shared" si="15"/>
        <v>200000</v>
      </c>
      <c r="BV6" s="38">
        <f t="shared" si="15"/>
        <v>200000</v>
      </c>
      <c r="BW6" s="38">
        <f t="shared" si="15"/>
        <v>225000</v>
      </c>
      <c r="BX6" s="38">
        <f t="shared" si="15"/>
        <v>225000</v>
      </c>
      <c r="BY6" s="38">
        <f t="shared" si="15"/>
        <v>250000</v>
      </c>
      <c r="BZ6" s="38">
        <f t="shared" si="15"/>
        <v>275000</v>
      </c>
      <c r="CA6" s="38">
        <f t="shared" si="15"/>
        <v>275000</v>
      </c>
      <c r="CB6" s="38">
        <f t="shared" si="15"/>
        <v>300000</v>
      </c>
      <c r="CC6" s="38">
        <f t="shared" si="15"/>
        <v>300000</v>
      </c>
      <c r="CD6" s="38">
        <f t="shared" ref="CD6:CD8" si="16">SUM(BR6:CC6)</f>
        <v>2750000</v>
      </c>
      <c r="CE6" s="10"/>
      <c r="CF6" s="10"/>
      <c r="CG6" s="4"/>
      <c r="CH6" s="38">
        <f t="shared" ref="CH6:CS6" si="17">CH15</f>
        <v>600000</v>
      </c>
      <c r="CI6" s="38">
        <f t="shared" si="17"/>
        <v>650000</v>
      </c>
      <c r="CJ6" s="38">
        <f t="shared" si="17"/>
        <v>700000</v>
      </c>
      <c r="CK6" s="38">
        <f t="shared" si="17"/>
        <v>750000</v>
      </c>
      <c r="CL6" s="38">
        <f t="shared" si="17"/>
        <v>800000</v>
      </c>
      <c r="CM6" s="38">
        <f t="shared" si="17"/>
        <v>850000</v>
      </c>
      <c r="CN6" s="38">
        <f t="shared" si="17"/>
        <v>900000</v>
      </c>
      <c r="CO6" s="38">
        <f t="shared" si="17"/>
        <v>950000</v>
      </c>
      <c r="CP6" s="38">
        <f t="shared" si="17"/>
        <v>1000000</v>
      </c>
      <c r="CQ6" s="38">
        <f t="shared" si="17"/>
        <v>1050000</v>
      </c>
      <c r="CR6" s="38">
        <f t="shared" si="17"/>
        <v>1100000</v>
      </c>
      <c r="CS6" s="38">
        <f t="shared" si="17"/>
        <v>1150000</v>
      </c>
      <c r="CT6" s="38">
        <f t="shared" ref="CT6:CT8" si="18">SUM(CH6:CS6)</f>
        <v>10500000</v>
      </c>
      <c r="CU6" s="4"/>
      <c r="CV6" s="4"/>
      <c r="CW6" s="4"/>
      <c r="CX6" s="38">
        <f t="shared" ref="CX6:DI6" si="19">CX15</f>
        <v>1920000</v>
      </c>
      <c r="CY6" s="38">
        <f t="shared" si="19"/>
        <v>2080000</v>
      </c>
      <c r="CZ6" s="38">
        <f t="shared" si="19"/>
        <v>2160000</v>
      </c>
      <c r="DA6" s="38">
        <f t="shared" si="19"/>
        <v>2320000</v>
      </c>
      <c r="DB6" s="38">
        <f t="shared" si="19"/>
        <v>2400000</v>
      </c>
      <c r="DC6" s="38">
        <f t="shared" si="19"/>
        <v>2560000</v>
      </c>
      <c r="DD6" s="38">
        <f t="shared" si="19"/>
        <v>2720000</v>
      </c>
      <c r="DE6" s="38">
        <f t="shared" si="19"/>
        <v>2800000</v>
      </c>
      <c r="DF6" s="38">
        <f t="shared" si="19"/>
        <v>2960000</v>
      </c>
      <c r="DG6" s="38">
        <f t="shared" si="19"/>
        <v>3040000</v>
      </c>
      <c r="DH6" s="38">
        <f t="shared" si="19"/>
        <v>3200000</v>
      </c>
      <c r="DI6" s="38">
        <f t="shared" si="19"/>
        <v>3360000</v>
      </c>
      <c r="DJ6" s="38">
        <f t="shared" ref="DJ6:DJ8" si="20">SUM(CX6:DI6)</f>
        <v>31520000</v>
      </c>
      <c r="DK6" s="4"/>
      <c r="DL6" s="4"/>
    </row>
    <row r="7" spans="1:116" ht="15.75" customHeight="1">
      <c r="A7" s="240" t="s">
        <v>218</v>
      </c>
      <c r="B7" s="4"/>
      <c r="C7" s="4"/>
      <c r="D7" s="4"/>
      <c r="E7" s="4"/>
      <c r="F7" s="38">
        <f t="shared" ref="F7:Q7" si="21">F22</f>
        <v>0</v>
      </c>
      <c r="G7" s="38">
        <f t="shared" si="21"/>
        <v>0</v>
      </c>
      <c r="H7" s="38">
        <f t="shared" si="21"/>
        <v>0</v>
      </c>
      <c r="I7" s="38">
        <f t="shared" si="21"/>
        <v>0</v>
      </c>
      <c r="J7" s="38">
        <f t="shared" si="21"/>
        <v>0</v>
      </c>
      <c r="K7" s="38">
        <f t="shared" si="21"/>
        <v>0</v>
      </c>
      <c r="L7" s="38">
        <f t="shared" si="21"/>
        <v>0</v>
      </c>
      <c r="M7" s="38">
        <f t="shared" si="21"/>
        <v>0</v>
      </c>
      <c r="N7" s="38">
        <f t="shared" si="21"/>
        <v>0</v>
      </c>
      <c r="O7" s="38">
        <f t="shared" si="21"/>
        <v>0</v>
      </c>
      <c r="P7" s="38">
        <f t="shared" si="21"/>
        <v>0</v>
      </c>
      <c r="Q7" s="38">
        <f t="shared" si="21"/>
        <v>0</v>
      </c>
      <c r="R7" s="38">
        <f t="shared" si="8"/>
        <v>0</v>
      </c>
      <c r="S7" s="10"/>
      <c r="T7" s="10"/>
      <c r="U7" s="4"/>
      <c r="V7" s="38">
        <f t="shared" ref="V7:AG7" si="22">V22</f>
        <v>0</v>
      </c>
      <c r="W7" s="38">
        <f t="shared" si="22"/>
        <v>30000</v>
      </c>
      <c r="X7" s="38">
        <f t="shared" si="22"/>
        <v>0</v>
      </c>
      <c r="Y7" s="38">
        <f t="shared" si="22"/>
        <v>0</v>
      </c>
      <c r="Z7" s="38">
        <f t="shared" si="22"/>
        <v>0</v>
      </c>
      <c r="AA7" s="38">
        <f t="shared" si="22"/>
        <v>0</v>
      </c>
      <c r="AB7" s="38">
        <f t="shared" si="22"/>
        <v>0</v>
      </c>
      <c r="AC7" s="38">
        <f t="shared" si="22"/>
        <v>0</v>
      </c>
      <c r="AD7" s="38">
        <f t="shared" si="22"/>
        <v>0</v>
      </c>
      <c r="AE7" s="38">
        <f t="shared" si="22"/>
        <v>0</v>
      </c>
      <c r="AF7" s="38">
        <f t="shared" si="22"/>
        <v>0</v>
      </c>
      <c r="AG7" s="38">
        <f t="shared" si="22"/>
        <v>0</v>
      </c>
      <c r="AH7" s="38">
        <f t="shared" si="10"/>
        <v>30000</v>
      </c>
      <c r="AI7" s="10"/>
      <c r="AJ7" s="10"/>
      <c r="AK7" s="4"/>
      <c r="AL7" s="38">
        <f t="shared" ref="AL7:AW7" si="23">AL22</f>
        <v>16500</v>
      </c>
      <c r="AM7" s="38">
        <f t="shared" si="23"/>
        <v>18000</v>
      </c>
      <c r="AN7" s="38">
        <f t="shared" si="23"/>
        <v>21000</v>
      </c>
      <c r="AO7" s="38">
        <f t="shared" si="23"/>
        <v>24000</v>
      </c>
      <c r="AP7" s="38">
        <f t="shared" si="23"/>
        <v>27000</v>
      </c>
      <c r="AQ7" s="38">
        <f t="shared" si="23"/>
        <v>30000</v>
      </c>
      <c r="AR7" s="38">
        <f t="shared" si="23"/>
        <v>33000</v>
      </c>
      <c r="AS7" s="38">
        <f t="shared" si="23"/>
        <v>36000</v>
      </c>
      <c r="AT7" s="38">
        <f t="shared" si="23"/>
        <v>39000</v>
      </c>
      <c r="AU7" s="38">
        <f t="shared" si="23"/>
        <v>42000</v>
      </c>
      <c r="AV7" s="38">
        <f t="shared" si="23"/>
        <v>45000</v>
      </c>
      <c r="AW7" s="38">
        <f t="shared" si="23"/>
        <v>48000</v>
      </c>
      <c r="AX7" s="38">
        <f t="shared" si="12"/>
        <v>379500</v>
      </c>
      <c r="AY7" s="10"/>
      <c r="AZ7" s="10"/>
      <c r="BA7" s="4"/>
      <c r="BB7" s="38">
        <f t="shared" ref="BB7:BM7" si="24">BB22</f>
        <v>60500</v>
      </c>
      <c r="BC7" s="38">
        <f t="shared" si="24"/>
        <v>73000</v>
      </c>
      <c r="BD7" s="38">
        <f t="shared" si="24"/>
        <v>85500.000000000015</v>
      </c>
      <c r="BE7" s="38">
        <f t="shared" si="24"/>
        <v>98000.000000000015</v>
      </c>
      <c r="BF7" s="38">
        <f t="shared" si="24"/>
        <v>110500</v>
      </c>
      <c r="BG7" s="38">
        <f t="shared" si="24"/>
        <v>123000</v>
      </c>
      <c r="BH7" s="38">
        <f t="shared" si="24"/>
        <v>135500</v>
      </c>
      <c r="BI7" s="38">
        <f t="shared" si="24"/>
        <v>148000</v>
      </c>
      <c r="BJ7" s="38">
        <f t="shared" si="24"/>
        <v>160499.99999999997</v>
      </c>
      <c r="BK7" s="38">
        <f t="shared" si="24"/>
        <v>172999.99999999997</v>
      </c>
      <c r="BL7" s="38">
        <f t="shared" si="24"/>
        <v>185499.99999999997</v>
      </c>
      <c r="BM7" s="38">
        <f t="shared" si="24"/>
        <v>197999.99999999994</v>
      </c>
      <c r="BN7" s="38">
        <f t="shared" si="14"/>
        <v>1551000</v>
      </c>
      <c r="BO7" s="10"/>
      <c r="BP7" s="10"/>
      <c r="BQ7" s="4"/>
      <c r="BR7" s="38">
        <f t="shared" ref="BR7:CC7" si="25">BR22</f>
        <v>222999.99999999994</v>
      </c>
      <c r="BS7" s="38">
        <f t="shared" si="25"/>
        <v>247999.99999999994</v>
      </c>
      <c r="BT7" s="38">
        <f t="shared" si="25"/>
        <v>272999.99999999988</v>
      </c>
      <c r="BU7" s="38">
        <f t="shared" si="25"/>
        <v>297999.99999999988</v>
      </c>
      <c r="BV7" s="38">
        <f t="shared" si="25"/>
        <v>322999.99999999988</v>
      </c>
      <c r="BW7" s="38">
        <f t="shared" si="25"/>
        <v>347999.99999999988</v>
      </c>
      <c r="BX7" s="38">
        <f t="shared" si="25"/>
        <v>372999.99999999988</v>
      </c>
      <c r="BY7" s="38">
        <f t="shared" si="25"/>
        <v>397999.99999999988</v>
      </c>
      <c r="BZ7" s="38">
        <f t="shared" si="25"/>
        <v>422999.99999999988</v>
      </c>
      <c r="CA7" s="38">
        <f t="shared" si="25"/>
        <v>447999.99999999994</v>
      </c>
      <c r="CB7" s="38">
        <f t="shared" si="25"/>
        <v>473000</v>
      </c>
      <c r="CC7" s="38">
        <f t="shared" si="25"/>
        <v>498000</v>
      </c>
      <c r="CD7" s="38">
        <f t="shared" si="16"/>
        <v>4326000</v>
      </c>
      <c r="CE7" s="10"/>
      <c r="CF7" s="10"/>
      <c r="CG7" s="4"/>
      <c r="CH7" s="38">
        <f t="shared" ref="CH7:CS7" si="26">CH22</f>
        <v>548000</v>
      </c>
      <c r="CI7" s="38">
        <f t="shared" si="26"/>
        <v>598000</v>
      </c>
      <c r="CJ7" s="38">
        <f t="shared" si="26"/>
        <v>647999.99999999988</v>
      </c>
      <c r="CK7" s="38">
        <f t="shared" si="26"/>
        <v>697999.99999999988</v>
      </c>
      <c r="CL7" s="38">
        <f t="shared" si="26"/>
        <v>747999.99999999988</v>
      </c>
      <c r="CM7" s="38">
        <f t="shared" si="26"/>
        <v>797999.99999999977</v>
      </c>
      <c r="CN7" s="38">
        <f t="shared" si="26"/>
        <v>847999.99999999988</v>
      </c>
      <c r="CO7" s="38">
        <f t="shared" si="26"/>
        <v>898000</v>
      </c>
      <c r="CP7" s="38">
        <f t="shared" si="26"/>
        <v>948000</v>
      </c>
      <c r="CQ7" s="38">
        <f t="shared" si="26"/>
        <v>998000</v>
      </c>
      <c r="CR7" s="38">
        <f t="shared" si="26"/>
        <v>1048000.0000000001</v>
      </c>
      <c r="CS7" s="38">
        <f t="shared" si="26"/>
        <v>1098000.0000000002</v>
      </c>
      <c r="CT7" s="38">
        <f t="shared" si="18"/>
        <v>9876000</v>
      </c>
      <c r="CU7" s="4"/>
      <c r="CV7" s="4"/>
      <c r="CW7" s="4"/>
      <c r="CX7" s="38">
        <f t="shared" ref="CX7:DI7" si="27">CX22</f>
        <v>1223000.0000000002</v>
      </c>
      <c r="CY7" s="38">
        <f t="shared" si="27"/>
        <v>1348000.0000000002</v>
      </c>
      <c r="CZ7" s="38">
        <f t="shared" si="27"/>
        <v>1473000.0000000005</v>
      </c>
      <c r="DA7" s="38">
        <f t="shared" si="27"/>
        <v>1598000.0000000002</v>
      </c>
      <c r="DB7" s="38">
        <f t="shared" si="27"/>
        <v>1723000</v>
      </c>
      <c r="DC7" s="38">
        <f t="shared" si="27"/>
        <v>1848000</v>
      </c>
      <c r="DD7" s="38">
        <f t="shared" si="27"/>
        <v>1973000</v>
      </c>
      <c r="DE7" s="38">
        <f t="shared" si="27"/>
        <v>2098000</v>
      </c>
      <c r="DF7" s="38">
        <f t="shared" si="27"/>
        <v>2222999.9999999995</v>
      </c>
      <c r="DG7" s="38">
        <f t="shared" si="27"/>
        <v>2347999.9999999995</v>
      </c>
      <c r="DH7" s="38">
        <f t="shared" si="27"/>
        <v>2472999.9999999995</v>
      </c>
      <c r="DI7" s="38">
        <f t="shared" si="27"/>
        <v>2597999.9999999991</v>
      </c>
      <c r="DJ7" s="38">
        <f t="shared" si="20"/>
        <v>22926000</v>
      </c>
      <c r="DK7" s="4"/>
      <c r="DL7" s="4"/>
    </row>
    <row r="8" spans="1:116" s="196" customFormat="1" ht="15.75" customHeight="1">
      <c r="A8" s="198" t="s">
        <v>41</v>
      </c>
      <c r="B8" s="199"/>
      <c r="C8" s="199"/>
      <c r="D8" s="199"/>
      <c r="E8" s="199"/>
      <c r="F8" s="199">
        <f t="shared" ref="F8:Q8" si="28">SUM(F6:F7)</f>
        <v>0</v>
      </c>
      <c r="G8" s="199">
        <f t="shared" si="28"/>
        <v>0</v>
      </c>
      <c r="H8" s="199">
        <f t="shared" si="28"/>
        <v>0</v>
      </c>
      <c r="I8" s="199">
        <f t="shared" si="28"/>
        <v>0</v>
      </c>
      <c r="J8" s="199">
        <f t="shared" si="28"/>
        <v>0</v>
      </c>
      <c r="K8" s="199">
        <f t="shared" si="28"/>
        <v>0</v>
      </c>
      <c r="L8" s="199">
        <f t="shared" si="28"/>
        <v>0</v>
      </c>
      <c r="M8" s="199">
        <f t="shared" si="28"/>
        <v>0</v>
      </c>
      <c r="N8" s="199">
        <f t="shared" si="28"/>
        <v>0</v>
      </c>
      <c r="O8" s="199">
        <f t="shared" si="28"/>
        <v>0</v>
      </c>
      <c r="P8" s="199">
        <f t="shared" si="28"/>
        <v>0</v>
      </c>
      <c r="Q8" s="199">
        <f t="shared" si="28"/>
        <v>0</v>
      </c>
      <c r="R8" s="199">
        <f t="shared" si="8"/>
        <v>0</v>
      </c>
      <c r="S8" s="199"/>
      <c r="T8" s="199"/>
      <c r="U8" s="199"/>
      <c r="V8" s="199">
        <f t="shared" ref="V8:AG8" si="29">SUM(V6:V7)</f>
        <v>0</v>
      </c>
      <c r="W8" s="199">
        <f t="shared" si="29"/>
        <v>30000</v>
      </c>
      <c r="X8" s="199">
        <f t="shared" si="29"/>
        <v>0</v>
      </c>
      <c r="Y8" s="199">
        <f t="shared" si="29"/>
        <v>0</v>
      </c>
      <c r="Z8" s="199">
        <f t="shared" si="29"/>
        <v>0</v>
      </c>
      <c r="AA8" s="199">
        <f t="shared" si="29"/>
        <v>0</v>
      </c>
      <c r="AB8" s="199">
        <f t="shared" si="29"/>
        <v>0</v>
      </c>
      <c r="AC8" s="199">
        <f t="shared" si="29"/>
        <v>0</v>
      </c>
      <c r="AD8" s="199">
        <f t="shared" si="29"/>
        <v>0</v>
      </c>
      <c r="AE8" s="199">
        <f t="shared" si="29"/>
        <v>0</v>
      </c>
      <c r="AF8" s="199">
        <f t="shared" si="29"/>
        <v>0</v>
      </c>
      <c r="AG8" s="199">
        <f t="shared" si="29"/>
        <v>0</v>
      </c>
      <c r="AH8" s="199">
        <f t="shared" si="10"/>
        <v>30000</v>
      </c>
      <c r="AI8" s="199"/>
      <c r="AJ8" s="199"/>
      <c r="AK8" s="199"/>
      <c r="AL8" s="199">
        <f t="shared" ref="AL8:AW8" si="30">SUM(AL6:AL7)</f>
        <v>24000</v>
      </c>
      <c r="AM8" s="199">
        <f t="shared" si="30"/>
        <v>19000</v>
      </c>
      <c r="AN8" s="199">
        <f t="shared" si="30"/>
        <v>22079</v>
      </c>
      <c r="AO8" s="199">
        <f t="shared" si="30"/>
        <v>24000</v>
      </c>
      <c r="AP8" s="199">
        <f t="shared" si="30"/>
        <v>38856</v>
      </c>
      <c r="AQ8" s="199">
        <f t="shared" si="30"/>
        <v>55846</v>
      </c>
      <c r="AR8" s="199">
        <f t="shared" si="30"/>
        <v>41015</v>
      </c>
      <c r="AS8" s="199">
        <f t="shared" si="30"/>
        <v>44273</v>
      </c>
      <c r="AT8" s="199">
        <f t="shared" si="30"/>
        <v>46350</v>
      </c>
      <c r="AU8" s="199">
        <f t="shared" si="30"/>
        <v>56000</v>
      </c>
      <c r="AV8" s="199">
        <f t="shared" si="30"/>
        <v>59000</v>
      </c>
      <c r="AW8" s="199">
        <f t="shared" si="30"/>
        <v>62000</v>
      </c>
      <c r="AX8" s="199">
        <f t="shared" si="12"/>
        <v>492419</v>
      </c>
      <c r="AY8" s="199"/>
      <c r="AZ8" s="199"/>
      <c r="BA8" s="199"/>
      <c r="BB8" s="199">
        <f t="shared" ref="BB8:BM8" si="31">SUM(BB6:BB7)</f>
        <v>75833.333333333328</v>
      </c>
      <c r="BC8" s="199">
        <f t="shared" si="31"/>
        <v>89666.666666666672</v>
      </c>
      <c r="BD8" s="199">
        <f t="shared" si="31"/>
        <v>112500.00000000001</v>
      </c>
      <c r="BE8" s="199">
        <f t="shared" si="31"/>
        <v>127000.00000000001</v>
      </c>
      <c r="BF8" s="199">
        <f t="shared" si="31"/>
        <v>141500</v>
      </c>
      <c r="BG8" s="199">
        <f t="shared" si="31"/>
        <v>167000</v>
      </c>
      <c r="BH8" s="199">
        <f t="shared" si="31"/>
        <v>182166.66666666666</v>
      </c>
      <c r="BI8" s="199">
        <f t="shared" si="31"/>
        <v>197333.33333333331</v>
      </c>
      <c r="BJ8" s="199">
        <f t="shared" si="31"/>
        <v>225499.99999999994</v>
      </c>
      <c r="BK8" s="199">
        <f t="shared" si="31"/>
        <v>241333.33333333328</v>
      </c>
      <c r="BL8" s="199">
        <f t="shared" si="31"/>
        <v>271499.99999999994</v>
      </c>
      <c r="BM8" s="199">
        <f t="shared" si="31"/>
        <v>287999.99999999988</v>
      </c>
      <c r="BN8" s="199">
        <f t="shared" si="14"/>
        <v>2119333.333333333</v>
      </c>
      <c r="BO8" s="199"/>
      <c r="BP8" s="199"/>
      <c r="BQ8" s="199"/>
      <c r="BR8" s="199">
        <f t="shared" ref="BR8:CC8" si="32">SUM(BR6:BR7)</f>
        <v>372999.99999999994</v>
      </c>
      <c r="BS8" s="199">
        <f t="shared" si="32"/>
        <v>422999.99999999994</v>
      </c>
      <c r="BT8" s="199">
        <f t="shared" si="32"/>
        <v>447999.99999999988</v>
      </c>
      <c r="BU8" s="199">
        <f t="shared" si="32"/>
        <v>497999.99999999988</v>
      </c>
      <c r="BV8" s="199">
        <f t="shared" si="32"/>
        <v>522999.99999999988</v>
      </c>
      <c r="BW8" s="199">
        <f t="shared" si="32"/>
        <v>572999.99999999988</v>
      </c>
      <c r="BX8" s="199">
        <f t="shared" si="32"/>
        <v>597999.99999999988</v>
      </c>
      <c r="BY8" s="199">
        <f t="shared" si="32"/>
        <v>647999.99999999988</v>
      </c>
      <c r="BZ8" s="199">
        <f t="shared" si="32"/>
        <v>697999.99999999988</v>
      </c>
      <c r="CA8" s="199">
        <f t="shared" si="32"/>
        <v>723000</v>
      </c>
      <c r="CB8" s="199">
        <f t="shared" si="32"/>
        <v>773000</v>
      </c>
      <c r="CC8" s="199">
        <f t="shared" si="32"/>
        <v>798000</v>
      </c>
      <c r="CD8" s="199">
        <f t="shared" si="16"/>
        <v>7075999.9999999991</v>
      </c>
      <c r="CE8" s="199"/>
      <c r="CF8" s="199"/>
      <c r="CG8" s="199"/>
      <c r="CH8" s="199">
        <f t="shared" ref="CH8:CS8" si="33">SUM(CH6:CH7)</f>
        <v>1148000</v>
      </c>
      <c r="CI8" s="199">
        <f t="shared" si="33"/>
        <v>1248000</v>
      </c>
      <c r="CJ8" s="199">
        <f t="shared" si="33"/>
        <v>1348000</v>
      </c>
      <c r="CK8" s="199">
        <f t="shared" si="33"/>
        <v>1448000</v>
      </c>
      <c r="CL8" s="199">
        <f t="shared" si="33"/>
        <v>1548000</v>
      </c>
      <c r="CM8" s="199">
        <f t="shared" si="33"/>
        <v>1647999.9999999998</v>
      </c>
      <c r="CN8" s="199">
        <f t="shared" si="33"/>
        <v>1748000</v>
      </c>
      <c r="CO8" s="199">
        <f t="shared" si="33"/>
        <v>1848000</v>
      </c>
      <c r="CP8" s="199">
        <f t="shared" si="33"/>
        <v>1948000</v>
      </c>
      <c r="CQ8" s="199">
        <f t="shared" si="33"/>
        <v>2048000</v>
      </c>
      <c r="CR8" s="199">
        <f t="shared" si="33"/>
        <v>2148000</v>
      </c>
      <c r="CS8" s="199">
        <f t="shared" si="33"/>
        <v>2248000</v>
      </c>
      <c r="CT8" s="199">
        <f t="shared" si="18"/>
        <v>20376000</v>
      </c>
      <c r="CU8" s="199"/>
      <c r="CV8" s="199"/>
      <c r="CW8" s="199"/>
      <c r="CX8" s="199">
        <f t="shared" ref="CX8:DI8" si="34">SUM(CX6:CX7)</f>
        <v>3143000</v>
      </c>
      <c r="CY8" s="199">
        <f t="shared" si="34"/>
        <v>3428000</v>
      </c>
      <c r="CZ8" s="199">
        <f t="shared" si="34"/>
        <v>3633000.0000000005</v>
      </c>
      <c r="DA8" s="199">
        <f t="shared" si="34"/>
        <v>3918000</v>
      </c>
      <c r="DB8" s="199">
        <f t="shared" si="34"/>
        <v>4123000</v>
      </c>
      <c r="DC8" s="199">
        <f t="shared" si="34"/>
        <v>4408000</v>
      </c>
      <c r="DD8" s="199">
        <f t="shared" si="34"/>
        <v>4693000</v>
      </c>
      <c r="DE8" s="199">
        <f t="shared" si="34"/>
        <v>4898000</v>
      </c>
      <c r="DF8" s="199">
        <f t="shared" si="34"/>
        <v>5183000</v>
      </c>
      <c r="DG8" s="199">
        <f t="shared" si="34"/>
        <v>5388000</v>
      </c>
      <c r="DH8" s="199">
        <f t="shared" si="34"/>
        <v>5673000</v>
      </c>
      <c r="DI8" s="199">
        <f t="shared" si="34"/>
        <v>5957999.9999999991</v>
      </c>
      <c r="DJ8" s="199">
        <f t="shared" si="20"/>
        <v>54446000</v>
      </c>
      <c r="DK8" s="195"/>
      <c r="DL8" s="195"/>
    </row>
    <row r="9" spans="1:116" ht="7.5" customHeight="1">
      <c r="A9" s="35"/>
      <c r="B9" s="36"/>
      <c r="C9" s="36"/>
      <c r="D9" s="36"/>
      <c r="E9" s="36"/>
      <c r="F9" s="38"/>
      <c r="G9" s="38"/>
      <c r="H9" s="38"/>
      <c r="I9" s="38"/>
      <c r="J9" s="38"/>
      <c r="K9" s="38"/>
      <c r="L9" s="38"/>
      <c r="M9" s="38"/>
      <c r="N9" s="38"/>
      <c r="O9" s="38"/>
      <c r="P9" s="38"/>
      <c r="Q9" s="38"/>
      <c r="R9" s="36"/>
      <c r="S9" s="37"/>
      <c r="T9" s="37"/>
      <c r="U9" s="36"/>
      <c r="V9" s="38"/>
      <c r="W9" s="38"/>
      <c r="X9" s="38"/>
      <c r="Y9" s="38"/>
      <c r="Z9" s="38"/>
      <c r="AA9" s="38"/>
      <c r="AB9" s="38"/>
      <c r="AC9" s="38"/>
      <c r="AD9" s="38"/>
      <c r="AE9" s="38"/>
      <c r="AF9" s="38"/>
      <c r="AG9" s="38"/>
      <c r="AH9" s="36"/>
      <c r="AI9" s="37"/>
      <c r="AJ9" s="37"/>
      <c r="AK9" s="36"/>
      <c r="AL9" s="38"/>
      <c r="AM9" s="38"/>
      <c r="AN9" s="38"/>
      <c r="AO9" s="38"/>
      <c r="AP9" s="38"/>
      <c r="AQ9" s="38"/>
      <c r="AR9" s="38"/>
      <c r="AS9" s="38"/>
      <c r="AT9" s="38"/>
      <c r="AU9" s="38"/>
      <c r="AV9" s="38"/>
      <c r="AW9" s="38"/>
      <c r="AX9" s="36"/>
      <c r="AY9" s="37"/>
      <c r="AZ9" s="37"/>
      <c r="BA9" s="36"/>
      <c r="BB9" s="38"/>
      <c r="BC9" s="38"/>
      <c r="BD9" s="38"/>
      <c r="BE9" s="38"/>
      <c r="BF9" s="38"/>
      <c r="BG9" s="38"/>
      <c r="BH9" s="38"/>
      <c r="BI9" s="38"/>
      <c r="BJ9" s="38"/>
      <c r="BK9" s="38"/>
      <c r="BL9" s="38"/>
      <c r="BM9" s="38"/>
      <c r="BN9" s="36"/>
      <c r="BO9" s="37"/>
      <c r="BP9" s="39"/>
      <c r="BQ9" s="36"/>
      <c r="BR9" s="38"/>
      <c r="BS9" s="38"/>
      <c r="BT9" s="38"/>
      <c r="BU9" s="38"/>
      <c r="BV9" s="38"/>
      <c r="BW9" s="38"/>
      <c r="BX9" s="38"/>
      <c r="BY9" s="38"/>
      <c r="BZ9" s="38"/>
      <c r="CA9" s="38"/>
      <c r="CB9" s="38"/>
      <c r="CC9" s="38"/>
      <c r="CD9" s="36"/>
      <c r="CE9" s="36"/>
      <c r="CF9" s="39"/>
      <c r="CG9" s="36"/>
      <c r="CH9" s="38"/>
      <c r="CI9" s="38"/>
      <c r="CJ9" s="38"/>
      <c r="CK9" s="38"/>
      <c r="CL9" s="38"/>
      <c r="CM9" s="38"/>
      <c r="CN9" s="38"/>
      <c r="CO9" s="38"/>
      <c r="CP9" s="38"/>
      <c r="CQ9" s="38"/>
      <c r="CR9" s="38"/>
      <c r="CS9" s="38"/>
      <c r="CT9" s="36"/>
      <c r="CU9" s="36"/>
      <c r="CV9" s="4"/>
      <c r="CW9" s="4"/>
      <c r="CX9" s="38"/>
      <c r="CY9" s="38"/>
      <c r="CZ9" s="38"/>
      <c r="DA9" s="38"/>
      <c r="DB9" s="38"/>
      <c r="DC9" s="38"/>
      <c r="DD9" s="38"/>
      <c r="DE9" s="38"/>
      <c r="DF9" s="38"/>
      <c r="DG9" s="38"/>
      <c r="DH9" s="38"/>
      <c r="DI9" s="38"/>
      <c r="DJ9" s="36"/>
      <c r="DK9" s="4"/>
      <c r="DL9" s="4"/>
    </row>
    <row r="10" spans="1:116" ht="7.5" customHeight="1">
      <c r="A10" s="35"/>
      <c r="B10" s="36"/>
      <c r="C10" s="36"/>
      <c r="D10" s="36"/>
      <c r="E10" s="36"/>
      <c r="F10" s="38"/>
      <c r="G10" s="38"/>
      <c r="H10" s="38"/>
      <c r="I10" s="38"/>
      <c r="J10" s="38"/>
      <c r="K10" s="38"/>
      <c r="L10" s="38"/>
      <c r="M10" s="38"/>
      <c r="N10" s="38"/>
      <c r="O10" s="38"/>
      <c r="P10" s="38"/>
      <c r="Q10" s="38"/>
      <c r="R10" s="36"/>
      <c r="S10" s="37"/>
      <c r="T10" s="37"/>
      <c r="U10" s="36"/>
      <c r="V10" s="38"/>
      <c r="W10" s="38"/>
      <c r="X10" s="38"/>
      <c r="Y10" s="38"/>
      <c r="Z10" s="38"/>
      <c r="AA10" s="38"/>
      <c r="AB10" s="38"/>
      <c r="AC10" s="38"/>
      <c r="AD10" s="38"/>
      <c r="AE10" s="38"/>
      <c r="AF10" s="38"/>
      <c r="AG10" s="38"/>
      <c r="AH10" s="36"/>
      <c r="AI10" s="37"/>
      <c r="AJ10" s="37"/>
      <c r="AK10" s="36"/>
      <c r="AL10" s="38"/>
      <c r="AM10" s="38"/>
      <c r="AN10" s="38"/>
      <c r="AO10" s="38"/>
      <c r="AP10" s="38"/>
      <c r="AQ10" s="38"/>
      <c r="AR10" s="38"/>
      <c r="AS10" s="38"/>
      <c r="AT10" s="38"/>
      <c r="AU10" s="38"/>
      <c r="AV10" s="38"/>
      <c r="AW10" s="38"/>
      <c r="AX10" s="36"/>
      <c r="AY10" s="37"/>
      <c r="AZ10" s="37"/>
      <c r="BA10" s="36"/>
      <c r="BB10" s="38"/>
      <c r="BC10" s="38"/>
      <c r="BD10" s="38"/>
      <c r="BE10" s="38"/>
      <c r="BF10" s="38"/>
      <c r="BG10" s="38"/>
      <c r="BH10" s="38"/>
      <c r="BI10" s="38"/>
      <c r="BJ10" s="38"/>
      <c r="BK10" s="38"/>
      <c r="BL10" s="38"/>
      <c r="BM10" s="38"/>
      <c r="BN10" s="36"/>
      <c r="BO10" s="37"/>
      <c r="BP10" s="39"/>
      <c r="BQ10" s="36"/>
      <c r="BR10" s="38"/>
      <c r="BS10" s="38"/>
      <c r="BT10" s="38"/>
      <c r="BU10" s="38"/>
      <c r="BV10" s="38"/>
      <c r="BW10" s="38"/>
      <c r="BX10" s="38"/>
      <c r="BY10" s="38"/>
      <c r="BZ10" s="38"/>
      <c r="CA10" s="38"/>
      <c r="CB10" s="38"/>
      <c r="CC10" s="38"/>
      <c r="CD10" s="36"/>
      <c r="CE10" s="36"/>
      <c r="CF10" s="39"/>
      <c r="CG10" s="36"/>
      <c r="CH10" s="38"/>
      <c r="CI10" s="38"/>
      <c r="CJ10" s="38"/>
      <c r="CK10" s="38"/>
      <c r="CL10" s="38"/>
      <c r="CM10" s="38"/>
      <c r="CN10" s="38"/>
      <c r="CO10" s="38"/>
      <c r="CP10" s="38"/>
      <c r="CQ10" s="38"/>
      <c r="CR10" s="38"/>
      <c r="CS10" s="38"/>
      <c r="CT10" s="36"/>
      <c r="CU10" s="36"/>
      <c r="CV10" s="4"/>
      <c r="CW10" s="4"/>
      <c r="CX10" s="38"/>
      <c r="CY10" s="38"/>
      <c r="CZ10" s="38"/>
      <c r="DA10" s="38"/>
      <c r="DB10" s="38"/>
      <c r="DC10" s="38"/>
      <c r="DD10" s="38"/>
      <c r="DE10" s="38"/>
      <c r="DF10" s="38"/>
      <c r="DG10" s="38"/>
      <c r="DH10" s="38"/>
      <c r="DI10" s="38"/>
      <c r="DJ10" s="36"/>
      <c r="DK10" s="4"/>
      <c r="DL10" s="4"/>
    </row>
    <row r="11" spans="1:116" s="182" customFormat="1" ht="16">
      <c r="A11" s="200" t="s">
        <v>223</v>
      </c>
      <c r="B11" s="201"/>
      <c r="C11" s="201"/>
      <c r="D11" s="201"/>
      <c r="E11" s="201"/>
      <c r="F11" s="181"/>
      <c r="G11" s="181"/>
      <c r="H11" s="181"/>
      <c r="I11" s="181"/>
      <c r="J11" s="181"/>
      <c r="K11" s="181"/>
      <c r="L11" s="181"/>
      <c r="M11" s="181"/>
      <c r="N11" s="181"/>
      <c r="O11" s="181"/>
      <c r="P11" s="181"/>
      <c r="Q11" s="181"/>
      <c r="R11" s="201"/>
      <c r="S11" s="202"/>
      <c r="T11" s="202"/>
      <c r="U11" s="201"/>
      <c r="V11" s="181"/>
      <c r="W11" s="181"/>
      <c r="X11" s="181"/>
      <c r="Y11" s="181"/>
      <c r="Z11" s="181"/>
      <c r="AA11" s="181"/>
      <c r="AB11" s="181"/>
      <c r="AC11" s="181"/>
      <c r="AD11" s="181"/>
      <c r="AE11" s="181"/>
      <c r="AF11" s="181"/>
      <c r="AG11" s="181"/>
      <c r="AH11" s="201"/>
      <c r="AI11" s="202"/>
      <c r="AJ11" s="202"/>
      <c r="AK11" s="201"/>
      <c r="AL11" s="181"/>
      <c r="AM11" s="181"/>
      <c r="AN11" s="181"/>
      <c r="AO11" s="181"/>
      <c r="AP11" s="181"/>
      <c r="AQ11" s="181"/>
      <c r="AR11" s="181"/>
      <c r="AS11" s="181"/>
      <c r="AT11" s="181"/>
      <c r="AU11" s="181"/>
      <c r="AV11" s="181"/>
      <c r="AW11" s="181"/>
      <c r="AX11" s="201"/>
      <c r="AY11" s="202"/>
      <c r="AZ11" s="202"/>
      <c r="BA11" s="201"/>
      <c r="BB11" s="181"/>
      <c r="BC11" s="181"/>
      <c r="BD11" s="181"/>
      <c r="BE11" s="181"/>
      <c r="BF11" s="181"/>
      <c r="BG11" s="181"/>
      <c r="BH11" s="181"/>
      <c r="BI11" s="181"/>
      <c r="BJ11" s="181"/>
      <c r="BK11" s="181"/>
      <c r="BL11" s="181"/>
      <c r="BM11" s="181"/>
      <c r="BN11" s="201"/>
      <c r="BO11" s="202"/>
      <c r="BP11" s="203"/>
      <c r="BQ11" s="201"/>
      <c r="BR11" s="181"/>
      <c r="BS11" s="181"/>
      <c r="BT11" s="181"/>
      <c r="BU11" s="181"/>
      <c r="BV11" s="181"/>
      <c r="BW11" s="181"/>
      <c r="BX11" s="181"/>
      <c r="BY11" s="181"/>
      <c r="BZ11" s="181"/>
      <c r="CA11" s="181"/>
      <c r="CB11" s="181"/>
      <c r="CC11" s="181"/>
      <c r="CD11" s="201"/>
      <c r="CE11" s="201"/>
      <c r="CF11" s="203"/>
      <c r="CG11" s="201"/>
      <c r="CH11" s="181"/>
      <c r="CI11" s="181"/>
      <c r="CJ11" s="181"/>
      <c r="CK11" s="181"/>
      <c r="CL11" s="181"/>
      <c r="CM11" s="181"/>
      <c r="CN11" s="181"/>
      <c r="CO11" s="181"/>
      <c r="CP11" s="181"/>
      <c r="CQ11" s="181"/>
      <c r="CR11" s="181"/>
      <c r="CS11" s="181"/>
      <c r="CT11" s="201"/>
      <c r="CU11" s="201"/>
      <c r="CV11" s="180"/>
      <c r="CW11" s="180"/>
      <c r="CX11" s="181"/>
      <c r="CY11" s="181"/>
      <c r="CZ11" s="181"/>
      <c r="DA11" s="181"/>
      <c r="DB11" s="181"/>
      <c r="DC11" s="181"/>
      <c r="DD11" s="181"/>
      <c r="DE11" s="181"/>
      <c r="DF11" s="181"/>
      <c r="DG11" s="181"/>
      <c r="DH11" s="181"/>
      <c r="DI11" s="181"/>
      <c r="DJ11" s="201"/>
      <c r="DK11" s="180"/>
      <c r="DL11" s="180"/>
    </row>
    <row r="12" spans="1:116" ht="7.5" customHeight="1">
      <c r="A12" s="137"/>
      <c r="B12" s="138"/>
      <c r="C12" s="138"/>
      <c r="D12" s="138"/>
      <c r="E12" s="138"/>
      <c r="F12" s="139"/>
      <c r="G12" s="139"/>
      <c r="H12" s="139"/>
      <c r="I12" s="139"/>
      <c r="J12" s="139"/>
      <c r="K12" s="139"/>
      <c r="L12" s="139"/>
      <c r="M12" s="139"/>
      <c r="N12" s="139"/>
      <c r="O12" s="139"/>
      <c r="P12" s="139"/>
      <c r="Q12" s="139"/>
      <c r="R12" s="138"/>
      <c r="S12" s="140"/>
      <c r="T12" s="140"/>
      <c r="U12" s="138"/>
      <c r="V12" s="139"/>
      <c r="W12" s="139"/>
      <c r="X12" s="139"/>
      <c r="Y12" s="139"/>
      <c r="Z12" s="139"/>
      <c r="AA12" s="139"/>
      <c r="AB12" s="139"/>
      <c r="AC12" s="139"/>
      <c r="AD12" s="139"/>
      <c r="AE12" s="139"/>
      <c r="AF12" s="139"/>
      <c r="AG12" s="139"/>
      <c r="AH12" s="138"/>
      <c r="AI12" s="140"/>
      <c r="AJ12" s="140"/>
      <c r="AK12" s="138"/>
      <c r="AL12" s="139"/>
      <c r="AM12" s="139"/>
      <c r="AN12" s="139"/>
      <c r="AO12" s="139"/>
      <c r="AP12" s="139"/>
      <c r="AQ12" s="139"/>
      <c r="AR12" s="139"/>
      <c r="AS12" s="139"/>
      <c r="AT12" s="139"/>
      <c r="AU12" s="139"/>
      <c r="AV12" s="139"/>
      <c r="AW12" s="139"/>
      <c r="AX12" s="138"/>
      <c r="AY12" s="140"/>
      <c r="AZ12" s="140"/>
      <c r="BA12" s="138"/>
      <c r="BB12" s="139"/>
      <c r="BC12" s="139"/>
      <c r="BD12" s="139"/>
      <c r="BE12" s="139"/>
      <c r="BF12" s="139"/>
      <c r="BG12" s="139"/>
      <c r="BH12" s="139"/>
      <c r="BI12" s="139"/>
      <c r="BJ12" s="139"/>
      <c r="BK12" s="139"/>
      <c r="BL12" s="139"/>
      <c r="BM12" s="139"/>
      <c r="BN12" s="138"/>
      <c r="BO12" s="140"/>
      <c r="BP12" s="141"/>
      <c r="BQ12" s="138"/>
      <c r="BR12" s="139"/>
      <c r="BS12" s="139"/>
      <c r="BT12" s="139"/>
      <c r="BU12" s="139"/>
      <c r="BV12" s="139"/>
      <c r="BW12" s="139"/>
      <c r="BX12" s="139"/>
      <c r="BY12" s="139"/>
      <c r="BZ12" s="139"/>
      <c r="CA12" s="139"/>
      <c r="CB12" s="139"/>
      <c r="CC12" s="139"/>
      <c r="CD12" s="138"/>
      <c r="CE12" s="138"/>
      <c r="CF12" s="141"/>
      <c r="CG12" s="138"/>
      <c r="CH12" s="139"/>
      <c r="CI12" s="139"/>
      <c r="CJ12" s="139"/>
      <c r="CK12" s="139"/>
      <c r="CL12" s="139"/>
      <c r="CM12" s="139"/>
      <c r="CN12" s="139"/>
      <c r="CO12" s="139"/>
      <c r="CP12" s="139"/>
      <c r="CQ12" s="139"/>
      <c r="CR12" s="139"/>
      <c r="CS12" s="139"/>
      <c r="CT12" s="138"/>
      <c r="CU12" s="138"/>
      <c r="CV12" s="63"/>
      <c r="CW12" s="63"/>
      <c r="CX12" s="139"/>
      <c r="CY12" s="139"/>
      <c r="CZ12" s="139"/>
      <c r="DA12" s="139"/>
      <c r="DB12" s="139"/>
      <c r="DC12" s="139"/>
      <c r="DD12" s="139"/>
      <c r="DE12" s="139"/>
      <c r="DF12" s="139"/>
      <c r="DG12" s="139"/>
      <c r="DH12" s="139"/>
      <c r="DI12" s="139"/>
      <c r="DJ12" s="138"/>
      <c r="DK12" s="63"/>
      <c r="DL12" s="63"/>
    </row>
    <row r="13" spans="1:116" ht="15.75" customHeight="1">
      <c r="A13" s="240" t="s">
        <v>219</v>
      </c>
      <c r="B13" s="4"/>
      <c r="C13" s="4"/>
      <c r="D13" s="4"/>
      <c r="E13" s="4"/>
      <c r="F13" s="38">
        <f>Sales_Marketing!E29</f>
        <v>0</v>
      </c>
      <c r="G13" s="38">
        <f>Sales_Marketing!F29</f>
        <v>0</v>
      </c>
      <c r="H13" s="38">
        <f>Sales_Marketing!G29</f>
        <v>0</v>
      </c>
      <c r="I13" s="38">
        <f>Sales_Marketing!H29</f>
        <v>0</v>
      </c>
      <c r="J13" s="38">
        <f>Sales_Marketing!I29</f>
        <v>0</v>
      </c>
      <c r="K13" s="38">
        <f>Sales_Marketing!J29</f>
        <v>0</v>
      </c>
      <c r="L13" s="38">
        <f>Sales_Marketing!K29</f>
        <v>0</v>
      </c>
      <c r="M13" s="38">
        <f>Sales_Marketing!L29</f>
        <v>0</v>
      </c>
      <c r="N13" s="38">
        <f>Sales_Marketing!M29</f>
        <v>0</v>
      </c>
      <c r="O13" s="38">
        <f>Sales_Marketing!N29</f>
        <v>0</v>
      </c>
      <c r="P13" s="38">
        <f>Sales_Marketing!O29</f>
        <v>0</v>
      </c>
      <c r="Q13" s="38">
        <f>Sales_Marketing!P29</f>
        <v>0</v>
      </c>
      <c r="R13" s="38">
        <f>Q13</f>
        <v>0</v>
      </c>
      <c r="S13" s="38"/>
      <c r="T13" s="38"/>
      <c r="U13" s="38"/>
      <c r="V13" s="38">
        <f>Sales_Marketing!U29</f>
        <v>1</v>
      </c>
      <c r="W13" s="38">
        <f>Sales_Marketing!V29</f>
        <v>1</v>
      </c>
      <c r="X13" s="38">
        <f>Sales_Marketing!W29</f>
        <v>1</v>
      </c>
      <c r="Y13" s="38">
        <f>Sales_Marketing!X29</f>
        <v>1</v>
      </c>
      <c r="Z13" s="38">
        <f>Sales_Marketing!Y29</f>
        <v>1</v>
      </c>
      <c r="AA13" s="38">
        <f>Sales_Marketing!Z29</f>
        <v>1</v>
      </c>
      <c r="AB13" s="38">
        <f>Sales_Marketing!AA29</f>
        <v>1</v>
      </c>
      <c r="AC13" s="38">
        <f>Sales_Marketing!AB29</f>
        <v>1</v>
      </c>
      <c r="AD13" s="38">
        <f>Sales_Marketing!AC29</f>
        <v>1</v>
      </c>
      <c r="AE13" s="38">
        <f>Sales_Marketing!AD29</f>
        <v>1</v>
      </c>
      <c r="AF13" s="38">
        <f>Sales_Marketing!AE29</f>
        <v>1</v>
      </c>
      <c r="AG13" s="38">
        <f>Sales_Marketing!AF29</f>
        <v>1</v>
      </c>
      <c r="AH13" s="38">
        <f>AG13</f>
        <v>1</v>
      </c>
      <c r="AI13" s="38"/>
      <c r="AJ13" s="38"/>
      <c r="AK13" s="38"/>
      <c r="AL13" s="142">
        <v>1</v>
      </c>
      <c r="AM13" s="142">
        <v>1</v>
      </c>
      <c r="AN13" s="142">
        <v>1</v>
      </c>
      <c r="AO13" s="142">
        <v>0</v>
      </c>
      <c r="AP13" s="142">
        <v>3</v>
      </c>
      <c r="AQ13" s="142">
        <v>4</v>
      </c>
      <c r="AR13" s="142">
        <v>1</v>
      </c>
      <c r="AS13" s="142">
        <v>1</v>
      </c>
      <c r="AT13" s="142">
        <v>2</v>
      </c>
      <c r="AU13" s="142">
        <v>2</v>
      </c>
      <c r="AV13" s="142">
        <v>2</v>
      </c>
      <c r="AW13" s="142">
        <v>2</v>
      </c>
      <c r="AX13" s="38">
        <f t="shared" ref="AX13:AX14" si="35">AW13</f>
        <v>2</v>
      </c>
      <c r="AY13" s="38"/>
      <c r="AZ13" s="38"/>
      <c r="BA13" s="38"/>
      <c r="BB13" s="38">
        <f>Sales_Marketing!BA29</f>
        <v>2</v>
      </c>
      <c r="BC13" s="38">
        <f>Sales_Marketing!BB29</f>
        <v>2</v>
      </c>
      <c r="BD13" s="38">
        <f>Sales_Marketing!BC29</f>
        <v>3</v>
      </c>
      <c r="BE13" s="38">
        <f>Sales_Marketing!BD29</f>
        <v>3</v>
      </c>
      <c r="BF13" s="38">
        <f>Sales_Marketing!BE29</f>
        <v>3</v>
      </c>
      <c r="BG13" s="38">
        <f>Sales_Marketing!BF29</f>
        <v>4</v>
      </c>
      <c r="BH13" s="38">
        <f>Sales_Marketing!BG29</f>
        <v>4</v>
      </c>
      <c r="BI13" s="38">
        <f>Sales_Marketing!BH29</f>
        <v>4</v>
      </c>
      <c r="BJ13" s="38">
        <f>Sales_Marketing!BI29</f>
        <v>5</v>
      </c>
      <c r="BK13" s="38">
        <f>Sales_Marketing!BJ29</f>
        <v>5</v>
      </c>
      <c r="BL13" s="38">
        <f>Sales_Marketing!BK29</f>
        <v>6</v>
      </c>
      <c r="BM13" s="38">
        <f>Sales_Marketing!BL29</f>
        <v>6</v>
      </c>
      <c r="BN13" s="38">
        <f>BM13</f>
        <v>6</v>
      </c>
      <c r="BO13" s="38"/>
      <c r="BP13" s="38"/>
      <c r="BQ13" s="38"/>
      <c r="BR13" s="38">
        <f>Sales_Marketing!BQ29</f>
        <v>6</v>
      </c>
      <c r="BS13" s="38">
        <f>Sales_Marketing!BR29</f>
        <v>7</v>
      </c>
      <c r="BT13" s="38">
        <f>Sales_Marketing!BS29</f>
        <v>7</v>
      </c>
      <c r="BU13" s="38">
        <f>Sales_Marketing!BT29</f>
        <v>8</v>
      </c>
      <c r="BV13" s="38">
        <f>Sales_Marketing!BU29</f>
        <v>8</v>
      </c>
      <c r="BW13" s="38">
        <f>Sales_Marketing!BV29</f>
        <v>9</v>
      </c>
      <c r="BX13" s="38">
        <f>Sales_Marketing!BW29</f>
        <v>9</v>
      </c>
      <c r="BY13" s="38">
        <f>Sales_Marketing!BX29</f>
        <v>10</v>
      </c>
      <c r="BZ13" s="38">
        <f>Sales_Marketing!BY29</f>
        <v>11</v>
      </c>
      <c r="CA13" s="38">
        <f>Sales_Marketing!BZ29</f>
        <v>11</v>
      </c>
      <c r="CB13" s="38">
        <f>Sales_Marketing!CA29</f>
        <v>12</v>
      </c>
      <c r="CC13" s="38">
        <f>Sales_Marketing!CB29</f>
        <v>12</v>
      </c>
      <c r="CD13" s="38">
        <f>CC13</f>
        <v>12</v>
      </c>
      <c r="CE13" s="38"/>
      <c r="CF13" s="38"/>
      <c r="CG13" s="38"/>
      <c r="CH13" s="38">
        <f>Sales_Marketing!CG29</f>
        <v>12</v>
      </c>
      <c r="CI13" s="38">
        <f>Sales_Marketing!CH29</f>
        <v>13</v>
      </c>
      <c r="CJ13" s="38">
        <f>Sales_Marketing!CI29</f>
        <v>14</v>
      </c>
      <c r="CK13" s="38">
        <f>Sales_Marketing!CJ29</f>
        <v>15</v>
      </c>
      <c r="CL13" s="38">
        <f>Sales_Marketing!CK29</f>
        <v>16</v>
      </c>
      <c r="CM13" s="38">
        <f>Sales_Marketing!CL29</f>
        <v>17</v>
      </c>
      <c r="CN13" s="38">
        <f>Sales_Marketing!CM29</f>
        <v>18</v>
      </c>
      <c r="CO13" s="38">
        <f>Sales_Marketing!CN29</f>
        <v>19</v>
      </c>
      <c r="CP13" s="38">
        <f>Sales_Marketing!CO29</f>
        <v>20</v>
      </c>
      <c r="CQ13" s="38">
        <f>Sales_Marketing!CP29</f>
        <v>21</v>
      </c>
      <c r="CR13" s="38">
        <f>Sales_Marketing!CQ29</f>
        <v>22</v>
      </c>
      <c r="CS13" s="38">
        <f>Sales_Marketing!CR29</f>
        <v>23</v>
      </c>
      <c r="CT13" s="38">
        <f>CS13</f>
        <v>23</v>
      </c>
      <c r="CU13" s="38"/>
      <c r="CV13" s="38"/>
      <c r="CW13" s="38"/>
      <c r="CX13" s="38">
        <f>Sales_Marketing!CW29</f>
        <v>24</v>
      </c>
      <c r="CY13" s="38">
        <f>Sales_Marketing!CX29</f>
        <v>26</v>
      </c>
      <c r="CZ13" s="38">
        <f>Sales_Marketing!CY29</f>
        <v>27</v>
      </c>
      <c r="DA13" s="38">
        <f>Sales_Marketing!CZ29</f>
        <v>29</v>
      </c>
      <c r="DB13" s="38">
        <f>Sales_Marketing!DA29</f>
        <v>30</v>
      </c>
      <c r="DC13" s="38">
        <f>Sales_Marketing!DB29</f>
        <v>32</v>
      </c>
      <c r="DD13" s="38">
        <f>Sales_Marketing!DC29</f>
        <v>34</v>
      </c>
      <c r="DE13" s="38">
        <f>Sales_Marketing!DD29</f>
        <v>35</v>
      </c>
      <c r="DF13" s="38">
        <f>Sales_Marketing!DE29</f>
        <v>37</v>
      </c>
      <c r="DG13" s="38">
        <f>Sales_Marketing!DF29</f>
        <v>38</v>
      </c>
      <c r="DH13" s="38">
        <f>Sales_Marketing!DG29</f>
        <v>40</v>
      </c>
      <c r="DI13" s="38">
        <f>Sales_Marketing!DH29</f>
        <v>42</v>
      </c>
      <c r="DJ13" s="38">
        <f>DI13</f>
        <v>42</v>
      </c>
      <c r="DK13" s="38"/>
      <c r="DL13" s="38"/>
    </row>
    <row r="14" spans="1:116" ht="15.75" customHeight="1">
      <c r="A14" s="240" t="s">
        <v>119</v>
      </c>
      <c r="B14" s="4"/>
      <c r="C14" s="4"/>
      <c r="D14" s="4"/>
      <c r="E14" s="4"/>
      <c r="F14" s="143">
        <v>0</v>
      </c>
      <c r="G14" s="143">
        <v>0</v>
      </c>
      <c r="H14" s="143">
        <v>0</v>
      </c>
      <c r="I14" s="143">
        <v>0</v>
      </c>
      <c r="J14" s="143">
        <v>0</v>
      </c>
      <c r="K14" s="143">
        <v>0</v>
      </c>
      <c r="L14" s="143">
        <v>0</v>
      </c>
      <c r="M14" s="143">
        <v>0</v>
      </c>
      <c r="N14" s="143">
        <v>0</v>
      </c>
      <c r="O14" s="143">
        <v>0</v>
      </c>
      <c r="P14" s="143">
        <v>0</v>
      </c>
      <c r="Q14" s="143">
        <v>0</v>
      </c>
      <c r="R14" s="144">
        <f>AVERAGE(F14:Q14)</f>
        <v>0</v>
      </c>
      <c r="S14" s="4"/>
      <c r="T14" s="4"/>
      <c r="U14" s="4"/>
      <c r="V14" s="143">
        <v>0</v>
      </c>
      <c r="W14" s="143">
        <v>0</v>
      </c>
      <c r="X14" s="143">
        <v>0</v>
      </c>
      <c r="Y14" s="143">
        <v>0</v>
      </c>
      <c r="Z14" s="143">
        <v>0</v>
      </c>
      <c r="AA14" s="143">
        <v>0</v>
      </c>
      <c r="AB14" s="143">
        <v>0</v>
      </c>
      <c r="AC14" s="143">
        <v>0</v>
      </c>
      <c r="AD14" s="143">
        <v>0</v>
      </c>
      <c r="AE14" s="143">
        <v>0</v>
      </c>
      <c r="AF14" s="143">
        <v>0</v>
      </c>
      <c r="AG14" s="143">
        <v>0</v>
      </c>
      <c r="AH14" s="144">
        <f>AVERAGE(V14:AG14)</f>
        <v>0</v>
      </c>
      <c r="AI14" s="4"/>
      <c r="AJ14" s="4"/>
      <c r="AK14" s="4"/>
      <c r="AL14" s="177">
        <f>IFERROR(AL15/AL13,0)</f>
        <v>7500</v>
      </c>
      <c r="AM14" s="177">
        <f t="shared" ref="AM14:AT14" si="36">IFERROR(AM15/AM13,0)</f>
        <v>1000</v>
      </c>
      <c r="AN14" s="177">
        <f t="shared" si="36"/>
        <v>1079</v>
      </c>
      <c r="AO14" s="177">
        <f t="shared" si="36"/>
        <v>0</v>
      </c>
      <c r="AP14" s="177">
        <f t="shared" si="36"/>
        <v>3952</v>
      </c>
      <c r="AQ14" s="177">
        <f t="shared" si="36"/>
        <v>6461.5</v>
      </c>
      <c r="AR14" s="177">
        <f t="shared" si="36"/>
        <v>8015</v>
      </c>
      <c r="AS14" s="177">
        <f t="shared" si="36"/>
        <v>8273</v>
      </c>
      <c r="AT14" s="177">
        <f t="shared" si="36"/>
        <v>3675</v>
      </c>
      <c r="AU14" s="143">
        <v>7000</v>
      </c>
      <c r="AV14" s="143">
        <v>7000</v>
      </c>
      <c r="AW14" s="143">
        <v>7000</v>
      </c>
      <c r="AX14" s="144">
        <f t="shared" si="35"/>
        <v>7000</v>
      </c>
      <c r="AY14" s="4"/>
      <c r="AZ14" s="4"/>
      <c r="BA14" s="4"/>
      <c r="BB14" s="144">
        <f>(BN14-AW14)/12+AW14</f>
        <v>7666.666666666667</v>
      </c>
      <c r="BC14" s="144">
        <f>(BB14-AW14)+BB14</f>
        <v>8333.3333333333339</v>
      </c>
      <c r="BD14" s="144">
        <f t="shared" ref="BD14:BM14" si="37">(BC14-BB14)+BC14</f>
        <v>9000</v>
      </c>
      <c r="BE14" s="144">
        <f t="shared" si="37"/>
        <v>9666.6666666666661</v>
      </c>
      <c r="BF14" s="144">
        <f t="shared" si="37"/>
        <v>10333.333333333332</v>
      </c>
      <c r="BG14" s="144">
        <f t="shared" si="37"/>
        <v>10999.999999999998</v>
      </c>
      <c r="BH14" s="144">
        <f t="shared" si="37"/>
        <v>11666.666666666664</v>
      </c>
      <c r="BI14" s="144">
        <f t="shared" si="37"/>
        <v>12333.33333333333</v>
      </c>
      <c r="BJ14" s="144">
        <f t="shared" si="37"/>
        <v>12999.999999999996</v>
      </c>
      <c r="BK14" s="144">
        <f t="shared" si="37"/>
        <v>13666.666666666662</v>
      </c>
      <c r="BL14" s="144">
        <f t="shared" si="37"/>
        <v>14333.333333333328</v>
      </c>
      <c r="BM14" s="144">
        <f t="shared" si="37"/>
        <v>14999.999999999995</v>
      </c>
      <c r="BN14" s="144">
        <f>Assumptions!BL16</f>
        <v>15000</v>
      </c>
      <c r="BO14" s="4"/>
      <c r="BP14" s="4"/>
      <c r="BQ14" s="4"/>
      <c r="BR14" s="144">
        <f t="shared" ref="BR14:CC14" si="38">BS14</f>
        <v>25000</v>
      </c>
      <c r="BS14" s="144">
        <f t="shared" si="38"/>
        <v>25000</v>
      </c>
      <c r="BT14" s="144">
        <f t="shared" si="38"/>
        <v>25000</v>
      </c>
      <c r="BU14" s="144">
        <f t="shared" si="38"/>
        <v>25000</v>
      </c>
      <c r="BV14" s="144">
        <f t="shared" si="38"/>
        <v>25000</v>
      </c>
      <c r="BW14" s="144">
        <f t="shared" si="38"/>
        <v>25000</v>
      </c>
      <c r="BX14" s="144">
        <f t="shared" si="38"/>
        <v>25000</v>
      </c>
      <c r="BY14" s="144">
        <f t="shared" si="38"/>
        <v>25000</v>
      </c>
      <c r="BZ14" s="144">
        <f t="shared" si="38"/>
        <v>25000</v>
      </c>
      <c r="CA14" s="144">
        <f t="shared" si="38"/>
        <v>25000</v>
      </c>
      <c r="CB14" s="144">
        <f t="shared" si="38"/>
        <v>25000</v>
      </c>
      <c r="CC14" s="144">
        <f t="shared" si="38"/>
        <v>25000</v>
      </c>
      <c r="CD14" s="144">
        <f>Assumptions!CB16</f>
        <v>25000</v>
      </c>
      <c r="CE14" s="4"/>
      <c r="CF14" s="4"/>
      <c r="CG14" s="4"/>
      <c r="CH14" s="144">
        <f t="shared" ref="CH14:CS14" si="39">CI14</f>
        <v>50000</v>
      </c>
      <c r="CI14" s="144">
        <f t="shared" si="39"/>
        <v>50000</v>
      </c>
      <c r="CJ14" s="144">
        <f t="shared" si="39"/>
        <v>50000</v>
      </c>
      <c r="CK14" s="144">
        <f t="shared" si="39"/>
        <v>50000</v>
      </c>
      <c r="CL14" s="144">
        <f t="shared" si="39"/>
        <v>50000</v>
      </c>
      <c r="CM14" s="144">
        <f t="shared" si="39"/>
        <v>50000</v>
      </c>
      <c r="CN14" s="144">
        <f t="shared" si="39"/>
        <v>50000</v>
      </c>
      <c r="CO14" s="144">
        <f t="shared" si="39"/>
        <v>50000</v>
      </c>
      <c r="CP14" s="144">
        <f t="shared" si="39"/>
        <v>50000</v>
      </c>
      <c r="CQ14" s="144">
        <f t="shared" si="39"/>
        <v>50000</v>
      </c>
      <c r="CR14" s="144">
        <f t="shared" si="39"/>
        <v>50000</v>
      </c>
      <c r="CS14" s="144">
        <f t="shared" si="39"/>
        <v>50000</v>
      </c>
      <c r="CT14" s="144">
        <f>Assumptions!CR16</f>
        <v>50000</v>
      </c>
      <c r="CU14" s="4"/>
      <c r="CV14" s="4"/>
      <c r="CW14" s="4"/>
      <c r="CX14" s="144">
        <f t="shared" ref="CX14:DI14" si="40">CY14</f>
        <v>80000</v>
      </c>
      <c r="CY14" s="144">
        <f t="shared" si="40"/>
        <v>80000</v>
      </c>
      <c r="CZ14" s="144">
        <f t="shared" si="40"/>
        <v>80000</v>
      </c>
      <c r="DA14" s="144">
        <f t="shared" si="40"/>
        <v>80000</v>
      </c>
      <c r="DB14" s="144">
        <f t="shared" si="40"/>
        <v>80000</v>
      </c>
      <c r="DC14" s="144">
        <f t="shared" si="40"/>
        <v>80000</v>
      </c>
      <c r="DD14" s="144">
        <f t="shared" si="40"/>
        <v>80000</v>
      </c>
      <c r="DE14" s="144">
        <f t="shared" si="40"/>
        <v>80000</v>
      </c>
      <c r="DF14" s="144">
        <f t="shared" si="40"/>
        <v>80000</v>
      </c>
      <c r="DG14" s="144">
        <f t="shared" si="40"/>
        <v>80000</v>
      </c>
      <c r="DH14" s="144">
        <f t="shared" si="40"/>
        <v>80000</v>
      </c>
      <c r="DI14" s="144">
        <f t="shared" si="40"/>
        <v>80000</v>
      </c>
      <c r="DJ14" s="144">
        <f>Assumptions!DH16</f>
        <v>80000</v>
      </c>
      <c r="DK14" s="4"/>
      <c r="DL14" s="4"/>
    </row>
    <row r="15" spans="1:116" s="196" customFormat="1" ht="15.75" customHeight="1">
      <c r="A15" s="194" t="s">
        <v>224</v>
      </c>
      <c r="B15" s="194"/>
      <c r="C15" s="194"/>
      <c r="D15" s="194"/>
      <c r="E15" s="194"/>
      <c r="F15" s="195">
        <f t="shared" ref="F15:Q15" si="41">F13*F14</f>
        <v>0</v>
      </c>
      <c r="G15" s="195">
        <f t="shared" si="41"/>
        <v>0</v>
      </c>
      <c r="H15" s="195">
        <f t="shared" si="41"/>
        <v>0</v>
      </c>
      <c r="I15" s="195">
        <f t="shared" si="41"/>
        <v>0</v>
      </c>
      <c r="J15" s="195">
        <f t="shared" si="41"/>
        <v>0</v>
      </c>
      <c r="K15" s="195">
        <f t="shared" si="41"/>
        <v>0</v>
      </c>
      <c r="L15" s="195">
        <f t="shared" si="41"/>
        <v>0</v>
      </c>
      <c r="M15" s="195">
        <f t="shared" si="41"/>
        <v>0</v>
      </c>
      <c r="N15" s="195">
        <f t="shared" si="41"/>
        <v>0</v>
      </c>
      <c r="O15" s="195">
        <f t="shared" si="41"/>
        <v>0</v>
      </c>
      <c r="P15" s="195">
        <f t="shared" si="41"/>
        <v>0</v>
      </c>
      <c r="Q15" s="195">
        <f t="shared" si="41"/>
        <v>0</v>
      </c>
      <c r="R15" s="195">
        <f>SUM(F15:Q15)</f>
        <v>0</v>
      </c>
      <c r="S15" s="194"/>
      <c r="T15" s="194"/>
      <c r="U15" s="194"/>
      <c r="V15" s="195">
        <f t="shared" ref="V15:AG15" si="42">V13*V14</f>
        <v>0</v>
      </c>
      <c r="W15" s="195">
        <f t="shared" si="42"/>
        <v>0</v>
      </c>
      <c r="X15" s="195">
        <f t="shared" si="42"/>
        <v>0</v>
      </c>
      <c r="Y15" s="195">
        <f t="shared" si="42"/>
        <v>0</v>
      </c>
      <c r="Z15" s="195">
        <f t="shared" si="42"/>
        <v>0</v>
      </c>
      <c r="AA15" s="195">
        <f t="shared" si="42"/>
        <v>0</v>
      </c>
      <c r="AB15" s="195">
        <f t="shared" si="42"/>
        <v>0</v>
      </c>
      <c r="AC15" s="195">
        <f t="shared" si="42"/>
        <v>0</v>
      </c>
      <c r="AD15" s="195">
        <f t="shared" si="42"/>
        <v>0</v>
      </c>
      <c r="AE15" s="195">
        <f t="shared" si="42"/>
        <v>0</v>
      </c>
      <c r="AF15" s="195">
        <f t="shared" si="42"/>
        <v>0</v>
      </c>
      <c r="AG15" s="195">
        <f t="shared" si="42"/>
        <v>0</v>
      </c>
      <c r="AH15" s="195">
        <f>SUM(V15:AG15)</f>
        <v>0</v>
      </c>
      <c r="AI15" s="194"/>
      <c r="AJ15" s="194"/>
      <c r="AK15" s="194"/>
      <c r="AL15" s="197">
        <v>7500</v>
      </c>
      <c r="AM15" s="197">
        <v>1000</v>
      </c>
      <c r="AN15" s="197">
        <v>1079</v>
      </c>
      <c r="AO15" s="197">
        <v>0</v>
      </c>
      <c r="AP15" s="197">
        <v>11856</v>
      </c>
      <c r="AQ15" s="197">
        <v>25846</v>
      </c>
      <c r="AR15" s="197">
        <v>8015</v>
      </c>
      <c r="AS15" s="197">
        <v>8273</v>
      </c>
      <c r="AT15" s="197">
        <v>7350</v>
      </c>
      <c r="AU15" s="195">
        <f t="shared" ref="AU15" si="43">AU13*AU14</f>
        <v>14000</v>
      </c>
      <c r="AV15" s="195">
        <f t="shared" ref="AV15:AW15" si="44">AV13*AV14</f>
        <v>14000</v>
      </c>
      <c r="AW15" s="195">
        <f t="shared" si="44"/>
        <v>14000</v>
      </c>
      <c r="AX15" s="195">
        <f>SUM(AL15:AW15)</f>
        <v>112919</v>
      </c>
      <c r="AY15" s="194"/>
      <c r="AZ15" s="194"/>
      <c r="BA15" s="194"/>
      <c r="BB15" s="195">
        <f t="shared" ref="BB15:BM15" si="45">BB13*BB14</f>
        <v>15333.333333333334</v>
      </c>
      <c r="BC15" s="195">
        <f t="shared" si="45"/>
        <v>16666.666666666668</v>
      </c>
      <c r="BD15" s="195">
        <f t="shared" si="45"/>
        <v>27000</v>
      </c>
      <c r="BE15" s="195">
        <f t="shared" si="45"/>
        <v>29000</v>
      </c>
      <c r="BF15" s="195">
        <f t="shared" si="45"/>
        <v>30999.999999999996</v>
      </c>
      <c r="BG15" s="195">
        <f t="shared" si="45"/>
        <v>43999.999999999993</v>
      </c>
      <c r="BH15" s="195">
        <f t="shared" si="45"/>
        <v>46666.666666666657</v>
      </c>
      <c r="BI15" s="195">
        <f t="shared" si="45"/>
        <v>49333.333333333321</v>
      </c>
      <c r="BJ15" s="195">
        <f t="shared" si="45"/>
        <v>64999.999999999985</v>
      </c>
      <c r="BK15" s="195">
        <f t="shared" si="45"/>
        <v>68333.333333333314</v>
      </c>
      <c r="BL15" s="195">
        <f t="shared" si="45"/>
        <v>85999.999999999971</v>
      </c>
      <c r="BM15" s="195">
        <f t="shared" si="45"/>
        <v>89999.999999999971</v>
      </c>
      <c r="BN15" s="195">
        <f>SUM(BB15:BM15)</f>
        <v>568333.33333333326</v>
      </c>
      <c r="BO15" s="194"/>
      <c r="BP15" s="194"/>
      <c r="BQ15" s="194"/>
      <c r="BR15" s="195">
        <f t="shared" ref="BR15:CC15" si="46">BR13*BR14</f>
        <v>150000</v>
      </c>
      <c r="BS15" s="195">
        <f t="shared" si="46"/>
        <v>175000</v>
      </c>
      <c r="BT15" s="195">
        <f t="shared" si="46"/>
        <v>175000</v>
      </c>
      <c r="BU15" s="195">
        <f t="shared" si="46"/>
        <v>200000</v>
      </c>
      <c r="BV15" s="195">
        <f t="shared" si="46"/>
        <v>200000</v>
      </c>
      <c r="BW15" s="195">
        <f t="shared" si="46"/>
        <v>225000</v>
      </c>
      <c r="BX15" s="195">
        <f t="shared" si="46"/>
        <v>225000</v>
      </c>
      <c r="BY15" s="195">
        <f t="shared" si="46"/>
        <v>250000</v>
      </c>
      <c r="BZ15" s="195">
        <f t="shared" si="46"/>
        <v>275000</v>
      </c>
      <c r="CA15" s="195">
        <f t="shared" si="46"/>
        <v>275000</v>
      </c>
      <c r="CB15" s="195">
        <f t="shared" si="46"/>
        <v>300000</v>
      </c>
      <c r="CC15" s="195">
        <f t="shared" si="46"/>
        <v>300000</v>
      </c>
      <c r="CD15" s="195">
        <f>SUM(BR15:CC15)</f>
        <v>2750000</v>
      </c>
      <c r="CE15" s="194"/>
      <c r="CF15" s="194"/>
      <c r="CG15" s="194"/>
      <c r="CH15" s="195">
        <f t="shared" ref="CH15:CS15" si="47">CH13*CH14</f>
        <v>600000</v>
      </c>
      <c r="CI15" s="195">
        <f t="shared" si="47"/>
        <v>650000</v>
      </c>
      <c r="CJ15" s="195">
        <f t="shared" si="47"/>
        <v>700000</v>
      </c>
      <c r="CK15" s="195">
        <f t="shared" si="47"/>
        <v>750000</v>
      </c>
      <c r="CL15" s="195">
        <f t="shared" si="47"/>
        <v>800000</v>
      </c>
      <c r="CM15" s="195">
        <f t="shared" si="47"/>
        <v>850000</v>
      </c>
      <c r="CN15" s="195">
        <f t="shared" si="47"/>
        <v>900000</v>
      </c>
      <c r="CO15" s="195">
        <f t="shared" si="47"/>
        <v>950000</v>
      </c>
      <c r="CP15" s="195">
        <f t="shared" si="47"/>
        <v>1000000</v>
      </c>
      <c r="CQ15" s="195">
        <f t="shared" si="47"/>
        <v>1050000</v>
      </c>
      <c r="CR15" s="195">
        <f t="shared" si="47"/>
        <v>1100000</v>
      </c>
      <c r="CS15" s="195">
        <f t="shared" si="47"/>
        <v>1150000</v>
      </c>
      <c r="CT15" s="195">
        <f>SUM(CH15:CS15)</f>
        <v>10500000</v>
      </c>
      <c r="CU15" s="194"/>
      <c r="CV15" s="194"/>
      <c r="CW15" s="194"/>
      <c r="CX15" s="195">
        <f t="shared" ref="CX15:DI15" si="48">CX13*CX14</f>
        <v>1920000</v>
      </c>
      <c r="CY15" s="195">
        <f t="shared" si="48"/>
        <v>2080000</v>
      </c>
      <c r="CZ15" s="195">
        <f t="shared" si="48"/>
        <v>2160000</v>
      </c>
      <c r="DA15" s="195">
        <f t="shared" si="48"/>
        <v>2320000</v>
      </c>
      <c r="DB15" s="195">
        <f t="shared" si="48"/>
        <v>2400000</v>
      </c>
      <c r="DC15" s="195">
        <f t="shared" si="48"/>
        <v>2560000</v>
      </c>
      <c r="DD15" s="195">
        <f t="shared" si="48"/>
        <v>2720000</v>
      </c>
      <c r="DE15" s="195">
        <f t="shared" si="48"/>
        <v>2800000</v>
      </c>
      <c r="DF15" s="195">
        <f t="shared" si="48"/>
        <v>2960000</v>
      </c>
      <c r="DG15" s="195">
        <f t="shared" si="48"/>
        <v>3040000</v>
      </c>
      <c r="DH15" s="195">
        <f t="shared" si="48"/>
        <v>3200000</v>
      </c>
      <c r="DI15" s="195">
        <f t="shared" si="48"/>
        <v>3360000</v>
      </c>
      <c r="DJ15" s="195">
        <f>SUM(CX15:DI15)</f>
        <v>31520000</v>
      </c>
      <c r="DK15" s="194"/>
      <c r="DL15" s="194"/>
    </row>
    <row r="16" spans="1:116" ht="15.75" customHeight="1">
      <c r="A16" s="4"/>
      <c r="B16" s="4"/>
      <c r="C16" s="4"/>
      <c r="D16" s="4"/>
      <c r="E16" s="4"/>
      <c r="F16" s="144"/>
      <c r="G16" s="144"/>
      <c r="H16" s="144"/>
      <c r="I16" s="144"/>
      <c r="J16" s="144"/>
      <c r="K16" s="144"/>
      <c r="L16" s="144"/>
      <c r="M16" s="144"/>
      <c r="N16" s="144"/>
      <c r="O16" s="144"/>
      <c r="P16" s="144"/>
      <c r="Q16" s="144"/>
      <c r="R16" s="144"/>
      <c r="S16" s="4"/>
      <c r="T16" s="4"/>
      <c r="U16" s="4"/>
      <c r="V16" s="144"/>
      <c r="W16" s="144"/>
      <c r="X16" s="144"/>
      <c r="Y16" s="144"/>
      <c r="Z16" s="144"/>
      <c r="AA16" s="144"/>
      <c r="AB16" s="144"/>
      <c r="AC16" s="144"/>
      <c r="AD16" s="144"/>
      <c r="AE16" s="144"/>
      <c r="AF16" s="144"/>
      <c r="AG16" s="144"/>
      <c r="AH16" s="144"/>
      <c r="AI16" s="4"/>
      <c r="AJ16" s="4"/>
      <c r="AK16" s="4"/>
      <c r="AL16" s="144"/>
      <c r="AM16" s="144"/>
      <c r="AN16" s="144"/>
      <c r="AO16" s="144"/>
      <c r="AP16" s="144"/>
      <c r="AQ16" s="144"/>
      <c r="AR16" s="144"/>
      <c r="AS16" s="144"/>
      <c r="AT16" s="144"/>
      <c r="AU16" s="144"/>
      <c r="AV16" s="144"/>
      <c r="AW16" s="144"/>
      <c r="AX16" s="144"/>
      <c r="AY16" s="4"/>
      <c r="AZ16" s="4"/>
      <c r="BA16" s="4"/>
      <c r="BB16" s="144"/>
      <c r="BC16" s="144"/>
      <c r="BD16" s="144"/>
      <c r="BE16" s="144"/>
      <c r="BF16" s="144"/>
      <c r="BG16" s="144"/>
      <c r="BH16" s="144"/>
      <c r="BI16" s="144"/>
      <c r="BJ16" s="144"/>
      <c r="BK16" s="144"/>
      <c r="BL16" s="144"/>
      <c r="BM16" s="144"/>
      <c r="BN16" s="144"/>
      <c r="BO16" s="4"/>
      <c r="BP16" s="4"/>
      <c r="BQ16" s="4"/>
      <c r="BR16" s="144"/>
      <c r="BS16" s="144"/>
      <c r="BT16" s="144"/>
      <c r="BU16" s="144"/>
      <c r="BV16" s="144"/>
      <c r="BW16" s="144"/>
      <c r="BX16" s="144"/>
      <c r="BY16" s="144"/>
      <c r="BZ16" s="144"/>
      <c r="CA16" s="144"/>
      <c r="CB16" s="144"/>
      <c r="CC16" s="144"/>
      <c r="CD16" s="144"/>
      <c r="CE16" s="4"/>
      <c r="CF16" s="4"/>
      <c r="CG16" s="4"/>
      <c r="CH16" s="144"/>
      <c r="CI16" s="144"/>
      <c r="CJ16" s="144"/>
      <c r="CK16" s="144"/>
      <c r="CL16" s="144"/>
      <c r="CM16" s="144"/>
      <c r="CN16" s="144"/>
      <c r="CO16" s="144"/>
      <c r="CP16" s="144"/>
      <c r="CQ16" s="144"/>
      <c r="CR16" s="144"/>
      <c r="CS16" s="144"/>
      <c r="CT16" s="144"/>
      <c r="CU16" s="4"/>
      <c r="CV16" s="4"/>
      <c r="CW16" s="4"/>
      <c r="CX16" s="144"/>
      <c r="CY16" s="144"/>
      <c r="CZ16" s="144"/>
      <c r="DA16" s="144"/>
      <c r="DB16" s="144"/>
      <c r="DC16" s="144"/>
      <c r="DD16" s="144"/>
      <c r="DE16" s="144"/>
      <c r="DF16" s="144"/>
      <c r="DG16" s="144"/>
      <c r="DH16" s="144"/>
      <c r="DI16" s="144"/>
      <c r="DJ16" s="144"/>
      <c r="DK16" s="4"/>
      <c r="DL16" s="4"/>
    </row>
    <row r="17" spans="1:11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1:116" s="209" customFormat="1" ht="16">
      <c r="A18" s="241" t="s">
        <v>222</v>
      </c>
      <c r="B18" s="204"/>
      <c r="C18" s="204"/>
      <c r="D18" s="204"/>
      <c r="E18" s="204"/>
      <c r="F18" s="205"/>
      <c r="G18" s="205"/>
      <c r="H18" s="205"/>
      <c r="I18" s="205"/>
      <c r="J18" s="205"/>
      <c r="K18" s="205"/>
      <c r="L18" s="205"/>
      <c r="M18" s="205"/>
      <c r="N18" s="205"/>
      <c r="O18" s="205"/>
      <c r="P18" s="205"/>
      <c r="Q18" s="205"/>
      <c r="R18" s="204"/>
      <c r="S18" s="206"/>
      <c r="T18" s="206"/>
      <c r="U18" s="204"/>
      <c r="V18" s="205"/>
      <c r="W18" s="205"/>
      <c r="X18" s="205"/>
      <c r="Y18" s="205"/>
      <c r="Z18" s="205"/>
      <c r="AA18" s="205"/>
      <c r="AB18" s="205"/>
      <c r="AC18" s="205"/>
      <c r="AD18" s="205"/>
      <c r="AE18" s="205"/>
      <c r="AF18" s="205"/>
      <c r="AG18" s="205"/>
      <c r="AH18" s="204"/>
      <c r="AI18" s="206"/>
      <c r="AJ18" s="206"/>
      <c r="AK18" s="204"/>
      <c r="AL18" s="205"/>
      <c r="AM18" s="205"/>
      <c r="AN18" s="205"/>
      <c r="AO18" s="205"/>
      <c r="AP18" s="205"/>
      <c r="AQ18" s="205"/>
      <c r="AR18" s="205"/>
      <c r="AS18" s="205"/>
      <c r="AT18" s="205"/>
      <c r="AU18" s="205"/>
      <c r="AV18" s="205"/>
      <c r="AW18" s="205"/>
      <c r="AX18" s="204"/>
      <c r="AY18" s="206"/>
      <c r="AZ18" s="206"/>
      <c r="BA18" s="204"/>
      <c r="BB18" s="205"/>
      <c r="BC18" s="205"/>
      <c r="BD18" s="205"/>
      <c r="BE18" s="205"/>
      <c r="BF18" s="205"/>
      <c r="BG18" s="205"/>
      <c r="BH18" s="205"/>
      <c r="BI18" s="205"/>
      <c r="BJ18" s="205"/>
      <c r="BK18" s="205"/>
      <c r="BL18" s="205"/>
      <c r="BM18" s="205"/>
      <c r="BN18" s="204"/>
      <c r="BO18" s="206"/>
      <c r="BP18" s="207"/>
      <c r="BQ18" s="204"/>
      <c r="BR18" s="205"/>
      <c r="BS18" s="205"/>
      <c r="BT18" s="205"/>
      <c r="BU18" s="205"/>
      <c r="BV18" s="205"/>
      <c r="BW18" s="205"/>
      <c r="BX18" s="205"/>
      <c r="BY18" s="205"/>
      <c r="BZ18" s="205"/>
      <c r="CA18" s="205"/>
      <c r="CB18" s="205"/>
      <c r="CC18" s="205"/>
      <c r="CD18" s="204"/>
      <c r="CE18" s="204"/>
      <c r="CF18" s="207"/>
      <c r="CG18" s="204"/>
      <c r="CH18" s="205"/>
      <c r="CI18" s="205"/>
      <c r="CJ18" s="205"/>
      <c r="CK18" s="205"/>
      <c r="CL18" s="205"/>
      <c r="CM18" s="205"/>
      <c r="CN18" s="205"/>
      <c r="CO18" s="205"/>
      <c r="CP18" s="205"/>
      <c r="CQ18" s="205"/>
      <c r="CR18" s="205"/>
      <c r="CS18" s="205"/>
      <c r="CT18" s="204"/>
      <c r="CU18" s="204"/>
      <c r="CV18" s="208"/>
      <c r="CW18" s="208"/>
      <c r="CX18" s="205"/>
      <c r="CY18" s="205"/>
      <c r="CZ18" s="205"/>
      <c r="DA18" s="205"/>
      <c r="DB18" s="205"/>
      <c r="DC18" s="205"/>
      <c r="DD18" s="205"/>
      <c r="DE18" s="205"/>
      <c r="DF18" s="205"/>
      <c r="DG18" s="205"/>
      <c r="DH18" s="205"/>
      <c r="DI18" s="205"/>
      <c r="DJ18" s="204"/>
      <c r="DK18" s="208"/>
      <c r="DL18" s="208"/>
    </row>
    <row r="19" spans="1:116" ht="7.5" customHeight="1">
      <c r="A19" s="137"/>
      <c r="B19" s="138"/>
      <c r="C19" s="138"/>
      <c r="D19" s="138"/>
      <c r="E19" s="138"/>
      <c r="F19" s="139"/>
      <c r="G19" s="139"/>
      <c r="H19" s="139"/>
      <c r="I19" s="139"/>
      <c r="J19" s="139"/>
      <c r="K19" s="139"/>
      <c r="L19" s="139"/>
      <c r="M19" s="139"/>
      <c r="N19" s="139"/>
      <c r="O19" s="139"/>
      <c r="P19" s="139"/>
      <c r="Q19" s="139"/>
      <c r="R19" s="138"/>
      <c r="S19" s="140"/>
      <c r="T19" s="140"/>
      <c r="U19" s="138"/>
      <c r="V19" s="139"/>
      <c r="W19" s="139"/>
      <c r="X19" s="139"/>
      <c r="Y19" s="139"/>
      <c r="Z19" s="139"/>
      <c r="AA19" s="139"/>
      <c r="AB19" s="139"/>
      <c r="AC19" s="139"/>
      <c r="AD19" s="139"/>
      <c r="AE19" s="139"/>
      <c r="AF19" s="139"/>
      <c r="AG19" s="139"/>
      <c r="AH19" s="138"/>
      <c r="AI19" s="140"/>
      <c r="AJ19" s="140"/>
      <c r="AK19" s="138"/>
      <c r="AL19" s="139"/>
      <c r="AM19" s="139"/>
      <c r="AN19" s="139"/>
      <c r="AO19" s="139"/>
      <c r="AP19" s="139"/>
      <c r="AQ19" s="139"/>
      <c r="AR19" s="139"/>
      <c r="AS19" s="139"/>
      <c r="AT19" s="139"/>
      <c r="AU19" s="139"/>
      <c r="AV19" s="139"/>
      <c r="AW19" s="139"/>
      <c r="AX19" s="138"/>
      <c r="AY19" s="140"/>
      <c r="AZ19" s="140"/>
      <c r="BA19" s="138"/>
      <c r="BB19" s="139"/>
      <c r="BC19" s="139"/>
      <c r="BD19" s="139"/>
      <c r="BE19" s="139"/>
      <c r="BF19" s="139"/>
      <c r="BG19" s="139"/>
      <c r="BH19" s="139"/>
      <c r="BI19" s="139"/>
      <c r="BJ19" s="139"/>
      <c r="BK19" s="139"/>
      <c r="BL19" s="139"/>
      <c r="BM19" s="139"/>
      <c r="BN19" s="138"/>
      <c r="BO19" s="140"/>
      <c r="BP19" s="141"/>
      <c r="BQ19" s="138"/>
      <c r="BR19" s="139"/>
      <c r="BS19" s="139"/>
      <c r="BT19" s="139"/>
      <c r="BU19" s="139"/>
      <c r="BV19" s="139"/>
      <c r="BW19" s="139"/>
      <c r="BX19" s="139"/>
      <c r="BY19" s="139"/>
      <c r="BZ19" s="139"/>
      <c r="CA19" s="139"/>
      <c r="CB19" s="139"/>
      <c r="CC19" s="139"/>
      <c r="CD19" s="138"/>
      <c r="CE19" s="138"/>
      <c r="CF19" s="141"/>
      <c r="CG19" s="138"/>
      <c r="CH19" s="139"/>
      <c r="CI19" s="139"/>
      <c r="CJ19" s="139"/>
      <c r="CK19" s="139"/>
      <c r="CL19" s="139"/>
      <c r="CM19" s="139"/>
      <c r="CN19" s="139"/>
      <c r="CO19" s="139"/>
      <c r="CP19" s="139"/>
      <c r="CQ19" s="139"/>
      <c r="CR19" s="139"/>
      <c r="CS19" s="139"/>
      <c r="CT19" s="138"/>
      <c r="CU19" s="138"/>
      <c r="CV19" s="63"/>
      <c r="CW19" s="63"/>
      <c r="CX19" s="139"/>
      <c r="CY19" s="139"/>
      <c r="CZ19" s="139"/>
      <c r="DA19" s="139"/>
      <c r="DB19" s="139"/>
      <c r="DC19" s="139"/>
      <c r="DD19" s="139"/>
      <c r="DE19" s="139"/>
      <c r="DF19" s="139"/>
      <c r="DG19" s="139"/>
      <c r="DH19" s="139"/>
      <c r="DI19" s="139"/>
      <c r="DJ19" s="138"/>
      <c r="DK19" s="63"/>
      <c r="DL19" s="63"/>
    </row>
    <row r="20" spans="1:116" ht="15.75" customHeight="1">
      <c r="A20" s="240" t="s">
        <v>220</v>
      </c>
      <c r="B20" s="4"/>
      <c r="C20" s="4"/>
      <c r="D20" s="4"/>
      <c r="E20" s="4"/>
      <c r="F20" s="146">
        <v>0</v>
      </c>
      <c r="G20" s="146">
        <v>0</v>
      </c>
      <c r="H20" s="146">
        <v>0</v>
      </c>
      <c r="I20" s="146">
        <v>0</v>
      </c>
      <c r="J20" s="146">
        <v>0</v>
      </c>
      <c r="K20" s="146">
        <v>0</v>
      </c>
      <c r="L20" s="146">
        <v>0</v>
      </c>
      <c r="M20" s="146">
        <v>0</v>
      </c>
      <c r="N20" s="146">
        <v>0</v>
      </c>
      <c r="O20" s="146">
        <v>0</v>
      </c>
      <c r="P20" s="146">
        <v>0</v>
      </c>
      <c r="Q20" s="146">
        <v>0</v>
      </c>
      <c r="R20" s="129">
        <f t="shared" ref="R20" si="49">SUM(F20:Q20)</f>
        <v>0</v>
      </c>
      <c r="S20" s="4"/>
      <c r="T20" s="4"/>
      <c r="U20" s="4"/>
      <c r="V20" s="146">
        <v>0</v>
      </c>
      <c r="W20" s="146">
        <v>5000</v>
      </c>
      <c r="X20" s="146">
        <v>0</v>
      </c>
      <c r="Y20" s="146">
        <v>0</v>
      </c>
      <c r="Z20" s="146">
        <v>0</v>
      </c>
      <c r="AA20" s="146">
        <v>0</v>
      </c>
      <c r="AB20" s="146">
        <v>0</v>
      </c>
      <c r="AC20" s="146">
        <v>0</v>
      </c>
      <c r="AD20" s="146">
        <v>0</v>
      </c>
      <c r="AE20" s="146">
        <v>0</v>
      </c>
      <c r="AF20" s="146">
        <v>0</v>
      </c>
      <c r="AG20" s="146">
        <v>0</v>
      </c>
      <c r="AH20" s="129">
        <f t="shared" ref="AH20" si="50">SUM(V20:AG20)</f>
        <v>5000</v>
      </c>
      <c r="AI20" s="4"/>
      <c r="AJ20" s="4"/>
      <c r="AK20" s="4"/>
      <c r="AL20" s="129">
        <f>Sales_Marketing!AK37</f>
        <v>5500</v>
      </c>
      <c r="AM20" s="129">
        <f>Sales_Marketing!AL37</f>
        <v>6000</v>
      </c>
      <c r="AN20" s="129">
        <f>Sales_Marketing!AM37</f>
        <v>7000</v>
      </c>
      <c r="AO20" s="129">
        <f>Sales_Marketing!AN37</f>
        <v>8000</v>
      </c>
      <c r="AP20" s="129">
        <f>Sales_Marketing!AO37</f>
        <v>9000</v>
      </c>
      <c r="AQ20" s="129">
        <f>Sales_Marketing!AP37</f>
        <v>10000</v>
      </c>
      <c r="AR20" s="129">
        <f>Sales_Marketing!AQ37</f>
        <v>11000</v>
      </c>
      <c r="AS20" s="129">
        <f>Sales_Marketing!AR37</f>
        <v>12000</v>
      </c>
      <c r="AT20" s="129">
        <f>Sales_Marketing!AS37</f>
        <v>13000</v>
      </c>
      <c r="AU20" s="129">
        <f>Sales_Marketing!AT37</f>
        <v>14000</v>
      </c>
      <c r="AV20" s="129">
        <f>Sales_Marketing!AU37</f>
        <v>15000</v>
      </c>
      <c r="AW20" s="129">
        <f>Sales_Marketing!AV37</f>
        <v>16000</v>
      </c>
      <c r="AX20" s="129">
        <f>AW20</f>
        <v>16000</v>
      </c>
      <c r="AY20" s="4"/>
      <c r="AZ20" s="4"/>
      <c r="BA20" s="4"/>
      <c r="BB20" s="129">
        <f>Sales_Marketing!BA37</f>
        <v>20166.666666666668</v>
      </c>
      <c r="BC20" s="129">
        <f>Sales_Marketing!BB37</f>
        <v>24333.333333333336</v>
      </c>
      <c r="BD20" s="129">
        <f>Sales_Marketing!BC37</f>
        <v>28500.000000000004</v>
      </c>
      <c r="BE20" s="129">
        <f>Sales_Marketing!BD37</f>
        <v>32666.666666666672</v>
      </c>
      <c r="BF20" s="129">
        <f>Sales_Marketing!BE37</f>
        <v>36833.333333333336</v>
      </c>
      <c r="BG20" s="129">
        <f>Sales_Marketing!BF37</f>
        <v>41000</v>
      </c>
      <c r="BH20" s="129">
        <f>Sales_Marketing!BG37</f>
        <v>45166.666666666664</v>
      </c>
      <c r="BI20" s="129">
        <f>Sales_Marketing!BH37</f>
        <v>49333.333333333328</v>
      </c>
      <c r="BJ20" s="129">
        <f>Sales_Marketing!BI37</f>
        <v>53499.999999999993</v>
      </c>
      <c r="BK20" s="129">
        <f>Sales_Marketing!BJ37</f>
        <v>57666.666666666657</v>
      </c>
      <c r="BL20" s="129">
        <f>Sales_Marketing!BK37</f>
        <v>61833.333333333321</v>
      </c>
      <c r="BM20" s="129">
        <f>Sales_Marketing!BL37</f>
        <v>65999.999999999985</v>
      </c>
      <c r="BN20" s="129">
        <f>BM20</f>
        <v>65999.999999999985</v>
      </c>
      <c r="BO20" s="4"/>
      <c r="BP20" s="4"/>
      <c r="BQ20" s="4"/>
      <c r="BR20" s="129">
        <f>Sales_Marketing!BQ37</f>
        <v>74333.333333333314</v>
      </c>
      <c r="BS20" s="129">
        <f>Sales_Marketing!BR37</f>
        <v>82666.666666666642</v>
      </c>
      <c r="BT20" s="129">
        <f>Sales_Marketing!BS37</f>
        <v>90999.999999999971</v>
      </c>
      <c r="BU20" s="129">
        <f>Sales_Marketing!BT37</f>
        <v>99333.333333333299</v>
      </c>
      <c r="BV20" s="129">
        <f>Sales_Marketing!BU37</f>
        <v>107666.66666666663</v>
      </c>
      <c r="BW20" s="129">
        <f>Sales_Marketing!BV37</f>
        <v>115999.99999999996</v>
      </c>
      <c r="BX20" s="129">
        <f>Sales_Marketing!BW37</f>
        <v>124333.33333333328</v>
      </c>
      <c r="BY20" s="129">
        <f>Sales_Marketing!BX37</f>
        <v>132666.66666666663</v>
      </c>
      <c r="BZ20" s="129">
        <f>Sales_Marketing!BY37</f>
        <v>140999.99999999997</v>
      </c>
      <c r="CA20" s="129">
        <f>Sales_Marketing!BZ37</f>
        <v>149333.33333333331</v>
      </c>
      <c r="CB20" s="129">
        <f>Sales_Marketing!CA37</f>
        <v>157666.66666666666</v>
      </c>
      <c r="CC20" s="129">
        <f>Sales_Marketing!CB37</f>
        <v>166000</v>
      </c>
      <c r="CD20" s="129">
        <f>CC20</f>
        <v>166000</v>
      </c>
      <c r="CE20" s="4"/>
      <c r="CF20" s="4"/>
      <c r="CG20" s="4"/>
      <c r="CH20" s="129">
        <f>Sales_Marketing!CG37</f>
        <v>182666.66666666666</v>
      </c>
      <c r="CI20" s="129">
        <f>Sales_Marketing!CH37</f>
        <v>199333.33333333331</v>
      </c>
      <c r="CJ20" s="129">
        <f>Sales_Marketing!CI37</f>
        <v>215999.99999999997</v>
      </c>
      <c r="CK20" s="129">
        <f>Sales_Marketing!CJ37</f>
        <v>232666.66666666663</v>
      </c>
      <c r="CL20" s="129">
        <f>Sales_Marketing!CK37</f>
        <v>249333.33333333328</v>
      </c>
      <c r="CM20" s="129">
        <f>Sales_Marketing!CL37</f>
        <v>265999.99999999994</v>
      </c>
      <c r="CN20" s="129">
        <f>Sales_Marketing!CM37</f>
        <v>282666.66666666663</v>
      </c>
      <c r="CO20" s="129">
        <f>Sales_Marketing!CN37</f>
        <v>299333.33333333331</v>
      </c>
      <c r="CP20" s="129">
        <f>Sales_Marketing!CO37</f>
        <v>316000</v>
      </c>
      <c r="CQ20" s="129">
        <f>Sales_Marketing!CP37</f>
        <v>332666.66666666669</v>
      </c>
      <c r="CR20" s="129">
        <f>Sales_Marketing!CQ37</f>
        <v>349333.33333333337</v>
      </c>
      <c r="CS20" s="129">
        <f>Sales_Marketing!CR37</f>
        <v>366000.00000000006</v>
      </c>
      <c r="CT20" s="129">
        <f>CS20</f>
        <v>366000.00000000006</v>
      </c>
      <c r="CU20" s="4"/>
      <c r="CV20" s="4"/>
      <c r="CW20" s="4"/>
      <c r="CX20" s="129">
        <f>Sales_Marketing!CW37</f>
        <v>407666.66666666674</v>
      </c>
      <c r="CY20" s="129">
        <f>Sales_Marketing!CX37</f>
        <v>449333.33333333343</v>
      </c>
      <c r="CZ20" s="129">
        <f>Sales_Marketing!CY37</f>
        <v>491000.00000000012</v>
      </c>
      <c r="DA20" s="129">
        <f>Sales_Marketing!CZ37</f>
        <v>532666.66666666674</v>
      </c>
      <c r="DB20" s="129">
        <f>Sales_Marketing!DA37</f>
        <v>574333.33333333337</v>
      </c>
      <c r="DC20" s="129">
        <f>Sales_Marketing!DB37</f>
        <v>616000</v>
      </c>
      <c r="DD20" s="129">
        <f>Sales_Marketing!DC37</f>
        <v>657666.66666666663</v>
      </c>
      <c r="DE20" s="129">
        <f>Sales_Marketing!DD37</f>
        <v>699333.33333333326</v>
      </c>
      <c r="DF20" s="129">
        <f>Sales_Marketing!DE37</f>
        <v>740999.99999999988</v>
      </c>
      <c r="DG20" s="129">
        <f>Sales_Marketing!DF37</f>
        <v>782666.66666666651</v>
      </c>
      <c r="DH20" s="129">
        <f>Sales_Marketing!DG37</f>
        <v>824333.33333333314</v>
      </c>
      <c r="DI20" s="129">
        <f>Sales_Marketing!DH37</f>
        <v>865999.99999999977</v>
      </c>
      <c r="DJ20" s="129">
        <f>DI20</f>
        <v>865999.99999999977</v>
      </c>
      <c r="DK20" s="4"/>
      <c r="DL20" s="4"/>
    </row>
    <row r="21" spans="1:116" ht="15.75" customHeight="1">
      <c r="A21" s="240" t="s">
        <v>221</v>
      </c>
      <c r="B21" s="55"/>
      <c r="C21" s="55"/>
      <c r="D21" s="55"/>
      <c r="E21" s="55"/>
      <c r="F21" s="54">
        <v>0</v>
      </c>
      <c r="G21" s="54">
        <v>0</v>
      </c>
      <c r="H21" s="54">
        <v>0</v>
      </c>
      <c r="I21" s="54">
        <v>0</v>
      </c>
      <c r="J21" s="54">
        <v>0</v>
      </c>
      <c r="K21" s="54">
        <v>0</v>
      </c>
      <c r="L21" s="54">
        <v>0</v>
      </c>
      <c r="M21" s="54">
        <v>0</v>
      </c>
      <c r="N21" s="54">
        <v>0</v>
      </c>
      <c r="O21" s="54">
        <v>0</v>
      </c>
      <c r="P21" s="54">
        <v>0</v>
      </c>
      <c r="Q21" s="54">
        <v>0</v>
      </c>
      <c r="R21" s="51">
        <f>IFERROR(R22/#REF!,0)</f>
        <v>0</v>
      </c>
      <c r="S21" s="55"/>
      <c r="T21" s="55"/>
      <c r="U21" s="55"/>
      <c r="V21" s="54">
        <v>6</v>
      </c>
      <c r="W21" s="54">
        <f t="shared" ref="W21:AG21" si="51">V21</f>
        <v>6</v>
      </c>
      <c r="X21" s="54">
        <f t="shared" si="51"/>
        <v>6</v>
      </c>
      <c r="Y21" s="54">
        <f t="shared" si="51"/>
        <v>6</v>
      </c>
      <c r="Z21" s="54">
        <f t="shared" si="51"/>
        <v>6</v>
      </c>
      <c r="AA21" s="54">
        <f t="shared" si="51"/>
        <v>6</v>
      </c>
      <c r="AB21" s="54">
        <f t="shared" si="51"/>
        <v>6</v>
      </c>
      <c r="AC21" s="54">
        <f t="shared" si="51"/>
        <v>6</v>
      </c>
      <c r="AD21" s="54">
        <f t="shared" si="51"/>
        <v>6</v>
      </c>
      <c r="AE21" s="54">
        <f t="shared" si="51"/>
        <v>6</v>
      </c>
      <c r="AF21" s="54">
        <f t="shared" si="51"/>
        <v>6</v>
      </c>
      <c r="AG21" s="54">
        <f t="shared" si="51"/>
        <v>6</v>
      </c>
      <c r="AH21" s="51">
        <f>AVERAGE(V21:AG21)</f>
        <v>6</v>
      </c>
      <c r="AI21" s="55"/>
      <c r="AJ21" s="55"/>
      <c r="AK21" s="55"/>
      <c r="AL21" s="54">
        <v>3</v>
      </c>
      <c r="AM21" s="54">
        <v>3</v>
      </c>
      <c r="AN21" s="54">
        <f t="shared" ref="AN21:AW21" si="52">AM21</f>
        <v>3</v>
      </c>
      <c r="AO21" s="54">
        <f t="shared" si="52"/>
        <v>3</v>
      </c>
      <c r="AP21" s="54">
        <f t="shared" si="52"/>
        <v>3</v>
      </c>
      <c r="AQ21" s="54">
        <f t="shared" si="52"/>
        <v>3</v>
      </c>
      <c r="AR21" s="54">
        <f t="shared" si="52"/>
        <v>3</v>
      </c>
      <c r="AS21" s="54">
        <f t="shared" si="52"/>
        <v>3</v>
      </c>
      <c r="AT21" s="54">
        <f t="shared" si="52"/>
        <v>3</v>
      </c>
      <c r="AU21" s="54">
        <f t="shared" si="52"/>
        <v>3</v>
      </c>
      <c r="AV21" s="54">
        <f t="shared" si="52"/>
        <v>3</v>
      </c>
      <c r="AW21" s="54">
        <f t="shared" si="52"/>
        <v>3</v>
      </c>
      <c r="AX21" s="51">
        <f>AVERAGE(AL21:AW21)</f>
        <v>3</v>
      </c>
      <c r="AY21" s="55"/>
      <c r="AZ21" s="55"/>
      <c r="BA21" s="55"/>
      <c r="BB21" s="51">
        <f t="shared" ref="BB21:BM21" si="53">BC21</f>
        <v>3</v>
      </c>
      <c r="BC21" s="51">
        <f t="shared" si="53"/>
        <v>3</v>
      </c>
      <c r="BD21" s="51">
        <f t="shared" si="53"/>
        <v>3</v>
      </c>
      <c r="BE21" s="51">
        <f t="shared" si="53"/>
        <v>3</v>
      </c>
      <c r="BF21" s="51">
        <f t="shared" si="53"/>
        <v>3</v>
      </c>
      <c r="BG21" s="51">
        <f t="shared" si="53"/>
        <v>3</v>
      </c>
      <c r="BH21" s="51">
        <f t="shared" si="53"/>
        <v>3</v>
      </c>
      <c r="BI21" s="51">
        <f t="shared" si="53"/>
        <v>3</v>
      </c>
      <c r="BJ21" s="51">
        <f t="shared" si="53"/>
        <v>3</v>
      </c>
      <c r="BK21" s="51">
        <f t="shared" si="53"/>
        <v>3</v>
      </c>
      <c r="BL21" s="51">
        <f t="shared" si="53"/>
        <v>3</v>
      </c>
      <c r="BM21" s="51">
        <f t="shared" si="53"/>
        <v>3</v>
      </c>
      <c r="BN21" s="51">
        <f>Assumptions!BL18</f>
        <v>3</v>
      </c>
      <c r="BO21" s="55"/>
      <c r="BP21" s="55"/>
      <c r="BQ21" s="55"/>
      <c r="BR21" s="51">
        <f t="shared" ref="BR21:CC21" si="54">BS21</f>
        <v>3</v>
      </c>
      <c r="BS21" s="51">
        <f t="shared" si="54"/>
        <v>3</v>
      </c>
      <c r="BT21" s="51">
        <f t="shared" si="54"/>
        <v>3</v>
      </c>
      <c r="BU21" s="51">
        <f t="shared" si="54"/>
        <v>3</v>
      </c>
      <c r="BV21" s="51">
        <f t="shared" si="54"/>
        <v>3</v>
      </c>
      <c r="BW21" s="51">
        <f t="shared" si="54"/>
        <v>3</v>
      </c>
      <c r="BX21" s="51">
        <f t="shared" si="54"/>
        <v>3</v>
      </c>
      <c r="BY21" s="51">
        <f t="shared" si="54"/>
        <v>3</v>
      </c>
      <c r="BZ21" s="51">
        <f t="shared" si="54"/>
        <v>3</v>
      </c>
      <c r="CA21" s="51">
        <f t="shared" si="54"/>
        <v>3</v>
      </c>
      <c r="CB21" s="51">
        <f t="shared" si="54"/>
        <v>3</v>
      </c>
      <c r="CC21" s="51">
        <f t="shared" si="54"/>
        <v>3</v>
      </c>
      <c r="CD21" s="51">
        <f>Assumptions!CB18</f>
        <v>3</v>
      </c>
      <c r="CE21" s="55"/>
      <c r="CF21" s="55"/>
      <c r="CG21" s="55"/>
      <c r="CH21" s="51">
        <f t="shared" ref="CH21:CS21" si="55">CI21</f>
        <v>3</v>
      </c>
      <c r="CI21" s="51">
        <f t="shared" si="55"/>
        <v>3</v>
      </c>
      <c r="CJ21" s="51">
        <f t="shared" si="55"/>
        <v>3</v>
      </c>
      <c r="CK21" s="51">
        <f t="shared" si="55"/>
        <v>3</v>
      </c>
      <c r="CL21" s="51">
        <f t="shared" si="55"/>
        <v>3</v>
      </c>
      <c r="CM21" s="51">
        <f t="shared" si="55"/>
        <v>3</v>
      </c>
      <c r="CN21" s="51">
        <f t="shared" si="55"/>
        <v>3</v>
      </c>
      <c r="CO21" s="51">
        <f t="shared" si="55"/>
        <v>3</v>
      </c>
      <c r="CP21" s="51">
        <f t="shared" si="55"/>
        <v>3</v>
      </c>
      <c r="CQ21" s="51">
        <f t="shared" si="55"/>
        <v>3</v>
      </c>
      <c r="CR21" s="51">
        <f t="shared" si="55"/>
        <v>3</v>
      </c>
      <c r="CS21" s="51">
        <f t="shared" si="55"/>
        <v>3</v>
      </c>
      <c r="CT21" s="51">
        <f>Assumptions!CR18</f>
        <v>3</v>
      </c>
      <c r="CU21" s="55"/>
      <c r="CV21" s="55"/>
      <c r="CW21" s="55"/>
      <c r="CX21" s="51">
        <f t="shared" ref="CX21:DI21" si="56">CY21</f>
        <v>3</v>
      </c>
      <c r="CY21" s="51">
        <f t="shared" si="56"/>
        <v>3</v>
      </c>
      <c r="CZ21" s="51">
        <f t="shared" si="56"/>
        <v>3</v>
      </c>
      <c r="DA21" s="51">
        <f t="shared" si="56"/>
        <v>3</v>
      </c>
      <c r="DB21" s="51">
        <f t="shared" si="56"/>
        <v>3</v>
      </c>
      <c r="DC21" s="51">
        <f t="shared" si="56"/>
        <v>3</v>
      </c>
      <c r="DD21" s="51">
        <f t="shared" si="56"/>
        <v>3</v>
      </c>
      <c r="DE21" s="51">
        <f t="shared" si="56"/>
        <v>3</v>
      </c>
      <c r="DF21" s="51">
        <f t="shared" si="56"/>
        <v>3</v>
      </c>
      <c r="DG21" s="51">
        <f t="shared" si="56"/>
        <v>3</v>
      </c>
      <c r="DH21" s="51">
        <f t="shared" si="56"/>
        <v>3</v>
      </c>
      <c r="DI21" s="51">
        <f t="shared" si="56"/>
        <v>3</v>
      </c>
      <c r="DJ21" s="51">
        <f>Assumptions!DH18</f>
        <v>3</v>
      </c>
      <c r="DK21" s="55"/>
      <c r="DL21" s="55"/>
    </row>
    <row r="22" spans="1:116" s="196" customFormat="1" ht="15.75" customHeight="1">
      <c r="A22" s="194" t="s">
        <v>218</v>
      </c>
      <c r="B22" s="195"/>
      <c r="C22" s="195"/>
      <c r="D22" s="195"/>
      <c r="E22" s="195"/>
      <c r="F22" s="195">
        <f>F20*F21</f>
        <v>0</v>
      </c>
      <c r="G22" s="195">
        <f t="shared" ref="G22:Q22" si="57">G20*G21</f>
        <v>0</v>
      </c>
      <c r="H22" s="195">
        <f t="shared" si="57"/>
        <v>0</v>
      </c>
      <c r="I22" s="195">
        <f t="shared" si="57"/>
        <v>0</v>
      </c>
      <c r="J22" s="195">
        <f t="shared" si="57"/>
        <v>0</v>
      </c>
      <c r="K22" s="195">
        <f t="shared" si="57"/>
        <v>0</v>
      </c>
      <c r="L22" s="195">
        <f t="shared" si="57"/>
        <v>0</v>
      </c>
      <c r="M22" s="195">
        <f t="shared" si="57"/>
        <v>0</v>
      </c>
      <c r="N22" s="195">
        <f t="shared" si="57"/>
        <v>0</v>
      </c>
      <c r="O22" s="195">
        <f t="shared" si="57"/>
        <v>0</v>
      </c>
      <c r="P22" s="195">
        <f t="shared" si="57"/>
        <v>0</v>
      </c>
      <c r="Q22" s="195">
        <f t="shared" si="57"/>
        <v>0</v>
      </c>
      <c r="R22" s="195">
        <f>SUM(F22:Q22)</f>
        <v>0</v>
      </c>
      <c r="S22" s="195"/>
      <c r="T22" s="195"/>
      <c r="U22" s="195"/>
      <c r="V22" s="195">
        <f>V20*V21</f>
        <v>0</v>
      </c>
      <c r="W22" s="195">
        <f t="shared" ref="W22" si="58">W20*W21</f>
        <v>30000</v>
      </c>
      <c r="X22" s="195">
        <f t="shared" ref="X22" si="59">X20*X21</f>
        <v>0</v>
      </c>
      <c r="Y22" s="195">
        <f t="shared" ref="Y22" si="60">Y20*Y21</f>
        <v>0</v>
      </c>
      <c r="Z22" s="195">
        <f t="shared" ref="Z22" si="61">Z20*Z21</f>
        <v>0</v>
      </c>
      <c r="AA22" s="195">
        <f t="shared" ref="AA22" si="62">AA20*AA21</f>
        <v>0</v>
      </c>
      <c r="AB22" s="195">
        <f t="shared" ref="AB22" si="63">AB20*AB21</f>
        <v>0</v>
      </c>
      <c r="AC22" s="195">
        <f t="shared" ref="AC22" si="64">AC20*AC21</f>
        <v>0</v>
      </c>
      <c r="AD22" s="195">
        <f t="shared" ref="AD22" si="65">AD20*AD21</f>
        <v>0</v>
      </c>
      <c r="AE22" s="195">
        <f t="shared" ref="AE22" si="66">AE20*AE21</f>
        <v>0</v>
      </c>
      <c r="AF22" s="195">
        <f t="shared" ref="AF22" si="67">AF20*AF21</f>
        <v>0</v>
      </c>
      <c r="AG22" s="195">
        <f t="shared" ref="AG22" si="68">AG20*AG21</f>
        <v>0</v>
      </c>
      <c r="AH22" s="195">
        <f>SUM(V22:AG22)</f>
        <v>30000</v>
      </c>
      <c r="AI22" s="195"/>
      <c r="AJ22" s="195"/>
      <c r="AK22" s="195"/>
      <c r="AL22" s="195">
        <f t="shared" ref="AL22" si="69">AL20*AL21</f>
        <v>16500</v>
      </c>
      <c r="AM22" s="195">
        <f t="shared" ref="AM22" si="70">AM20*AM21</f>
        <v>18000</v>
      </c>
      <c r="AN22" s="195">
        <f t="shared" ref="AN22" si="71">AN20*AN21</f>
        <v>21000</v>
      </c>
      <c r="AO22" s="195">
        <f t="shared" ref="AO22" si="72">AO20*AO21</f>
        <v>24000</v>
      </c>
      <c r="AP22" s="195">
        <f t="shared" ref="AP22" si="73">AP20*AP21</f>
        <v>27000</v>
      </c>
      <c r="AQ22" s="195">
        <f t="shared" ref="AQ22" si="74">AQ20*AQ21</f>
        <v>30000</v>
      </c>
      <c r="AR22" s="195">
        <f t="shared" ref="AR22" si="75">AR20*AR21</f>
        <v>33000</v>
      </c>
      <c r="AS22" s="195">
        <f t="shared" ref="AS22" si="76">AS20*AS21</f>
        <v>36000</v>
      </c>
      <c r="AT22" s="195">
        <f t="shared" ref="AT22" si="77">AT20*AT21</f>
        <v>39000</v>
      </c>
      <c r="AU22" s="195">
        <f t="shared" ref="AU22" si="78">AU20*AU21</f>
        <v>42000</v>
      </c>
      <c r="AV22" s="195">
        <f t="shared" ref="AV22" si="79">AV20*AV21</f>
        <v>45000</v>
      </c>
      <c r="AW22" s="195">
        <f t="shared" ref="AW22" si="80">AW20*AW21</f>
        <v>48000</v>
      </c>
      <c r="AX22" s="195">
        <f t="shared" ref="AX22" si="81">SUM(AL22:AW22)</f>
        <v>379500</v>
      </c>
      <c r="AY22" s="195"/>
      <c r="AZ22" s="195"/>
      <c r="BA22" s="195"/>
      <c r="BB22" s="195">
        <f t="shared" ref="BB22" si="82">BB20*BB21</f>
        <v>60500</v>
      </c>
      <c r="BC22" s="195">
        <f t="shared" ref="BC22" si="83">BC20*BC21</f>
        <v>73000</v>
      </c>
      <c r="BD22" s="195">
        <f t="shared" ref="BD22" si="84">BD20*BD21</f>
        <v>85500.000000000015</v>
      </c>
      <c r="BE22" s="195">
        <f t="shared" ref="BE22" si="85">BE20*BE21</f>
        <v>98000.000000000015</v>
      </c>
      <c r="BF22" s="195">
        <f t="shared" ref="BF22" si="86">BF20*BF21</f>
        <v>110500</v>
      </c>
      <c r="BG22" s="195">
        <f t="shared" ref="BG22" si="87">BG20*BG21</f>
        <v>123000</v>
      </c>
      <c r="BH22" s="195">
        <f t="shared" ref="BH22" si="88">BH20*BH21</f>
        <v>135500</v>
      </c>
      <c r="BI22" s="195">
        <f t="shared" ref="BI22" si="89">BI20*BI21</f>
        <v>148000</v>
      </c>
      <c r="BJ22" s="195">
        <f t="shared" ref="BJ22" si="90">BJ20*BJ21</f>
        <v>160499.99999999997</v>
      </c>
      <c r="BK22" s="195">
        <f t="shared" ref="BK22" si="91">BK20*BK21</f>
        <v>172999.99999999997</v>
      </c>
      <c r="BL22" s="195">
        <f t="shared" ref="BL22" si="92">BL20*BL21</f>
        <v>185499.99999999997</v>
      </c>
      <c r="BM22" s="195">
        <f t="shared" ref="BM22" si="93">BM20*BM21</f>
        <v>197999.99999999994</v>
      </c>
      <c r="BN22" s="195">
        <f t="shared" ref="BN22" si="94">SUM(BB22:BM22)</f>
        <v>1551000</v>
      </c>
      <c r="BO22" s="195"/>
      <c r="BP22" s="195"/>
      <c r="BQ22" s="195"/>
      <c r="BR22" s="195">
        <f t="shared" ref="BR22" si="95">BR20*BR21</f>
        <v>222999.99999999994</v>
      </c>
      <c r="BS22" s="195">
        <f t="shared" ref="BS22" si="96">BS20*BS21</f>
        <v>247999.99999999994</v>
      </c>
      <c r="BT22" s="195">
        <f t="shared" ref="BT22" si="97">BT20*BT21</f>
        <v>272999.99999999988</v>
      </c>
      <c r="BU22" s="195">
        <f t="shared" ref="BU22" si="98">BU20*BU21</f>
        <v>297999.99999999988</v>
      </c>
      <c r="BV22" s="195">
        <f t="shared" ref="BV22" si="99">BV20*BV21</f>
        <v>322999.99999999988</v>
      </c>
      <c r="BW22" s="195">
        <f t="shared" ref="BW22" si="100">BW20*BW21</f>
        <v>347999.99999999988</v>
      </c>
      <c r="BX22" s="195">
        <f t="shared" ref="BX22" si="101">BX20*BX21</f>
        <v>372999.99999999988</v>
      </c>
      <c r="BY22" s="195">
        <f t="shared" ref="BY22" si="102">BY20*BY21</f>
        <v>397999.99999999988</v>
      </c>
      <c r="BZ22" s="195">
        <f t="shared" ref="BZ22" si="103">BZ20*BZ21</f>
        <v>422999.99999999988</v>
      </c>
      <c r="CA22" s="195">
        <f t="shared" ref="CA22" si="104">CA20*CA21</f>
        <v>447999.99999999994</v>
      </c>
      <c r="CB22" s="195">
        <f t="shared" ref="CB22" si="105">CB20*CB21</f>
        <v>473000</v>
      </c>
      <c r="CC22" s="195">
        <f t="shared" ref="CC22" si="106">CC20*CC21</f>
        <v>498000</v>
      </c>
      <c r="CD22" s="195">
        <f t="shared" ref="CD22" si="107">SUM(BR22:CC22)</f>
        <v>4326000</v>
      </c>
      <c r="CE22" s="195"/>
      <c r="CF22" s="195"/>
      <c r="CG22" s="195"/>
      <c r="CH22" s="195">
        <f t="shared" ref="CH22" si="108">CH20*CH21</f>
        <v>548000</v>
      </c>
      <c r="CI22" s="195">
        <f t="shared" ref="CI22" si="109">CI20*CI21</f>
        <v>598000</v>
      </c>
      <c r="CJ22" s="195">
        <f t="shared" ref="CJ22" si="110">CJ20*CJ21</f>
        <v>647999.99999999988</v>
      </c>
      <c r="CK22" s="195">
        <f t="shared" ref="CK22" si="111">CK20*CK21</f>
        <v>697999.99999999988</v>
      </c>
      <c r="CL22" s="195">
        <f t="shared" ref="CL22" si="112">CL20*CL21</f>
        <v>747999.99999999988</v>
      </c>
      <c r="CM22" s="195">
        <f t="shared" ref="CM22" si="113">CM20*CM21</f>
        <v>797999.99999999977</v>
      </c>
      <c r="CN22" s="195">
        <f t="shared" ref="CN22" si="114">CN20*CN21</f>
        <v>847999.99999999988</v>
      </c>
      <c r="CO22" s="195">
        <f t="shared" ref="CO22" si="115">CO20*CO21</f>
        <v>898000</v>
      </c>
      <c r="CP22" s="195">
        <f t="shared" ref="CP22" si="116">CP20*CP21</f>
        <v>948000</v>
      </c>
      <c r="CQ22" s="195">
        <f t="shared" ref="CQ22" si="117">CQ20*CQ21</f>
        <v>998000</v>
      </c>
      <c r="CR22" s="195">
        <f t="shared" ref="CR22" si="118">CR20*CR21</f>
        <v>1048000.0000000001</v>
      </c>
      <c r="CS22" s="195">
        <f t="shared" ref="CS22" si="119">CS20*CS21</f>
        <v>1098000.0000000002</v>
      </c>
      <c r="CT22" s="195">
        <f t="shared" ref="CT22" si="120">SUM(CH22:CS22)</f>
        <v>9876000</v>
      </c>
      <c r="CU22" s="195"/>
      <c r="CV22" s="195"/>
      <c r="CW22" s="195"/>
      <c r="CX22" s="195">
        <f t="shared" ref="CX22" si="121">CX20*CX21</f>
        <v>1223000.0000000002</v>
      </c>
      <c r="CY22" s="195">
        <f t="shared" ref="CY22" si="122">CY20*CY21</f>
        <v>1348000.0000000002</v>
      </c>
      <c r="CZ22" s="195">
        <f t="shared" ref="CZ22" si="123">CZ20*CZ21</f>
        <v>1473000.0000000005</v>
      </c>
      <c r="DA22" s="195">
        <f t="shared" ref="DA22" si="124">DA20*DA21</f>
        <v>1598000.0000000002</v>
      </c>
      <c r="DB22" s="195">
        <f t="shared" ref="DB22" si="125">DB20*DB21</f>
        <v>1723000</v>
      </c>
      <c r="DC22" s="195">
        <f t="shared" ref="DC22" si="126">DC20*DC21</f>
        <v>1848000</v>
      </c>
      <c r="DD22" s="195">
        <f t="shared" ref="DD22" si="127">DD20*DD21</f>
        <v>1973000</v>
      </c>
      <c r="DE22" s="195">
        <f t="shared" ref="DE22" si="128">DE20*DE21</f>
        <v>2098000</v>
      </c>
      <c r="DF22" s="195">
        <f t="shared" ref="DF22" si="129">DF20*DF21</f>
        <v>2222999.9999999995</v>
      </c>
      <c r="DG22" s="195">
        <f t="shared" ref="DG22" si="130">DG20*DG21</f>
        <v>2347999.9999999995</v>
      </c>
      <c r="DH22" s="195">
        <f t="shared" ref="DH22" si="131">DH20*DH21</f>
        <v>2472999.9999999995</v>
      </c>
      <c r="DI22" s="195">
        <f t="shared" ref="DI22" si="132">DI20*DI21</f>
        <v>2597999.9999999991</v>
      </c>
      <c r="DJ22" s="195">
        <f t="shared" ref="DJ22" si="133">SUM(CX22:DI22)</f>
        <v>22926000</v>
      </c>
      <c r="DK22" s="195"/>
      <c r="DL22" s="195"/>
    </row>
    <row r="23" spans="1:11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row>
    <row r="24" spans="1:11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row>
    <row r="25" spans="1:11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row>
    <row r="26" spans="1:11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row>
    <row r="27" spans="1:11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row>
    <row r="28" spans="1:116" ht="15.75" customHeight="1">
      <c r="CD28" s="126"/>
      <c r="CT28" s="126"/>
    </row>
    <row r="29" spans="1:116" ht="15.75" customHeight="1">
      <c r="CD29" s="126"/>
      <c r="CT29" s="126"/>
    </row>
    <row r="30" spans="1:116" ht="15.75" customHeight="1">
      <c r="CD30" s="126"/>
      <c r="CT30" s="126"/>
    </row>
    <row r="31" spans="1:116" ht="15.75" customHeight="1">
      <c r="CD31" s="126"/>
      <c r="CT31" s="126"/>
    </row>
    <row r="32" spans="1:116" ht="15.75" customHeight="1">
      <c r="CD32" s="126"/>
      <c r="CT32" s="126"/>
    </row>
    <row r="33" spans="82:98" ht="15.75" customHeight="1">
      <c r="CD33" s="126"/>
      <c r="CT33" s="126"/>
    </row>
    <row r="34" spans="82:98" ht="15.75" customHeight="1">
      <c r="CD34" s="126"/>
      <c r="CT34" s="126"/>
    </row>
    <row r="35" spans="82:98" ht="15.75" customHeight="1">
      <c r="CD35" s="126"/>
      <c r="CT35" s="126"/>
    </row>
    <row r="36" spans="82:98" ht="15.75" customHeight="1">
      <c r="CD36" s="126"/>
      <c r="CT36" s="126"/>
    </row>
    <row r="37" spans="82:98" ht="15.75" customHeight="1">
      <c r="CD37" s="126"/>
      <c r="CT37" s="126"/>
    </row>
    <row r="38" spans="82:98" ht="15.75" customHeight="1">
      <c r="CD38" s="126"/>
      <c r="CT38" s="126"/>
    </row>
    <row r="39" spans="82:98" ht="15.75" customHeight="1">
      <c r="CD39" s="126"/>
      <c r="CT39" s="126"/>
    </row>
    <row r="40" spans="82:98" ht="15.75" customHeight="1">
      <c r="CD40" s="126"/>
      <c r="CT40" s="126"/>
    </row>
    <row r="41" spans="82:98" ht="15.75" customHeight="1">
      <c r="CD41" s="126"/>
      <c r="CT41" s="126"/>
    </row>
    <row r="42" spans="82:98" ht="15.75" customHeight="1">
      <c r="CD42" s="126"/>
      <c r="CT42" s="126"/>
    </row>
    <row r="43" spans="82:98" ht="15.75" customHeight="1">
      <c r="CD43" s="126"/>
      <c r="CT43" s="126"/>
    </row>
    <row r="44" spans="82:98" ht="15.75" customHeight="1">
      <c r="CD44" s="126"/>
      <c r="CT44" s="126"/>
    </row>
    <row r="45" spans="82:98" ht="15.75" customHeight="1">
      <c r="CD45" s="126"/>
      <c r="CT45" s="126"/>
    </row>
    <row r="46" spans="82:98" ht="15.75" customHeight="1">
      <c r="CD46" s="126"/>
      <c r="CT46" s="126"/>
    </row>
    <row r="47" spans="82:98" ht="15.75" customHeight="1">
      <c r="CD47" s="126"/>
      <c r="CT47" s="126"/>
    </row>
    <row r="48" spans="82:98" ht="15.75" customHeight="1">
      <c r="CD48" s="126"/>
      <c r="CT48" s="126"/>
    </row>
    <row r="49" spans="82:98" ht="15.75" customHeight="1">
      <c r="CD49" s="126"/>
      <c r="CT49" s="126"/>
    </row>
    <row r="50" spans="82:98" ht="15.75" customHeight="1">
      <c r="CD50" s="126"/>
      <c r="CT50" s="126"/>
    </row>
    <row r="51" spans="82:98" ht="15.75" customHeight="1">
      <c r="CD51" s="126"/>
      <c r="CT51" s="126"/>
    </row>
    <row r="52" spans="82:98" ht="15.75" customHeight="1">
      <c r="CD52" s="126"/>
      <c r="CT52" s="126"/>
    </row>
    <row r="53" spans="82:98" ht="15.75" customHeight="1">
      <c r="CD53" s="126"/>
      <c r="CT53" s="126"/>
    </row>
    <row r="54" spans="82:98" ht="15.75" customHeight="1">
      <c r="CD54" s="126"/>
      <c r="CT54" s="126"/>
    </row>
    <row r="55" spans="82:98" ht="15.75" customHeight="1">
      <c r="CD55" s="126"/>
      <c r="CT55" s="126"/>
    </row>
    <row r="56" spans="82:98" ht="15.75" customHeight="1">
      <c r="CD56" s="126"/>
      <c r="CT56" s="126"/>
    </row>
    <row r="57" spans="82:98" ht="15.75" customHeight="1">
      <c r="CD57" s="126"/>
      <c r="CT57" s="126"/>
    </row>
    <row r="58" spans="82:98" ht="15.75" customHeight="1">
      <c r="CD58" s="126"/>
      <c r="CT58" s="126"/>
    </row>
    <row r="59" spans="82:98" ht="15.75" customHeight="1">
      <c r="CD59" s="126"/>
      <c r="CT59" s="126"/>
    </row>
    <row r="60" spans="82:98" ht="15.75" customHeight="1">
      <c r="CD60" s="126"/>
      <c r="CT60" s="126"/>
    </row>
    <row r="61" spans="82:98" ht="15.75" customHeight="1">
      <c r="CD61" s="126"/>
      <c r="CT61" s="126"/>
    </row>
    <row r="62" spans="82:98" ht="15.75" customHeight="1">
      <c r="CD62" s="126"/>
      <c r="CT62" s="126"/>
    </row>
    <row r="63" spans="82:98" ht="15.75" customHeight="1">
      <c r="CD63" s="126"/>
      <c r="CT63" s="126"/>
    </row>
    <row r="64" spans="82:98" ht="15.75" customHeight="1">
      <c r="CD64" s="126"/>
      <c r="CT64" s="126"/>
    </row>
    <row r="65" spans="82:98" ht="15.75" customHeight="1">
      <c r="CD65" s="126"/>
      <c r="CT65" s="126"/>
    </row>
    <row r="66" spans="82:98" ht="15.75" customHeight="1">
      <c r="CD66" s="126"/>
      <c r="CT66" s="126"/>
    </row>
    <row r="67" spans="82:98" ht="15.75" customHeight="1">
      <c r="CD67" s="126"/>
      <c r="CT67" s="126"/>
    </row>
    <row r="68" spans="82:98" ht="15.75" customHeight="1">
      <c r="CD68" s="126"/>
      <c r="CT68" s="126"/>
    </row>
    <row r="69" spans="82:98" ht="15.75" customHeight="1">
      <c r="CD69" s="126"/>
      <c r="CT69" s="126"/>
    </row>
    <row r="70" spans="82:98" ht="15.75" customHeight="1">
      <c r="CD70" s="126"/>
      <c r="CT70" s="126"/>
    </row>
    <row r="71" spans="82:98" ht="15.75" customHeight="1">
      <c r="CD71" s="126"/>
      <c r="CT71" s="126"/>
    </row>
    <row r="72" spans="82:98" ht="15.75" customHeight="1">
      <c r="CD72" s="126"/>
      <c r="CT72" s="126"/>
    </row>
    <row r="73" spans="82:98" ht="15.75" customHeight="1">
      <c r="CD73" s="126"/>
      <c r="CT73" s="126"/>
    </row>
    <row r="74" spans="82:98" ht="15.75" customHeight="1">
      <c r="CD74" s="126"/>
      <c r="CT74" s="126"/>
    </row>
    <row r="75" spans="82:98" ht="15.75" customHeight="1">
      <c r="CD75" s="126"/>
      <c r="CT75" s="126"/>
    </row>
    <row r="76" spans="82:98" ht="15.75" customHeight="1">
      <c r="CD76" s="126"/>
      <c r="CT76" s="126"/>
    </row>
    <row r="77" spans="82:98" ht="15.75" customHeight="1">
      <c r="CD77" s="126"/>
      <c r="CT77" s="126"/>
    </row>
    <row r="78" spans="82:98" ht="15.75" customHeight="1">
      <c r="CD78" s="126"/>
      <c r="CT78" s="126"/>
    </row>
    <row r="79" spans="82:98" ht="15.75" customHeight="1">
      <c r="CD79" s="126"/>
      <c r="CT79" s="126"/>
    </row>
    <row r="80" spans="82:98" ht="15.75" customHeight="1">
      <c r="CD80" s="126"/>
      <c r="CT80" s="126"/>
    </row>
    <row r="81" spans="82:98" ht="15.75" customHeight="1">
      <c r="CD81" s="126"/>
      <c r="CT81" s="126"/>
    </row>
    <row r="82" spans="82:98" ht="15.75" customHeight="1">
      <c r="CD82" s="126"/>
      <c r="CT82" s="126"/>
    </row>
    <row r="83" spans="82:98" ht="15.75" customHeight="1">
      <c r="CD83" s="126"/>
      <c r="CT83" s="126"/>
    </row>
    <row r="84" spans="82:98" ht="15.75" customHeight="1">
      <c r="CD84" s="126"/>
      <c r="CT84" s="126"/>
    </row>
    <row r="85" spans="82:98" ht="15.75" customHeight="1">
      <c r="CD85" s="126"/>
      <c r="CT85" s="126"/>
    </row>
    <row r="86" spans="82:98" ht="15.75" customHeight="1">
      <c r="CD86" s="126"/>
      <c r="CT86" s="126"/>
    </row>
    <row r="87" spans="82:98" ht="15.75" customHeight="1">
      <c r="CD87" s="126"/>
      <c r="CT87" s="126"/>
    </row>
    <row r="88" spans="82:98" ht="15.75" customHeight="1">
      <c r="CD88" s="126"/>
      <c r="CT88" s="126"/>
    </row>
    <row r="89" spans="82:98" ht="15.75" customHeight="1">
      <c r="CD89" s="126"/>
      <c r="CT89" s="126"/>
    </row>
    <row r="90" spans="82:98" ht="15.75" customHeight="1">
      <c r="CD90" s="126"/>
      <c r="CT90" s="126"/>
    </row>
    <row r="91" spans="82:98" ht="15.75" customHeight="1">
      <c r="CD91" s="126"/>
      <c r="CT91" s="126"/>
    </row>
    <row r="92" spans="82:98" ht="15.75" customHeight="1">
      <c r="CD92" s="126"/>
      <c r="CT92" s="126"/>
    </row>
    <row r="93" spans="82:98" ht="15.75" customHeight="1">
      <c r="CD93" s="126"/>
      <c r="CT93" s="126"/>
    </row>
    <row r="94" spans="82:98" ht="15.75" customHeight="1">
      <c r="CD94" s="126"/>
      <c r="CT94" s="126"/>
    </row>
    <row r="95" spans="82:98" ht="15.75" customHeight="1">
      <c r="CD95" s="126"/>
      <c r="CT95" s="126"/>
    </row>
    <row r="96" spans="82:98" ht="15.75" customHeight="1">
      <c r="CD96" s="126"/>
      <c r="CT96" s="126"/>
    </row>
    <row r="97" spans="82:98" ht="15.75" customHeight="1">
      <c r="CD97" s="126"/>
      <c r="CT97" s="126"/>
    </row>
    <row r="98" spans="82:98" ht="15.75" customHeight="1">
      <c r="CD98" s="126"/>
      <c r="CT98" s="126"/>
    </row>
    <row r="99" spans="82:98" ht="15.75" customHeight="1">
      <c r="CD99" s="126"/>
      <c r="CT99" s="126"/>
    </row>
    <row r="100" spans="82:98" ht="15.75" customHeight="1">
      <c r="CD100" s="126"/>
      <c r="CT100" s="126"/>
    </row>
    <row r="101" spans="82:98" ht="15.75" customHeight="1">
      <c r="CD101" s="126"/>
      <c r="CT101" s="126"/>
    </row>
    <row r="102" spans="82:98" ht="15.75" customHeight="1">
      <c r="CD102" s="126"/>
      <c r="CT102" s="126"/>
    </row>
    <row r="103" spans="82:98" ht="15.75" customHeight="1">
      <c r="CD103" s="126"/>
      <c r="CT103" s="126"/>
    </row>
    <row r="104" spans="82:98" ht="15.75" customHeight="1">
      <c r="CD104" s="126"/>
      <c r="CT104" s="126"/>
    </row>
    <row r="105" spans="82:98" ht="15.75" customHeight="1">
      <c r="CD105" s="126"/>
      <c r="CT105" s="126"/>
    </row>
    <row r="106" spans="82:98" ht="15.75" customHeight="1">
      <c r="CD106" s="126"/>
      <c r="CT106" s="126"/>
    </row>
    <row r="107" spans="82:98" ht="15.75" customHeight="1">
      <c r="CD107" s="126"/>
      <c r="CT107" s="126"/>
    </row>
    <row r="108" spans="82:98" ht="15.75" customHeight="1">
      <c r="CD108" s="126"/>
      <c r="CT108" s="126"/>
    </row>
    <row r="109" spans="82:98" ht="15.75" customHeight="1">
      <c r="CD109" s="126"/>
      <c r="CT109" s="126"/>
    </row>
    <row r="110" spans="82:98" ht="15.75" customHeight="1">
      <c r="CD110" s="126"/>
      <c r="CT110" s="126"/>
    </row>
    <row r="111" spans="82:98" ht="15.75" customHeight="1">
      <c r="CD111" s="126"/>
      <c r="CT111" s="126"/>
    </row>
    <row r="112" spans="82:98" ht="15.75" customHeight="1">
      <c r="CD112" s="126"/>
      <c r="CT112" s="126"/>
    </row>
    <row r="113" spans="82:98" ht="15.75" customHeight="1">
      <c r="CD113" s="126"/>
      <c r="CT113" s="126"/>
    </row>
    <row r="114" spans="82:98" ht="15.75" customHeight="1">
      <c r="CD114" s="126"/>
      <c r="CT114" s="126"/>
    </row>
    <row r="115" spans="82:98" ht="15.75" customHeight="1">
      <c r="CD115" s="126"/>
      <c r="CT115" s="126"/>
    </row>
    <row r="116" spans="82:98" ht="15.75" customHeight="1">
      <c r="CD116" s="126"/>
      <c r="CT116" s="126"/>
    </row>
    <row r="117" spans="82:98" ht="15.75" customHeight="1">
      <c r="CD117" s="126"/>
      <c r="CT117" s="126"/>
    </row>
    <row r="118" spans="82:98" ht="15.75" customHeight="1">
      <c r="CD118" s="126"/>
      <c r="CT118" s="126"/>
    </row>
    <row r="119" spans="82:98" ht="15.75" customHeight="1">
      <c r="CD119" s="126"/>
      <c r="CT119" s="126"/>
    </row>
    <row r="120" spans="82:98" ht="15.75" customHeight="1">
      <c r="CD120" s="126"/>
      <c r="CT120" s="126"/>
    </row>
    <row r="121" spans="82:98" ht="15.75" customHeight="1">
      <c r="CD121" s="126"/>
      <c r="CT121" s="126"/>
    </row>
    <row r="122" spans="82:98" ht="15.75" customHeight="1">
      <c r="CD122" s="126"/>
      <c r="CT122" s="126"/>
    </row>
    <row r="123" spans="82:98" ht="15.75" customHeight="1">
      <c r="CD123" s="126"/>
      <c r="CT123" s="126"/>
    </row>
    <row r="124" spans="82:98" ht="15.75" customHeight="1">
      <c r="CD124" s="126"/>
      <c r="CT124" s="126"/>
    </row>
    <row r="125" spans="82:98" ht="15.75" customHeight="1">
      <c r="CD125" s="126"/>
      <c r="CT125" s="126"/>
    </row>
    <row r="126" spans="82:98" ht="15.75" customHeight="1">
      <c r="CD126" s="126"/>
      <c r="CT126" s="126"/>
    </row>
    <row r="127" spans="82:98" ht="15.75" customHeight="1">
      <c r="CD127" s="126"/>
      <c r="CT127" s="126"/>
    </row>
    <row r="128" spans="82:98" ht="15.75" customHeight="1">
      <c r="CD128" s="126"/>
      <c r="CT128" s="126"/>
    </row>
    <row r="129" spans="82:98" ht="15.75" customHeight="1">
      <c r="CD129" s="126"/>
      <c r="CT129" s="126"/>
    </row>
    <row r="130" spans="82:98" ht="15.75" customHeight="1">
      <c r="CD130" s="126"/>
      <c r="CT130" s="126"/>
    </row>
    <row r="131" spans="82:98" ht="15.75" customHeight="1">
      <c r="CD131" s="126"/>
      <c r="CT131" s="126"/>
    </row>
    <row r="132" spans="82:98" ht="15.75" customHeight="1">
      <c r="CD132" s="126"/>
      <c r="CT132" s="126"/>
    </row>
    <row r="133" spans="82:98" ht="15.75" customHeight="1">
      <c r="CD133" s="126"/>
      <c r="CT133" s="126"/>
    </row>
    <row r="134" spans="82:98" ht="15.75" customHeight="1">
      <c r="CD134" s="126"/>
      <c r="CT134" s="126"/>
    </row>
    <row r="135" spans="82:98" ht="15.75" customHeight="1">
      <c r="CD135" s="126"/>
      <c r="CT135" s="126"/>
    </row>
    <row r="136" spans="82:98" ht="15.75" customHeight="1">
      <c r="CD136" s="126"/>
      <c r="CT136" s="126"/>
    </row>
    <row r="137" spans="82:98" ht="15.75" customHeight="1">
      <c r="CD137" s="126"/>
      <c r="CT137" s="126"/>
    </row>
    <row r="138" spans="82:98" ht="15.75" customHeight="1">
      <c r="CD138" s="126"/>
      <c r="CT138" s="126"/>
    </row>
    <row r="139" spans="82:98" ht="15.75" customHeight="1">
      <c r="CD139" s="126"/>
      <c r="CT139" s="126"/>
    </row>
    <row r="140" spans="82:98" ht="15.75" customHeight="1">
      <c r="CD140" s="126"/>
      <c r="CT140" s="126"/>
    </row>
    <row r="141" spans="82:98" ht="15.75" customHeight="1">
      <c r="CD141" s="126"/>
      <c r="CT141" s="126"/>
    </row>
    <row r="142" spans="82:98" ht="15.75" customHeight="1">
      <c r="CD142" s="126"/>
      <c r="CT142" s="126"/>
    </row>
    <row r="143" spans="82:98" ht="15.75" customHeight="1">
      <c r="CD143" s="126"/>
      <c r="CT143" s="126"/>
    </row>
    <row r="144" spans="82:98" ht="15.75" customHeight="1">
      <c r="CD144" s="126"/>
      <c r="CT144" s="126"/>
    </row>
    <row r="145" spans="82:98" ht="15.75" customHeight="1">
      <c r="CD145" s="126"/>
      <c r="CT145" s="126"/>
    </row>
    <row r="146" spans="82:98" ht="15.75" customHeight="1">
      <c r="CD146" s="126"/>
      <c r="CT146" s="126"/>
    </row>
    <row r="147" spans="82:98" ht="15.75" customHeight="1">
      <c r="CD147" s="126"/>
      <c r="CT147" s="126"/>
    </row>
    <row r="148" spans="82:98" ht="15.75" customHeight="1">
      <c r="CD148" s="126"/>
      <c r="CT148" s="126"/>
    </row>
    <row r="149" spans="82:98" ht="15.75" customHeight="1">
      <c r="CD149" s="126"/>
      <c r="CT149" s="126"/>
    </row>
    <row r="150" spans="82:98" ht="15.75" customHeight="1">
      <c r="CD150" s="126"/>
      <c r="CT150" s="126"/>
    </row>
    <row r="151" spans="82:98" ht="15.75" customHeight="1">
      <c r="CD151" s="126"/>
      <c r="CT151" s="126"/>
    </row>
    <row r="152" spans="82:98" ht="15.75" customHeight="1">
      <c r="CD152" s="126"/>
      <c r="CT152" s="126"/>
    </row>
    <row r="153" spans="82:98" ht="15.75" customHeight="1">
      <c r="CD153" s="126"/>
      <c r="CT153" s="126"/>
    </row>
    <row r="154" spans="82:98" ht="15.75" customHeight="1">
      <c r="CD154" s="126"/>
      <c r="CT154" s="126"/>
    </row>
    <row r="155" spans="82:98" ht="15.75" customHeight="1">
      <c r="CD155" s="126"/>
      <c r="CT155" s="126"/>
    </row>
    <row r="156" spans="82:98" ht="15.75" customHeight="1">
      <c r="CD156" s="126"/>
      <c r="CT156" s="126"/>
    </row>
    <row r="157" spans="82:98" ht="15.75" customHeight="1">
      <c r="CD157" s="126"/>
      <c r="CT157" s="126"/>
    </row>
    <row r="158" spans="82:98" ht="15.75" customHeight="1">
      <c r="CD158" s="126"/>
      <c r="CT158" s="126"/>
    </row>
    <row r="159" spans="82:98" ht="15.75" customHeight="1">
      <c r="CD159" s="126"/>
      <c r="CT159" s="126"/>
    </row>
    <row r="160" spans="82:98" ht="15.75" customHeight="1">
      <c r="CD160" s="126"/>
      <c r="CT160" s="126"/>
    </row>
    <row r="161" spans="82:98" ht="15.75" customHeight="1">
      <c r="CD161" s="126"/>
      <c r="CT161" s="126"/>
    </row>
    <row r="162" spans="82:98" ht="15.75" customHeight="1">
      <c r="CD162" s="126"/>
      <c r="CT162" s="126"/>
    </row>
    <row r="163" spans="82:98" ht="15.75" customHeight="1">
      <c r="CD163" s="126"/>
      <c r="CT163" s="126"/>
    </row>
    <row r="164" spans="82:98" ht="15.75" customHeight="1">
      <c r="CD164" s="126"/>
      <c r="CT164" s="126"/>
    </row>
    <row r="165" spans="82:98" ht="15.75" customHeight="1">
      <c r="CD165" s="126"/>
      <c r="CT165" s="126"/>
    </row>
    <row r="166" spans="82:98" ht="15.75" customHeight="1">
      <c r="CD166" s="126"/>
      <c r="CT166" s="126"/>
    </row>
    <row r="167" spans="82:98" ht="15.75" customHeight="1">
      <c r="CD167" s="126"/>
      <c r="CT167" s="126"/>
    </row>
    <row r="168" spans="82:98" ht="15.75" customHeight="1">
      <c r="CD168" s="126"/>
      <c r="CT168" s="126"/>
    </row>
    <row r="169" spans="82:98" ht="15.75" customHeight="1">
      <c r="CD169" s="126"/>
      <c r="CT169" s="126"/>
    </row>
    <row r="170" spans="82:98" ht="15.75" customHeight="1">
      <c r="CD170" s="126"/>
      <c r="CT170" s="126"/>
    </row>
    <row r="171" spans="82:98" ht="15.75" customHeight="1">
      <c r="CD171" s="126"/>
      <c r="CT171" s="126"/>
    </row>
    <row r="172" spans="82:98" ht="15.75" customHeight="1">
      <c r="CD172" s="126"/>
      <c r="CT172" s="126"/>
    </row>
    <row r="173" spans="82:98" ht="15.75" customHeight="1">
      <c r="CD173" s="126"/>
      <c r="CT173" s="126"/>
    </row>
    <row r="174" spans="82:98" ht="15.75" customHeight="1">
      <c r="CD174" s="126"/>
      <c r="CT174" s="126"/>
    </row>
    <row r="175" spans="82:98" ht="15.75" customHeight="1">
      <c r="CD175" s="126"/>
      <c r="CT175" s="126"/>
    </row>
    <row r="176" spans="82:98" ht="15.75" customHeight="1">
      <c r="CD176" s="126"/>
      <c r="CT176" s="126"/>
    </row>
    <row r="177" spans="82:98" ht="15.75" customHeight="1">
      <c r="CD177" s="126"/>
      <c r="CT177" s="126"/>
    </row>
    <row r="178" spans="82:98" ht="15.75" customHeight="1">
      <c r="CD178" s="126"/>
      <c r="CT178" s="126"/>
    </row>
    <row r="179" spans="82:98" ht="15.75" customHeight="1">
      <c r="CD179" s="126"/>
      <c r="CT179" s="126"/>
    </row>
    <row r="180" spans="82:98" ht="15.75" customHeight="1">
      <c r="CD180" s="126"/>
      <c r="CT180" s="126"/>
    </row>
    <row r="181" spans="82:98" ht="15.75" customHeight="1">
      <c r="CD181" s="126"/>
      <c r="CT181" s="126"/>
    </row>
    <row r="182" spans="82:98" ht="15.75" customHeight="1">
      <c r="CD182" s="126"/>
      <c r="CT182" s="126"/>
    </row>
    <row r="183" spans="82:98" ht="15.75" customHeight="1">
      <c r="CD183" s="126"/>
      <c r="CT183" s="126"/>
    </row>
    <row r="184" spans="82:98" ht="15.75" customHeight="1">
      <c r="CD184" s="126"/>
      <c r="CT184" s="126"/>
    </row>
    <row r="185" spans="82:98" ht="15.75" customHeight="1">
      <c r="CD185" s="126"/>
      <c r="CT185" s="126"/>
    </row>
    <row r="186" spans="82:98" ht="15.75" customHeight="1">
      <c r="CD186" s="126"/>
      <c r="CT186" s="126"/>
    </row>
    <row r="187" spans="82:98" ht="15.75" customHeight="1">
      <c r="CD187" s="126"/>
      <c r="CT187" s="126"/>
    </row>
    <row r="188" spans="82:98" ht="15.75" customHeight="1">
      <c r="CD188" s="126"/>
      <c r="CT188" s="126"/>
    </row>
    <row r="189" spans="82:98" ht="15.75" customHeight="1">
      <c r="CD189" s="126"/>
      <c r="CT189" s="126"/>
    </row>
    <row r="190" spans="82:98" ht="15.75" customHeight="1">
      <c r="CD190" s="126"/>
      <c r="CT190" s="126"/>
    </row>
    <row r="191" spans="82:98" ht="15.75" customHeight="1">
      <c r="CD191" s="126"/>
      <c r="CT191" s="126"/>
    </row>
    <row r="192" spans="82:98" ht="15.75" customHeight="1">
      <c r="CD192" s="126"/>
      <c r="CT192" s="126"/>
    </row>
    <row r="193" spans="82:98" ht="15.75" customHeight="1">
      <c r="CD193" s="126"/>
      <c r="CT193" s="126"/>
    </row>
    <row r="194" spans="82:98" ht="15.75" customHeight="1">
      <c r="CD194" s="126"/>
      <c r="CT194" s="126"/>
    </row>
    <row r="195" spans="82:98" ht="15.75" customHeight="1">
      <c r="CD195" s="126"/>
      <c r="CT195" s="126"/>
    </row>
    <row r="196" spans="82:98" ht="15.75" customHeight="1">
      <c r="CD196" s="126"/>
      <c r="CT196" s="126"/>
    </row>
    <row r="197" spans="82:98" ht="15.75" customHeight="1">
      <c r="CD197" s="126"/>
      <c r="CT197" s="126"/>
    </row>
    <row r="198" spans="82:98" ht="15.75" customHeight="1">
      <c r="CD198" s="126"/>
      <c r="CT198" s="126"/>
    </row>
    <row r="199" spans="82:98" ht="15.75" customHeight="1">
      <c r="CD199" s="126"/>
      <c r="CT199" s="126"/>
    </row>
    <row r="200" spans="82:98" ht="15.75" customHeight="1">
      <c r="CD200" s="126"/>
      <c r="CT200" s="126"/>
    </row>
    <row r="201" spans="82:98" ht="15.75" customHeight="1">
      <c r="CD201" s="126"/>
      <c r="CT201" s="126"/>
    </row>
    <row r="202" spans="82:98" ht="15.75" customHeight="1">
      <c r="CD202" s="126"/>
      <c r="CT202" s="126"/>
    </row>
    <row r="203" spans="82:98" ht="15.75" customHeight="1">
      <c r="CD203" s="126"/>
      <c r="CT203" s="126"/>
    </row>
    <row r="204" spans="82:98" ht="15.75" customHeight="1">
      <c r="CD204" s="126"/>
      <c r="CT204" s="126"/>
    </row>
    <row r="205" spans="82:98" ht="15.75" customHeight="1">
      <c r="CD205" s="126"/>
      <c r="CT205" s="126"/>
    </row>
    <row r="206" spans="82:98" ht="15.75" customHeight="1">
      <c r="CD206" s="126"/>
      <c r="CT206" s="126"/>
    </row>
    <row r="207" spans="82:98" ht="15.75" customHeight="1">
      <c r="CD207" s="126"/>
      <c r="CT207" s="126"/>
    </row>
    <row r="208" spans="82:98" ht="15.75" customHeight="1">
      <c r="CD208" s="126"/>
      <c r="CT208" s="126"/>
    </row>
    <row r="209" spans="82:98" ht="15.75" customHeight="1">
      <c r="CD209" s="126"/>
      <c r="CT209" s="126"/>
    </row>
    <row r="210" spans="82:98" ht="15.75" customHeight="1">
      <c r="CD210" s="126"/>
      <c r="CT210" s="126"/>
    </row>
    <row r="211" spans="82:98" ht="15.75" customHeight="1">
      <c r="CD211" s="126"/>
      <c r="CT211" s="126"/>
    </row>
    <row r="212" spans="82:98" ht="15.75" customHeight="1">
      <c r="CD212" s="126"/>
      <c r="CT212" s="126"/>
    </row>
    <row r="213" spans="82:98" ht="15.75" customHeight="1">
      <c r="CD213" s="126"/>
      <c r="CT213" s="126"/>
    </row>
    <row r="214" spans="82:98" ht="15.75" customHeight="1">
      <c r="CD214" s="126"/>
      <c r="CT214" s="126"/>
    </row>
    <row r="215" spans="82:98" ht="15.75" customHeight="1">
      <c r="CD215" s="126"/>
      <c r="CT215" s="126"/>
    </row>
    <row r="216" spans="82:98" ht="15.75" customHeight="1">
      <c r="CD216" s="126"/>
      <c r="CT216" s="126"/>
    </row>
    <row r="217" spans="82:98" ht="15.75" customHeight="1">
      <c r="CD217" s="126"/>
      <c r="CT217" s="126"/>
    </row>
    <row r="218" spans="82:98" ht="15.75" customHeight="1">
      <c r="CD218" s="126"/>
      <c r="CT218" s="126"/>
    </row>
    <row r="219" spans="82:98" ht="15.75" customHeight="1">
      <c r="CD219" s="126"/>
      <c r="CT219" s="126"/>
    </row>
    <row r="220" spans="82:98" ht="15.75" customHeight="1">
      <c r="CD220" s="126"/>
      <c r="CT220" s="126"/>
    </row>
    <row r="221" spans="82:98" ht="15.75" customHeight="1">
      <c r="CD221" s="126"/>
      <c r="CT221" s="126"/>
    </row>
    <row r="222" spans="82:98" ht="15.75" customHeight="1">
      <c r="CD222" s="126"/>
      <c r="CT222" s="126"/>
    </row>
    <row r="223" spans="82:98" ht="15.75" customHeight="1">
      <c r="CD223" s="126"/>
      <c r="CT223" s="126"/>
    </row>
    <row r="224" spans="82:98" ht="15.75" customHeight="1">
      <c r="CD224" s="126"/>
      <c r="CT224" s="126"/>
    </row>
    <row r="225" spans="82:98" ht="15.75" customHeight="1">
      <c r="CD225" s="126"/>
      <c r="CT225" s="126"/>
    </row>
    <row r="226" spans="82:98" ht="15.75" customHeight="1">
      <c r="CD226" s="126"/>
      <c r="CT226" s="126"/>
    </row>
    <row r="227" spans="82:98" ht="15.75" customHeight="1">
      <c r="CD227" s="126"/>
      <c r="CT227" s="126"/>
    </row>
    <row r="228" spans="82:98" ht="15.75" customHeight="1">
      <c r="CD228" s="126"/>
      <c r="CT228" s="126"/>
    </row>
    <row r="229" spans="82:98" ht="15.75" customHeight="1">
      <c r="CD229" s="126"/>
      <c r="CT229" s="126"/>
    </row>
    <row r="230" spans="82:98" ht="15.75" customHeight="1">
      <c r="CD230" s="126"/>
      <c r="CT230" s="126"/>
    </row>
    <row r="231" spans="82:98" ht="15.75" customHeight="1">
      <c r="CD231" s="126"/>
      <c r="CT231" s="126"/>
    </row>
    <row r="232" spans="82:98" ht="15.75" customHeight="1">
      <c r="CD232" s="126"/>
      <c r="CT232" s="126"/>
    </row>
    <row r="233" spans="82:98" ht="15.75" customHeight="1">
      <c r="CD233" s="126"/>
      <c r="CT233" s="126"/>
    </row>
    <row r="234" spans="82:98" ht="15.75" customHeight="1">
      <c r="CD234" s="126"/>
      <c r="CT234" s="126"/>
    </row>
    <row r="235" spans="82:98" ht="15.75" customHeight="1">
      <c r="CD235" s="126"/>
      <c r="CT235" s="126"/>
    </row>
    <row r="236" spans="82:98" ht="15.75" customHeight="1">
      <c r="CD236" s="126"/>
      <c r="CT236" s="126"/>
    </row>
    <row r="237" spans="82:98" ht="15.75" customHeight="1">
      <c r="CD237" s="126"/>
      <c r="CT237" s="126"/>
    </row>
    <row r="238" spans="82:98" ht="15.75" customHeight="1">
      <c r="CD238" s="126"/>
      <c r="CT238" s="126"/>
    </row>
    <row r="239" spans="82:98" ht="15.75" customHeight="1">
      <c r="CD239" s="126"/>
      <c r="CT239" s="126"/>
    </row>
    <row r="240" spans="82:98" ht="15.75" customHeight="1">
      <c r="CD240" s="126"/>
      <c r="CT240" s="126"/>
    </row>
    <row r="241" spans="82:98" ht="15.75" customHeight="1">
      <c r="CD241" s="126"/>
      <c r="CT241" s="126"/>
    </row>
    <row r="242" spans="82:98" ht="15.75" customHeight="1">
      <c r="CD242" s="126"/>
      <c r="CT242" s="126"/>
    </row>
    <row r="243" spans="82:98" ht="15.75" customHeight="1">
      <c r="CD243" s="126"/>
      <c r="CT243" s="126"/>
    </row>
    <row r="244" spans="82:98" ht="15.75" customHeight="1">
      <c r="CD244" s="126"/>
      <c r="CT244" s="126"/>
    </row>
    <row r="245" spans="82:98" ht="15.75" customHeight="1">
      <c r="CD245" s="126"/>
      <c r="CT245" s="126"/>
    </row>
    <row r="246" spans="82:98" ht="15.75" customHeight="1">
      <c r="CD246" s="126"/>
      <c r="CT246" s="126"/>
    </row>
    <row r="247" spans="82:98" ht="15.75" customHeight="1">
      <c r="CD247" s="126"/>
      <c r="CT247" s="126"/>
    </row>
    <row r="248" spans="82:98" ht="15.75" customHeight="1">
      <c r="CD248" s="126"/>
      <c r="CT248" s="126"/>
    </row>
    <row r="249" spans="82:98" ht="15.75" customHeight="1">
      <c r="CD249" s="126"/>
      <c r="CT249" s="126"/>
    </row>
    <row r="250" spans="82:98" ht="15.75" customHeight="1">
      <c r="CD250" s="126"/>
      <c r="CT250" s="126"/>
    </row>
    <row r="251" spans="82:98" ht="15.75" customHeight="1">
      <c r="CD251" s="126"/>
      <c r="CT251" s="126"/>
    </row>
    <row r="252" spans="82:98" ht="15.75" customHeight="1">
      <c r="CD252" s="126"/>
      <c r="CT252" s="126"/>
    </row>
    <row r="253" spans="82:98" ht="15.75" customHeight="1">
      <c r="CD253" s="126"/>
      <c r="CT253" s="126"/>
    </row>
    <row r="254" spans="82:98" ht="15.75" customHeight="1">
      <c r="CD254" s="126"/>
      <c r="CT254" s="126"/>
    </row>
    <row r="255" spans="82:98" ht="15.75" customHeight="1">
      <c r="CD255" s="126"/>
      <c r="CT255" s="126"/>
    </row>
    <row r="256" spans="82:98" ht="15.75" customHeight="1">
      <c r="CD256" s="126"/>
      <c r="CT256" s="126"/>
    </row>
    <row r="257" spans="82:98" ht="15.75" customHeight="1">
      <c r="CD257" s="126"/>
      <c r="CT257" s="126"/>
    </row>
    <row r="258" spans="82:98" ht="15.75" customHeight="1">
      <c r="CD258" s="126"/>
      <c r="CT258" s="126"/>
    </row>
    <row r="259" spans="82:98" ht="15.75" customHeight="1">
      <c r="CD259" s="126"/>
      <c r="CT259" s="126"/>
    </row>
    <row r="260" spans="82:98" ht="15.75" customHeight="1">
      <c r="CD260" s="126"/>
      <c r="CT260" s="126"/>
    </row>
    <row r="261" spans="82:98" ht="15.75" customHeight="1">
      <c r="CD261" s="126"/>
      <c r="CT261" s="126"/>
    </row>
    <row r="262" spans="82:98" ht="15.75" customHeight="1">
      <c r="CD262" s="126"/>
      <c r="CT262" s="126"/>
    </row>
    <row r="263" spans="82:98" ht="15.75" customHeight="1">
      <c r="CD263" s="126"/>
      <c r="CT263" s="126"/>
    </row>
    <row r="264" spans="82:98" ht="15.75" customHeight="1">
      <c r="CD264" s="126"/>
      <c r="CT264" s="126"/>
    </row>
    <row r="265" spans="82:98" ht="15.75" customHeight="1">
      <c r="CD265" s="126"/>
      <c r="CT265" s="126"/>
    </row>
    <row r="266" spans="82:98" ht="15.75" customHeight="1">
      <c r="CD266" s="126"/>
      <c r="CT266" s="126"/>
    </row>
    <row r="267" spans="82:98" ht="15.75" customHeight="1">
      <c r="CD267" s="126"/>
      <c r="CT267" s="126"/>
    </row>
    <row r="268" spans="82:98" ht="15.75" customHeight="1">
      <c r="CD268" s="126"/>
      <c r="CT268" s="126"/>
    </row>
    <row r="269" spans="82:98" ht="15.75" customHeight="1">
      <c r="CD269" s="126"/>
      <c r="CT269" s="126"/>
    </row>
    <row r="270" spans="82:98" ht="15.75" customHeight="1">
      <c r="CD270" s="126"/>
      <c r="CT270" s="126"/>
    </row>
    <row r="271" spans="82:98" ht="15.75" customHeight="1">
      <c r="CD271" s="126"/>
      <c r="CT271" s="126"/>
    </row>
    <row r="272" spans="82:98" ht="15.75" customHeight="1">
      <c r="CD272" s="126"/>
      <c r="CT272" s="126"/>
    </row>
    <row r="273" spans="82:98" ht="15.75" customHeight="1">
      <c r="CD273" s="126"/>
      <c r="CT273" s="126"/>
    </row>
    <row r="274" spans="82:98" ht="15.75" customHeight="1">
      <c r="CD274" s="126"/>
      <c r="CT274" s="126"/>
    </row>
    <row r="275" spans="82:98" ht="15.75" customHeight="1">
      <c r="CD275" s="126"/>
      <c r="CT275" s="126"/>
    </row>
    <row r="276" spans="82:98" ht="15.75" customHeight="1">
      <c r="CD276" s="126"/>
      <c r="CT276" s="126"/>
    </row>
    <row r="277" spans="82:98" ht="15.75" customHeight="1">
      <c r="CD277" s="126"/>
      <c r="CT277" s="126"/>
    </row>
    <row r="278" spans="82:98" ht="15.75" customHeight="1">
      <c r="CD278" s="126"/>
      <c r="CT278" s="126"/>
    </row>
    <row r="279" spans="82:98" ht="15.75" customHeight="1">
      <c r="CD279" s="126"/>
      <c r="CT279" s="126"/>
    </row>
    <row r="280" spans="82:98" ht="15.75" customHeight="1">
      <c r="CD280" s="126"/>
      <c r="CT280" s="126"/>
    </row>
    <row r="281" spans="82:98" ht="15.75" customHeight="1">
      <c r="CD281" s="126"/>
      <c r="CT281" s="126"/>
    </row>
    <row r="282" spans="82:98" ht="15.75" customHeight="1">
      <c r="CD282" s="126"/>
      <c r="CT282" s="126"/>
    </row>
    <row r="283" spans="82:98" ht="15.75" customHeight="1">
      <c r="CD283" s="126"/>
      <c r="CT283" s="126"/>
    </row>
    <row r="284" spans="82:98" ht="15.75" customHeight="1">
      <c r="CD284" s="126"/>
      <c r="CT284" s="126"/>
    </row>
    <row r="285" spans="82:98" ht="15.75" customHeight="1">
      <c r="CD285" s="126"/>
      <c r="CT285" s="126"/>
    </row>
    <row r="286" spans="82:98" ht="15.75" customHeight="1">
      <c r="CD286" s="126"/>
      <c r="CT286" s="126"/>
    </row>
    <row r="287" spans="82:98" ht="15.75" customHeight="1">
      <c r="CD287" s="126"/>
      <c r="CT287" s="126"/>
    </row>
    <row r="288" spans="82:98" ht="15.75" customHeight="1">
      <c r="CD288" s="126"/>
      <c r="CT288" s="126"/>
    </row>
    <row r="289" spans="82:98" ht="15.75" customHeight="1">
      <c r="CD289" s="126"/>
      <c r="CT289" s="126"/>
    </row>
    <row r="290" spans="82:98" ht="15.75" customHeight="1">
      <c r="CD290" s="126"/>
      <c r="CT290" s="126"/>
    </row>
    <row r="291" spans="82:98" ht="15.75" customHeight="1">
      <c r="CD291" s="126"/>
      <c r="CT291" s="126"/>
    </row>
    <row r="292" spans="82:98" ht="15.75" customHeight="1">
      <c r="CD292" s="126"/>
      <c r="CT292" s="126"/>
    </row>
    <row r="293" spans="82:98" ht="15.75" customHeight="1">
      <c r="CD293" s="126"/>
      <c r="CT293" s="126"/>
    </row>
    <row r="294" spans="82:98" ht="15.75" customHeight="1">
      <c r="CD294" s="126"/>
      <c r="CT294" s="126"/>
    </row>
    <row r="295" spans="82:98" ht="15.75" customHeight="1">
      <c r="CD295" s="126"/>
      <c r="CT295" s="126"/>
    </row>
    <row r="296" spans="82:98" ht="15.75" customHeight="1">
      <c r="CD296" s="126"/>
      <c r="CT296" s="126"/>
    </row>
    <row r="297" spans="82:98" ht="15.75" customHeight="1">
      <c r="CD297" s="126"/>
      <c r="CT297" s="126"/>
    </row>
    <row r="298" spans="82:98" ht="15.75" customHeight="1">
      <c r="CD298" s="126"/>
      <c r="CT298" s="126"/>
    </row>
    <row r="299" spans="82:98" ht="15.75" customHeight="1">
      <c r="CD299" s="126"/>
      <c r="CT299" s="126"/>
    </row>
    <row r="300" spans="82:98" ht="15.75" customHeight="1">
      <c r="CD300" s="126"/>
      <c r="CT300" s="126"/>
    </row>
    <row r="301" spans="82:98" ht="15.75" customHeight="1">
      <c r="CD301" s="126"/>
      <c r="CT301" s="126"/>
    </row>
    <row r="302" spans="82:98" ht="15.75" customHeight="1">
      <c r="CD302" s="126"/>
      <c r="CT302" s="126"/>
    </row>
    <row r="303" spans="82:98" ht="15.75" customHeight="1">
      <c r="CD303" s="126"/>
      <c r="CT303" s="126"/>
    </row>
    <row r="304" spans="82:98" ht="15.75" customHeight="1">
      <c r="CD304" s="126"/>
      <c r="CT304" s="126"/>
    </row>
    <row r="305" spans="82:98" ht="15.75" customHeight="1">
      <c r="CD305" s="126"/>
      <c r="CT305" s="126"/>
    </row>
    <row r="306" spans="82:98" ht="15.75" customHeight="1">
      <c r="CD306" s="126"/>
      <c r="CT306" s="126"/>
    </row>
    <row r="307" spans="82:98" ht="15.75" customHeight="1">
      <c r="CD307" s="126"/>
      <c r="CT307" s="126"/>
    </row>
    <row r="308" spans="82:98" ht="15.75" customHeight="1">
      <c r="CD308" s="126"/>
      <c r="CT308" s="126"/>
    </row>
    <row r="309" spans="82:98" ht="15.75" customHeight="1">
      <c r="CD309" s="126"/>
      <c r="CT309" s="126"/>
    </row>
    <row r="310" spans="82:98" ht="15.75" customHeight="1">
      <c r="CD310" s="126"/>
      <c r="CT310" s="126"/>
    </row>
    <row r="311" spans="82:98" ht="15.75" customHeight="1">
      <c r="CD311" s="126"/>
      <c r="CT311" s="126"/>
    </row>
    <row r="312" spans="82:98" ht="15.75" customHeight="1">
      <c r="CD312" s="126"/>
      <c r="CT312" s="126"/>
    </row>
    <row r="313" spans="82:98" ht="15.75" customHeight="1">
      <c r="CD313" s="126"/>
      <c r="CT313" s="126"/>
    </row>
    <row r="314" spans="82:98" ht="15.75" customHeight="1">
      <c r="CD314" s="126"/>
      <c r="CT314" s="126"/>
    </row>
    <row r="315" spans="82:98" ht="15.75" customHeight="1">
      <c r="CD315" s="126"/>
      <c r="CT315" s="126"/>
    </row>
    <row r="316" spans="82:98" ht="15.75" customHeight="1">
      <c r="CD316" s="126"/>
      <c r="CT316" s="126"/>
    </row>
    <row r="317" spans="82:98" ht="15.75" customHeight="1">
      <c r="CD317" s="126"/>
      <c r="CT317" s="126"/>
    </row>
    <row r="318" spans="82:98" ht="15.75" customHeight="1">
      <c r="CD318" s="126"/>
      <c r="CT318" s="126"/>
    </row>
    <row r="319" spans="82:98" ht="15.75" customHeight="1">
      <c r="CD319" s="126"/>
      <c r="CT319" s="126"/>
    </row>
    <row r="320" spans="82:98" ht="15.75" customHeight="1">
      <c r="CD320" s="126"/>
      <c r="CT320" s="126"/>
    </row>
    <row r="321" spans="82:98" ht="15.75" customHeight="1">
      <c r="CD321" s="126"/>
      <c r="CT321" s="126"/>
    </row>
    <row r="322" spans="82:98" ht="15.75" customHeight="1">
      <c r="CD322" s="126"/>
      <c r="CT322" s="126"/>
    </row>
    <row r="323" spans="82:98" ht="15.75" customHeight="1">
      <c r="CD323" s="126"/>
      <c r="CT323" s="126"/>
    </row>
    <row r="324" spans="82:98" ht="15.75" customHeight="1">
      <c r="CD324" s="126"/>
      <c r="CT324" s="126"/>
    </row>
    <row r="325" spans="82:98" ht="15.75" customHeight="1">
      <c r="CD325" s="126"/>
      <c r="CT325" s="126"/>
    </row>
    <row r="326" spans="82:98" ht="15.75" customHeight="1">
      <c r="CD326" s="126"/>
      <c r="CT326" s="126"/>
    </row>
    <row r="327" spans="82:98" ht="15.75" customHeight="1">
      <c r="CD327" s="126"/>
      <c r="CT327" s="126"/>
    </row>
    <row r="328" spans="82:98" ht="15.75" customHeight="1">
      <c r="CD328" s="126"/>
      <c r="CT328" s="126"/>
    </row>
    <row r="329" spans="82:98" ht="15.75" customHeight="1">
      <c r="CD329" s="126"/>
      <c r="CT329" s="126"/>
    </row>
    <row r="330" spans="82:98" ht="15.75" customHeight="1">
      <c r="CD330" s="126"/>
      <c r="CT330" s="126"/>
    </row>
    <row r="331" spans="82:98" ht="15.75" customHeight="1">
      <c r="CD331" s="126"/>
      <c r="CT331" s="126"/>
    </row>
    <row r="332" spans="82:98" ht="15.75" customHeight="1">
      <c r="CD332" s="126"/>
      <c r="CT332" s="126"/>
    </row>
    <row r="333" spans="82:98" ht="15.75" customHeight="1">
      <c r="CD333" s="126"/>
      <c r="CT333" s="126"/>
    </row>
    <row r="334" spans="82:98" ht="15.75" customHeight="1">
      <c r="CD334" s="126"/>
      <c r="CT334" s="126"/>
    </row>
    <row r="335" spans="82:98" ht="15.75" customHeight="1">
      <c r="CD335" s="126"/>
      <c r="CT335" s="126"/>
    </row>
    <row r="336" spans="82:98" ht="15.75" customHeight="1">
      <c r="CD336" s="126"/>
      <c r="CT336" s="126"/>
    </row>
    <row r="337" spans="82:98" ht="15.75" customHeight="1">
      <c r="CD337" s="126"/>
      <c r="CT337" s="126"/>
    </row>
    <row r="338" spans="82:98" ht="15.75" customHeight="1">
      <c r="CD338" s="126"/>
      <c r="CT338" s="126"/>
    </row>
    <row r="339" spans="82:98" ht="15.75" customHeight="1">
      <c r="CD339" s="126"/>
      <c r="CT339" s="126"/>
    </row>
    <row r="340" spans="82:98" ht="15.75" customHeight="1">
      <c r="CD340" s="126"/>
      <c r="CT340" s="126"/>
    </row>
    <row r="341" spans="82:98" ht="15.75" customHeight="1">
      <c r="CD341" s="126"/>
      <c r="CT341" s="126"/>
    </row>
    <row r="342" spans="82:98" ht="15.75" customHeight="1">
      <c r="CD342" s="126"/>
      <c r="CT342" s="126"/>
    </row>
    <row r="343" spans="82:98" ht="15.75" customHeight="1">
      <c r="CD343" s="126"/>
      <c r="CT343" s="126"/>
    </row>
    <row r="344" spans="82:98" ht="15.75" customHeight="1">
      <c r="CD344" s="126"/>
      <c r="CT344" s="126"/>
    </row>
    <row r="345" spans="82:98" ht="15.75" customHeight="1">
      <c r="CD345" s="126"/>
      <c r="CT345" s="126"/>
    </row>
    <row r="346" spans="82:98" ht="15.75" customHeight="1">
      <c r="CD346" s="126"/>
      <c r="CT346" s="126"/>
    </row>
    <row r="347" spans="82:98" ht="15.75" customHeight="1">
      <c r="CD347" s="126"/>
      <c r="CT347" s="126"/>
    </row>
    <row r="348" spans="82:98" ht="15.75" customHeight="1">
      <c r="CD348" s="126"/>
      <c r="CT348" s="126"/>
    </row>
    <row r="349" spans="82:98" ht="15.75" customHeight="1">
      <c r="CD349" s="126"/>
      <c r="CT349" s="126"/>
    </row>
    <row r="350" spans="82:98" ht="15.75" customHeight="1">
      <c r="CD350" s="126"/>
      <c r="CT350" s="126"/>
    </row>
    <row r="351" spans="82:98" ht="15.75" customHeight="1">
      <c r="CD351" s="126"/>
      <c r="CT351" s="126"/>
    </row>
    <row r="352" spans="82:98" ht="15.75" customHeight="1">
      <c r="CD352" s="126"/>
      <c r="CT352" s="126"/>
    </row>
    <row r="353" spans="82:98" ht="15.75" customHeight="1">
      <c r="CD353" s="126"/>
      <c r="CT353" s="126"/>
    </row>
    <row r="354" spans="82:98" ht="15.75" customHeight="1">
      <c r="CD354" s="126"/>
      <c r="CT354" s="126"/>
    </row>
    <row r="355" spans="82:98" ht="15.75" customHeight="1">
      <c r="CD355" s="126"/>
      <c r="CT355" s="126"/>
    </row>
    <row r="356" spans="82:98" ht="15.75" customHeight="1">
      <c r="CD356" s="126"/>
      <c r="CT356" s="126"/>
    </row>
    <row r="357" spans="82:98" ht="15.75" customHeight="1">
      <c r="CD357" s="126"/>
      <c r="CT357" s="126"/>
    </row>
    <row r="358" spans="82:98" ht="15.75" customHeight="1">
      <c r="CD358" s="126"/>
      <c r="CT358" s="126"/>
    </row>
    <row r="359" spans="82:98" ht="15.75" customHeight="1">
      <c r="CD359" s="126"/>
      <c r="CT359" s="126"/>
    </row>
    <row r="360" spans="82:98" ht="15.75" customHeight="1">
      <c r="CD360" s="126"/>
      <c r="CT360" s="126"/>
    </row>
    <row r="361" spans="82:98" ht="15.75" customHeight="1">
      <c r="CD361" s="126"/>
      <c r="CT361" s="126"/>
    </row>
    <row r="362" spans="82:98" ht="15.75" customHeight="1">
      <c r="CD362" s="126"/>
      <c r="CT362" s="126"/>
    </row>
    <row r="363" spans="82:98" ht="15.75" customHeight="1">
      <c r="CD363" s="126"/>
      <c r="CT363" s="126"/>
    </row>
    <row r="364" spans="82:98" ht="15.75" customHeight="1">
      <c r="CD364" s="126"/>
      <c r="CT364" s="126"/>
    </row>
    <row r="365" spans="82:98" ht="15.75" customHeight="1">
      <c r="CD365" s="126"/>
      <c r="CT365" s="126"/>
    </row>
    <row r="366" spans="82:98" ht="15.75" customHeight="1">
      <c r="CD366" s="126"/>
      <c r="CT366" s="126"/>
    </row>
    <row r="367" spans="82:98" ht="15.75" customHeight="1">
      <c r="CD367" s="126"/>
      <c r="CT367" s="126"/>
    </row>
    <row r="368" spans="82:98" ht="15.75" customHeight="1">
      <c r="CD368" s="126"/>
      <c r="CT368" s="126"/>
    </row>
    <row r="369" spans="82:98" ht="15.75" customHeight="1">
      <c r="CD369" s="126"/>
      <c r="CT369" s="126"/>
    </row>
    <row r="370" spans="82:98" ht="15.75" customHeight="1">
      <c r="CD370" s="126"/>
      <c r="CT370" s="126"/>
    </row>
    <row r="371" spans="82:98" ht="15.75" customHeight="1">
      <c r="CD371" s="126"/>
      <c r="CT371" s="126"/>
    </row>
    <row r="372" spans="82:98" ht="15.75" customHeight="1">
      <c r="CD372" s="126"/>
      <c r="CT372" s="126"/>
    </row>
    <row r="373" spans="82:98" ht="15.75" customHeight="1">
      <c r="CD373" s="126"/>
      <c r="CT373" s="126"/>
    </row>
    <row r="374" spans="82:98" ht="15.75" customHeight="1">
      <c r="CD374" s="126"/>
      <c r="CT374" s="126"/>
    </row>
    <row r="375" spans="82:98" ht="15.75" customHeight="1">
      <c r="CD375" s="126"/>
      <c r="CT375" s="126"/>
    </row>
    <row r="376" spans="82:98" ht="15.75" customHeight="1">
      <c r="CD376" s="126"/>
      <c r="CT376" s="126"/>
    </row>
    <row r="377" spans="82:98" ht="15.75" customHeight="1">
      <c r="CD377" s="126"/>
      <c r="CT377" s="126"/>
    </row>
    <row r="378" spans="82:98" ht="15.75" customHeight="1">
      <c r="CD378" s="126"/>
      <c r="CT378" s="126"/>
    </row>
    <row r="379" spans="82:98" ht="15.75" customHeight="1">
      <c r="CD379" s="126"/>
      <c r="CT379" s="126"/>
    </row>
    <row r="380" spans="82:98" ht="15.75" customHeight="1">
      <c r="CD380" s="126"/>
      <c r="CT380" s="126"/>
    </row>
    <row r="381" spans="82:98" ht="15.75" customHeight="1">
      <c r="CD381" s="126"/>
      <c r="CT381" s="126"/>
    </row>
    <row r="382" spans="82:98" ht="15.75" customHeight="1">
      <c r="CD382" s="126"/>
      <c r="CT382" s="126"/>
    </row>
    <row r="383" spans="82:98" ht="15.75" customHeight="1">
      <c r="CD383" s="126"/>
      <c r="CT383" s="126"/>
    </row>
    <row r="384" spans="82:98" ht="15.75" customHeight="1">
      <c r="CD384" s="126"/>
      <c r="CT384" s="126"/>
    </row>
    <row r="385" spans="82:98" ht="15.75" customHeight="1">
      <c r="CD385" s="126"/>
      <c r="CT385" s="126"/>
    </row>
    <row r="386" spans="82:98" ht="15.75" customHeight="1">
      <c r="CD386" s="126"/>
      <c r="CT386" s="126"/>
    </row>
    <row r="387" spans="82:98" ht="15.75" customHeight="1">
      <c r="CD387" s="126"/>
      <c r="CT387" s="126"/>
    </row>
    <row r="388" spans="82:98" ht="15.75" customHeight="1">
      <c r="CD388" s="126"/>
      <c r="CT388" s="126"/>
    </row>
    <row r="389" spans="82:98" ht="15.75" customHeight="1">
      <c r="CD389" s="126"/>
      <c r="CT389" s="126"/>
    </row>
    <row r="390" spans="82:98" ht="15.75" customHeight="1">
      <c r="CD390" s="126"/>
      <c r="CT390" s="126"/>
    </row>
    <row r="391" spans="82:98" ht="15.75" customHeight="1">
      <c r="CD391" s="126"/>
      <c r="CT391" s="126"/>
    </row>
    <row r="392" spans="82:98" ht="15.75" customHeight="1">
      <c r="CD392" s="126"/>
      <c r="CT392" s="126"/>
    </row>
    <row r="393" spans="82:98" ht="15.75" customHeight="1">
      <c r="CD393" s="126"/>
      <c r="CT393" s="126"/>
    </row>
    <row r="394" spans="82:98" ht="15.75" customHeight="1">
      <c r="CD394" s="126"/>
      <c r="CT394" s="126"/>
    </row>
    <row r="395" spans="82:98" ht="15.75" customHeight="1">
      <c r="CD395" s="126"/>
      <c r="CT395" s="126"/>
    </row>
    <row r="396" spans="82:98" ht="15.75" customHeight="1">
      <c r="CD396" s="126"/>
      <c r="CT396" s="126"/>
    </row>
    <row r="397" spans="82:98" ht="15.75" customHeight="1">
      <c r="CD397" s="126"/>
      <c r="CT397" s="126"/>
    </row>
    <row r="398" spans="82:98" ht="15.75" customHeight="1">
      <c r="CD398" s="126"/>
      <c r="CT398" s="126"/>
    </row>
    <row r="399" spans="82:98" ht="15.75" customHeight="1">
      <c r="CD399" s="126"/>
      <c r="CT399" s="126"/>
    </row>
    <row r="400" spans="82:98" ht="15.75" customHeight="1">
      <c r="CD400" s="126"/>
      <c r="CT400" s="126"/>
    </row>
    <row r="401" spans="82:98" ht="15.75" customHeight="1">
      <c r="CD401" s="126"/>
      <c r="CT401" s="126"/>
    </row>
    <row r="402" spans="82:98" ht="15.75" customHeight="1">
      <c r="CD402" s="126"/>
      <c r="CT402" s="126"/>
    </row>
    <row r="403" spans="82:98" ht="15.75" customHeight="1">
      <c r="CD403" s="126"/>
      <c r="CT403" s="126"/>
    </row>
    <row r="404" spans="82:98" ht="15.75" customHeight="1">
      <c r="CD404" s="126"/>
      <c r="CT404" s="126"/>
    </row>
    <row r="405" spans="82:98" ht="15.75" customHeight="1">
      <c r="CD405" s="126"/>
      <c r="CT405" s="126"/>
    </row>
    <row r="406" spans="82:98" ht="15.75" customHeight="1">
      <c r="CD406" s="126"/>
      <c r="CT406" s="126"/>
    </row>
    <row r="407" spans="82:98" ht="15.75" customHeight="1">
      <c r="CD407" s="126"/>
      <c r="CT407" s="126"/>
    </row>
    <row r="408" spans="82:98" ht="15.75" customHeight="1">
      <c r="CD408" s="126"/>
      <c r="CT408" s="126"/>
    </row>
    <row r="409" spans="82:98" ht="15.75" customHeight="1">
      <c r="CD409" s="126"/>
      <c r="CT409" s="126"/>
    </row>
    <row r="410" spans="82:98" ht="15.75" customHeight="1">
      <c r="CD410" s="126"/>
      <c r="CT410" s="126"/>
    </row>
    <row r="411" spans="82:98" ht="15.75" customHeight="1">
      <c r="CD411" s="126"/>
      <c r="CT411" s="126"/>
    </row>
    <row r="412" spans="82:98" ht="15.75" customHeight="1">
      <c r="CD412" s="126"/>
      <c r="CT412" s="126"/>
    </row>
    <row r="413" spans="82:98" ht="15.75" customHeight="1">
      <c r="CD413" s="126"/>
      <c r="CT413" s="126"/>
    </row>
    <row r="414" spans="82:98" ht="15.75" customHeight="1">
      <c r="CD414" s="126"/>
      <c r="CT414" s="126"/>
    </row>
    <row r="415" spans="82:98" ht="15.75" customHeight="1">
      <c r="CD415" s="126"/>
      <c r="CT415" s="126"/>
    </row>
    <row r="416" spans="82:98" ht="15.75" customHeight="1">
      <c r="CD416" s="126"/>
      <c r="CT416" s="126"/>
    </row>
    <row r="417" spans="82:98" ht="15.75" customHeight="1">
      <c r="CD417" s="126"/>
      <c r="CT417" s="126"/>
    </row>
    <row r="418" spans="82:98" ht="15.75" customHeight="1">
      <c r="CD418" s="126"/>
      <c r="CT418" s="126"/>
    </row>
    <row r="419" spans="82:98" ht="15.75" customHeight="1">
      <c r="CD419" s="126"/>
      <c r="CT419" s="126"/>
    </row>
    <row r="420" spans="82:98" ht="15.75" customHeight="1">
      <c r="CD420" s="126"/>
      <c r="CT420" s="126"/>
    </row>
    <row r="421" spans="82:98" ht="15.75" customHeight="1">
      <c r="CD421" s="126"/>
      <c r="CT421" s="126"/>
    </row>
    <row r="422" spans="82:98" ht="15.75" customHeight="1">
      <c r="CD422" s="126"/>
      <c r="CT422" s="126"/>
    </row>
    <row r="423" spans="82:98" ht="15.75" customHeight="1">
      <c r="CD423" s="126"/>
      <c r="CT423" s="126"/>
    </row>
    <row r="424" spans="82:98" ht="15.75" customHeight="1">
      <c r="CD424" s="126"/>
      <c r="CT424" s="126"/>
    </row>
    <row r="425" spans="82:98" ht="15.75" customHeight="1">
      <c r="CD425" s="126"/>
      <c r="CT425" s="126"/>
    </row>
    <row r="426" spans="82:98" ht="15.75" customHeight="1">
      <c r="CD426" s="126"/>
      <c r="CT426" s="126"/>
    </row>
    <row r="427" spans="82:98" ht="15.75" customHeight="1">
      <c r="CD427" s="126"/>
      <c r="CT427" s="126"/>
    </row>
    <row r="428" spans="82:98" ht="15.75" customHeight="1">
      <c r="CD428" s="126"/>
      <c r="CT428" s="126"/>
    </row>
    <row r="429" spans="82:98" ht="15.75" customHeight="1">
      <c r="CD429" s="126"/>
      <c r="CT429" s="126"/>
    </row>
    <row r="430" spans="82:98" ht="15.75" customHeight="1">
      <c r="CD430" s="126"/>
      <c r="CT430" s="126"/>
    </row>
    <row r="431" spans="82:98" ht="15.75" customHeight="1">
      <c r="CD431" s="126"/>
      <c r="CT431" s="126"/>
    </row>
    <row r="432" spans="82:98" ht="15.75" customHeight="1">
      <c r="CD432" s="126"/>
      <c r="CT432" s="126"/>
    </row>
    <row r="433" spans="82:98" ht="15.75" customHeight="1">
      <c r="CD433" s="126"/>
      <c r="CT433" s="126"/>
    </row>
    <row r="434" spans="82:98" ht="15.75" customHeight="1">
      <c r="CD434" s="126"/>
      <c r="CT434" s="126"/>
    </row>
    <row r="435" spans="82:98" ht="15.75" customHeight="1">
      <c r="CD435" s="126"/>
      <c r="CT435" s="126"/>
    </row>
    <row r="436" spans="82:98" ht="15.75" customHeight="1">
      <c r="CD436" s="126"/>
      <c r="CT436" s="126"/>
    </row>
    <row r="437" spans="82:98" ht="15.75" customHeight="1">
      <c r="CD437" s="126"/>
      <c r="CT437" s="126"/>
    </row>
    <row r="438" spans="82:98" ht="15.75" customHeight="1">
      <c r="CD438" s="126"/>
      <c r="CT438" s="126"/>
    </row>
    <row r="439" spans="82:98" ht="15.75" customHeight="1">
      <c r="CD439" s="126"/>
      <c r="CT439" s="126"/>
    </row>
    <row r="440" spans="82:98" ht="15.75" customHeight="1">
      <c r="CD440" s="126"/>
      <c r="CT440" s="126"/>
    </row>
    <row r="441" spans="82:98" ht="15.75" customHeight="1">
      <c r="CD441" s="126"/>
      <c r="CT441" s="126"/>
    </row>
    <row r="442" spans="82:98" ht="15.75" customHeight="1">
      <c r="CD442" s="126"/>
      <c r="CT442" s="126"/>
    </row>
    <row r="443" spans="82:98" ht="15.75" customHeight="1">
      <c r="CD443" s="126"/>
      <c r="CT443" s="126"/>
    </row>
    <row r="444" spans="82:98" ht="15.75" customHeight="1">
      <c r="CD444" s="126"/>
      <c r="CT444" s="126"/>
    </row>
    <row r="445" spans="82:98" ht="15.75" customHeight="1">
      <c r="CD445" s="126"/>
      <c r="CT445" s="126"/>
    </row>
    <row r="446" spans="82:98" ht="15.75" customHeight="1">
      <c r="CD446" s="126"/>
      <c r="CT446" s="126"/>
    </row>
    <row r="447" spans="82:98" ht="15.75" customHeight="1">
      <c r="CD447" s="126"/>
      <c r="CT447" s="126"/>
    </row>
    <row r="448" spans="82:98" ht="15.75" customHeight="1">
      <c r="CD448" s="126"/>
      <c r="CT448" s="126"/>
    </row>
    <row r="449" spans="82:98" ht="15.75" customHeight="1">
      <c r="CD449" s="126"/>
      <c r="CT449" s="126"/>
    </row>
    <row r="450" spans="82:98" ht="15.75" customHeight="1">
      <c r="CD450" s="126"/>
      <c r="CT450" s="126"/>
    </row>
    <row r="451" spans="82:98" ht="15.75" customHeight="1">
      <c r="CD451" s="126"/>
      <c r="CT451" s="126"/>
    </row>
    <row r="452" spans="82:98" ht="15.75" customHeight="1">
      <c r="CD452" s="126"/>
      <c r="CT452" s="126"/>
    </row>
    <row r="453" spans="82:98" ht="15.75" customHeight="1">
      <c r="CD453" s="126"/>
      <c r="CT453" s="126"/>
    </row>
    <row r="454" spans="82:98" ht="15.75" customHeight="1">
      <c r="CD454" s="126"/>
      <c r="CT454" s="126"/>
    </row>
    <row r="455" spans="82:98" ht="15.75" customHeight="1">
      <c r="CD455" s="126"/>
      <c r="CT455" s="126"/>
    </row>
    <row r="456" spans="82:98" ht="15.75" customHeight="1">
      <c r="CD456" s="126"/>
      <c r="CT456" s="126"/>
    </row>
    <row r="457" spans="82:98" ht="15.75" customHeight="1">
      <c r="CD457" s="126"/>
      <c r="CT457" s="126"/>
    </row>
    <row r="458" spans="82:98" ht="15.75" customHeight="1">
      <c r="CD458" s="126"/>
      <c r="CT458" s="126"/>
    </row>
    <row r="459" spans="82:98" ht="15.75" customHeight="1">
      <c r="CD459" s="126"/>
      <c r="CT459" s="126"/>
    </row>
    <row r="460" spans="82:98" ht="15.75" customHeight="1">
      <c r="CD460" s="126"/>
      <c r="CT460" s="126"/>
    </row>
    <row r="461" spans="82:98" ht="15.75" customHeight="1">
      <c r="CD461" s="126"/>
      <c r="CT461" s="126"/>
    </row>
    <row r="462" spans="82:98" ht="15.75" customHeight="1">
      <c r="CD462" s="126"/>
      <c r="CT462" s="126"/>
    </row>
    <row r="463" spans="82:98" ht="15.75" customHeight="1">
      <c r="CD463" s="126"/>
      <c r="CT463" s="126"/>
    </row>
    <row r="464" spans="82:98" ht="15.75" customHeight="1">
      <c r="CD464" s="126"/>
      <c r="CT464" s="126"/>
    </row>
    <row r="465" spans="82:98" ht="15.75" customHeight="1">
      <c r="CD465" s="126"/>
      <c r="CT465" s="126"/>
    </row>
    <row r="466" spans="82:98" ht="15.75" customHeight="1">
      <c r="CD466" s="126"/>
      <c r="CT466" s="126"/>
    </row>
    <row r="467" spans="82:98" ht="15.75" customHeight="1">
      <c r="CD467" s="126"/>
      <c r="CT467" s="126"/>
    </row>
    <row r="468" spans="82:98" ht="15.75" customHeight="1">
      <c r="CD468" s="126"/>
      <c r="CT468" s="126"/>
    </row>
    <row r="469" spans="82:98" ht="15.75" customHeight="1">
      <c r="CD469" s="126"/>
      <c r="CT469" s="126"/>
    </row>
    <row r="470" spans="82:98" ht="15.75" customHeight="1">
      <c r="CD470" s="126"/>
      <c r="CT470" s="126"/>
    </row>
    <row r="471" spans="82:98" ht="15.75" customHeight="1">
      <c r="CD471" s="126"/>
      <c r="CT471" s="126"/>
    </row>
    <row r="472" spans="82:98" ht="15.75" customHeight="1">
      <c r="CD472" s="126"/>
      <c r="CT472" s="126"/>
    </row>
    <row r="473" spans="82:98" ht="15.75" customHeight="1">
      <c r="CD473" s="126"/>
      <c r="CT473" s="126"/>
    </row>
    <row r="474" spans="82:98" ht="15.75" customHeight="1">
      <c r="CD474" s="126"/>
      <c r="CT474" s="126"/>
    </row>
    <row r="475" spans="82:98" ht="15.75" customHeight="1">
      <c r="CD475" s="126"/>
      <c r="CT475" s="126"/>
    </row>
    <row r="476" spans="82:98" ht="15.75" customHeight="1">
      <c r="CD476" s="126"/>
      <c r="CT476" s="126"/>
    </row>
    <row r="477" spans="82:98" ht="15.75" customHeight="1">
      <c r="CD477" s="126"/>
      <c r="CT477" s="126"/>
    </row>
    <row r="478" spans="82:98" ht="15.75" customHeight="1">
      <c r="CD478" s="126"/>
      <c r="CT478" s="126"/>
    </row>
    <row r="479" spans="82:98" ht="15.75" customHeight="1">
      <c r="CD479" s="126"/>
      <c r="CT479" s="126"/>
    </row>
    <row r="480" spans="82:98" ht="15.75" customHeight="1">
      <c r="CD480" s="126"/>
      <c r="CT480" s="126"/>
    </row>
    <row r="481" spans="82:98" ht="15.75" customHeight="1">
      <c r="CD481" s="126"/>
      <c r="CT481" s="126"/>
    </row>
    <row r="482" spans="82:98" ht="15.75" customHeight="1">
      <c r="CD482" s="126"/>
      <c r="CT482" s="126"/>
    </row>
    <row r="483" spans="82:98" ht="15.75" customHeight="1">
      <c r="CD483" s="126"/>
      <c r="CT483" s="126"/>
    </row>
    <row r="484" spans="82:98" ht="15.75" customHeight="1">
      <c r="CD484" s="126"/>
      <c r="CT484" s="126"/>
    </row>
    <row r="485" spans="82:98" ht="15.75" customHeight="1">
      <c r="CD485" s="126"/>
      <c r="CT485" s="126"/>
    </row>
    <row r="486" spans="82:98" ht="15.75" customHeight="1">
      <c r="CD486" s="126"/>
      <c r="CT486" s="126"/>
    </row>
    <row r="487" spans="82:98" ht="15.75" customHeight="1">
      <c r="CD487" s="126"/>
      <c r="CT487" s="126"/>
    </row>
    <row r="488" spans="82:98" ht="15.75" customHeight="1">
      <c r="CD488" s="126"/>
      <c r="CT488" s="126"/>
    </row>
    <row r="489" spans="82:98" ht="15.75" customHeight="1">
      <c r="CD489" s="126"/>
      <c r="CT489" s="126"/>
    </row>
    <row r="490" spans="82:98" ht="15.75" customHeight="1">
      <c r="CD490" s="126"/>
      <c r="CT490" s="126"/>
    </row>
    <row r="491" spans="82:98" ht="15.75" customHeight="1">
      <c r="CD491" s="126"/>
      <c r="CT491" s="126"/>
    </row>
    <row r="492" spans="82:98" ht="15.75" customHeight="1">
      <c r="CD492" s="126"/>
      <c r="CT492" s="126"/>
    </row>
    <row r="493" spans="82:98" ht="15.75" customHeight="1">
      <c r="CD493" s="126"/>
      <c r="CT493" s="126"/>
    </row>
    <row r="494" spans="82:98" ht="15.75" customHeight="1">
      <c r="CD494" s="126"/>
      <c r="CT494" s="126"/>
    </row>
    <row r="495" spans="82:98" ht="15.75" customHeight="1">
      <c r="CD495" s="126"/>
      <c r="CT495" s="126"/>
    </row>
    <row r="496" spans="82:98" ht="15.75" customHeight="1">
      <c r="CD496" s="126"/>
      <c r="CT496" s="126"/>
    </row>
    <row r="497" spans="82:98" ht="15.75" customHeight="1">
      <c r="CD497" s="126"/>
      <c r="CT497" s="126"/>
    </row>
    <row r="498" spans="82:98" ht="15.75" customHeight="1">
      <c r="CD498" s="126"/>
      <c r="CT498" s="126"/>
    </row>
    <row r="499" spans="82:98" ht="15.75" customHeight="1">
      <c r="CD499" s="126"/>
      <c r="CT499" s="126"/>
    </row>
    <row r="500" spans="82:98" ht="15.75" customHeight="1">
      <c r="CD500" s="126"/>
      <c r="CT500" s="126"/>
    </row>
    <row r="501" spans="82:98" ht="15.75" customHeight="1">
      <c r="CD501" s="126"/>
      <c r="CT501" s="126"/>
    </row>
    <row r="502" spans="82:98" ht="15.75" customHeight="1">
      <c r="CD502" s="126"/>
      <c r="CT502" s="126"/>
    </row>
    <row r="503" spans="82:98" ht="15.75" customHeight="1">
      <c r="CD503" s="126"/>
      <c r="CT503" s="126"/>
    </row>
    <row r="504" spans="82:98" ht="15.75" customHeight="1">
      <c r="CD504" s="126"/>
      <c r="CT504" s="126"/>
    </row>
    <row r="505" spans="82:98" ht="15.75" customHeight="1">
      <c r="CD505" s="126"/>
      <c r="CT505" s="126"/>
    </row>
    <row r="506" spans="82:98" ht="15.75" customHeight="1">
      <c r="CD506" s="126"/>
      <c r="CT506" s="126"/>
    </row>
    <row r="507" spans="82:98" ht="15.75" customHeight="1">
      <c r="CD507" s="126"/>
      <c r="CT507" s="126"/>
    </row>
    <row r="508" spans="82:98" ht="15.75" customHeight="1">
      <c r="CD508" s="126"/>
      <c r="CT508" s="126"/>
    </row>
    <row r="509" spans="82:98" ht="15.75" customHeight="1">
      <c r="CD509" s="126"/>
      <c r="CT509" s="126"/>
    </row>
    <row r="510" spans="82:98" ht="15.75" customHeight="1">
      <c r="CD510" s="126"/>
      <c r="CT510" s="126"/>
    </row>
    <row r="511" spans="82:98" ht="15.75" customHeight="1">
      <c r="CD511" s="126"/>
      <c r="CT511" s="126"/>
    </row>
    <row r="512" spans="82:98" ht="15.75" customHeight="1">
      <c r="CD512" s="126"/>
      <c r="CT512" s="126"/>
    </row>
    <row r="513" spans="82:98" ht="15.75" customHeight="1">
      <c r="CD513" s="126"/>
      <c r="CT513" s="126"/>
    </row>
    <row r="514" spans="82:98" ht="15.75" customHeight="1">
      <c r="CD514" s="126"/>
      <c r="CT514" s="126"/>
    </row>
    <row r="515" spans="82:98" ht="15.75" customHeight="1">
      <c r="CD515" s="126"/>
      <c r="CT515" s="126"/>
    </row>
    <row r="516" spans="82:98" ht="15.75" customHeight="1">
      <c r="CD516" s="126"/>
      <c r="CT516" s="126"/>
    </row>
    <row r="517" spans="82:98" ht="15.75" customHeight="1">
      <c r="CD517" s="126"/>
      <c r="CT517" s="126"/>
    </row>
    <row r="518" spans="82:98" ht="15.75" customHeight="1">
      <c r="CD518" s="126"/>
      <c r="CT518" s="126"/>
    </row>
    <row r="519" spans="82:98" ht="15.75" customHeight="1">
      <c r="CD519" s="126"/>
      <c r="CT519" s="126"/>
    </row>
    <row r="520" spans="82:98" ht="15.75" customHeight="1">
      <c r="CD520" s="126"/>
      <c r="CT520" s="126"/>
    </row>
    <row r="521" spans="82:98" ht="15.75" customHeight="1">
      <c r="CD521" s="126"/>
      <c r="CT521" s="126"/>
    </row>
    <row r="522" spans="82:98" ht="15.75" customHeight="1">
      <c r="CD522" s="126"/>
      <c r="CT522" s="126"/>
    </row>
    <row r="523" spans="82:98" ht="15.75" customHeight="1">
      <c r="CD523" s="126"/>
      <c r="CT523" s="126"/>
    </row>
    <row r="524" spans="82:98" ht="15.75" customHeight="1">
      <c r="CD524" s="126"/>
      <c r="CT524" s="126"/>
    </row>
    <row r="525" spans="82:98" ht="15.75" customHeight="1">
      <c r="CD525" s="126"/>
      <c r="CT525" s="126"/>
    </row>
    <row r="526" spans="82:98" ht="15.75" customHeight="1">
      <c r="CD526" s="126"/>
      <c r="CT526" s="126"/>
    </row>
    <row r="527" spans="82:98" ht="15.75" customHeight="1">
      <c r="CD527" s="126"/>
      <c r="CT527" s="126"/>
    </row>
    <row r="528" spans="82:98" ht="15.75" customHeight="1">
      <c r="CD528" s="126"/>
      <c r="CT528" s="126"/>
    </row>
    <row r="529" spans="82:98" ht="15.75" customHeight="1">
      <c r="CD529" s="126"/>
      <c r="CT529" s="126"/>
    </row>
    <row r="530" spans="82:98" ht="15.75" customHeight="1">
      <c r="CD530" s="126"/>
      <c r="CT530" s="126"/>
    </row>
    <row r="531" spans="82:98" ht="15.75" customHeight="1">
      <c r="CD531" s="126"/>
      <c r="CT531" s="126"/>
    </row>
    <row r="532" spans="82:98" ht="15.75" customHeight="1">
      <c r="CD532" s="126"/>
      <c r="CT532" s="126"/>
    </row>
    <row r="533" spans="82:98" ht="15.75" customHeight="1">
      <c r="CD533" s="126"/>
      <c r="CT533" s="126"/>
    </row>
    <row r="534" spans="82:98" ht="15.75" customHeight="1">
      <c r="CD534" s="126"/>
      <c r="CT534" s="126"/>
    </row>
    <row r="535" spans="82:98" ht="15.75" customHeight="1">
      <c r="CD535" s="126"/>
      <c r="CT535" s="126"/>
    </row>
    <row r="536" spans="82:98" ht="15.75" customHeight="1">
      <c r="CD536" s="126"/>
      <c r="CT536" s="126"/>
    </row>
    <row r="537" spans="82:98" ht="15.75" customHeight="1">
      <c r="CD537" s="126"/>
      <c r="CT537" s="126"/>
    </row>
    <row r="538" spans="82:98" ht="15.75" customHeight="1">
      <c r="CD538" s="126"/>
      <c r="CT538" s="126"/>
    </row>
    <row r="539" spans="82:98" ht="15.75" customHeight="1">
      <c r="CD539" s="126"/>
      <c r="CT539" s="126"/>
    </row>
    <row r="540" spans="82:98" ht="15.75" customHeight="1">
      <c r="CD540" s="126"/>
      <c r="CT540" s="126"/>
    </row>
    <row r="541" spans="82:98" ht="15.75" customHeight="1">
      <c r="CD541" s="126"/>
      <c r="CT541" s="126"/>
    </row>
    <row r="542" spans="82:98" ht="15.75" customHeight="1">
      <c r="CD542" s="126"/>
      <c r="CT542" s="126"/>
    </row>
    <row r="543" spans="82:98" ht="15.75" customHeight="1">
      <c r="CD543" s="126"/>
      <c r="CT543" s="126"/>
    </row>
    <row r="544" spans="82:98" ht="15.75" customHeight="1">
      <c r="CD544" s="126"/>
      <c r="CT544" s="126"/>
    </row>
    <row r="545" spans="82:98" ht="15.75" customHeight="1">
      <c r="CD545" s="126"/>
      <c r="CT545" s="126"/>
    </row>
    <row r="546" spans="82:98" ht="15.75" customHeight="1">
      <c r="CD546" s="126"/>
      <c r="CT546" s="126"/>
    </row>
    <row r="547" spans="82:98" ht="15.75" customHeight="1">
      <c r="CD547" s="126"/>
      <c r="CT547" s="126"/>
    </row>
    <row r="548" spans="82:98" ht="15.75" customHeight="1">
      <c r="CD548" s="126"/>
      <c r="CT548" s="126"/>
    </row>
    <row r="549" spans="82:98" ht="15.75" customHeight="1">
      <c r="CD549" s="126"/>
      <c r="CT549" s="126"/>
    </row>
    <row r="550" spans="82:98" ht="15.75" customHeight="1">
      <c r="CD550" s="126"/>
      <c r="CT550" s="126"/>
    </row>
    <row r="551" spans="82:98" ht="15.75" customHeight="1">
      <c r="CD551" s="126"/>
      <c r="CT551" s="126"/>
    </row>
    <row r="552" spans="82:98" ht="15.75" customHeight="1">
      <c r="CD552" s="126"/>
      <c r="CT552" s="126"/>
    </row>
    <row r="553" spans="82:98" ht="15.75" customHeight="1">
      <c r="CD553" s="126"/>
      <c r="CT553" s="126"/>
    </row>
    <row r="554" spans="82:98" ht="15.75" customHeight="1">
      <c r="CD554" s="126"/>
      <c r="CT554" s="126"/>
    </row>
    <row r="555" spans="82:98" ht="15.75" customHeight="1">
      <c r="CD555" s="126"/>
      <c r="CT555" s="126"/>
    </row>
    <row r="556" spans="82:98" ht="15.75" customHeight="1">
      <c r="CD556" s="126"/>
      <c r="CT556" s="126"/>
    </row>
    <row r="557" spans="82:98" ht="15.75" customHeight="1">
      <c r="CD557" s="126"/>
      <c r="CT557" s="126"/>
    </row>
    <row r="558" spans="82:98" ht="15.75" customHeight="1">
      <c r="CD558" s="126"/>
      <c r="CT558" s="126"/>
    </row>
    <row r="559" spans="82:98" ht="15.75" customHeight="1">
      <c r="CD559" s="126"/>
      <c r="CT559" s="126"/>
    </row>
    <row r="560" spans="82:98" ht="15.75" customHeight="1">
      <c r="CD560" s="126"/>
      <c r="CT560" s="126"/>
    </row>
    <row r="561" spans="82:98" ht="15.75" customHeight="1">
      <c r="CD561" s="126"/>
      <c r="CT561" s="126"/>
    </row>
    <row r="562" spans="82:98" ht="15.75" customHeight="1">
      <c r="CD562" s="126"/>
      <c r="CT562" s="126"/>
    </row>
    <row r="563" spans="82:98" ht="15.75" customHeight="1">
      <c r="CD563" s="126"/>
      <c r="CT563" s="126"/>
    </row>
    <row r="564" spans="82:98" ht="15.75" customHeight="1">
      <c r="CD564" s="126"/>
      <c r="CT564" s="126"/>
    </row>
    <row r="565" spans="82:98" ht="15.75" customHeight="1">
      <c r="CD565" s="126"/>
      <c r="CT565" s="126"/>
    </row>
    <row r="566" spans="82:98" ht="15.75" customHeight="1">
      <c r="CD566" s="126"/>
      <c r="CT566" s="126"/>
    </row>
    <row r="567" spans="82:98" ht="15.75" customHeight="1">
      <c r="CD567" s="126"/>
      <c r="CT567" s="126"/>
    </row>
    <row r="568" spans="82:98" ht="15.75" customHeight="1">
      <c r="CD568" s="126"/>
      <c r="CT568" s="126"/>
    </row>
    <row r="569" spans="82:98" ht="15.75" customHeight="1">
      <c r="CD569" s="126"/>
      <c r="CT569" s="126"/>
    </row>
    <row r="570" spans="82:98" ht="15.75" customHeight="1">
      <c r="CD570" s="126"/>
      <c r="CT570" s="126"/>
    </row>
    <row r="571" spans="82:98" ht="15.75" customHeight="1">
      <c r="CD571" s="126"/>
      <c r="CT571" s="126"/>
    </row>
    <row r="572" spans="82:98" ht="15.75" customHeight="1">
      <c r="CD572" s="126"/>
      <c r="CT572" s="126"/>
    </row>
    <row r="573" spans="82:98" ht="15.75" customHeight="1">
      <c r="CD573" s="126"/>
      <c r="CT573" s="126"/>
    </row>
    <row r="574" spans="82:98" ht="15.75" customHeight="1">
      <c r="CD574" s="126"/>
      <c r="CT574" s="126"/>
    </row>
    <row r="575" spans="82:98" ht="15.75" customHeight="1">
      <c r="CD575" s="126"/>
      <c r="CT575" s="126"/>
    </row>
    <row r="576" spans="82:98" ht="15.75" customHeight="1">
      <c r="CD576" s="126"/>
      <c r="CT576" s="126"/>
    </row>
    <row r="577" spans="82:98" ht="15.75" customHeight="1">
      <c r="CD577" s="126"/>
      <c r="CT577" s="126"/>
    </row>
    <row r="578" spans="82:98" ht="15.75" customHeight="1">
      <c r="CD578" s="126"/>
      <c r="CT578" s="126"/>
    </row>
    <row r="579" spans="82:98" ht="15.75" customHeight="1">
      <c r="CD579" s="126"/>
      <c r="CT579" s="126"/>
    </row>
    <row r="580" spans="82:98" ht="15.75" customHeight="1">
      <c r="CD580" s="126"/>
      <c r="CT580" s="126"/>
    </row>
    <row r="581" spans="82:98" ht="15.75" customHeight="1">
      <c r="CD581" s="126"/>
      <c r="CT581" s="126"/>
    </row>
    <row r="582" spans="82:98" ht="15.75" customHeight="1">
      <c r="CD582" s="126"/>
      <c r="CT582" s="126"/>
    </row>
    <row r="583" spans="82:98" ht="15.75" customHeight="1">
      <c r="CD583" s="126"/>
      <c r="CT583" s="126"/>
    </row>
    <row r="584" spans="82:98" ht="15.75" customHeight="1">
      <c r="CD584" s="126"/>
      <c r="CT584" s="126"/>
    </row>
    <row r="585" spans="82:98" ht="15.75" customHeight="1">
      <c r="CD585" s="126"/>
      <c r="CT585" s="126"/>
    </row>
    <row r="586" spans="82:98" ht="15.75" customHeight="1">
      <c r="CD586" s="126"/>
      <c r="CT586" s="126"/>
    </row>
    <row r="587" spans="82:98" ht="15.75" customHeight="1">
      <c r="CD587" s="126"/>
      <c r="CT587" s="126"/>
    </row>
    <row r="588" spans="82:98" ht="15.75" customHeight="1">
      <c r="CD588" s="126"/>
      <c r="CT588" s="126"/>
    </row>
    <row r="589" spans="82:98" ht="15.75" customHeight="1">
      <c r="CD589" s="126"/>
      <c r="CT589" s="126"/>
    </row>
    <row r="590" spans="82:98" ht="15.75" customHeight="1">
      <c r="CD590" s="126"/>
      <c r="CT590" s="126"/>
    </row>
    <row r="591" spans="82:98" ht="15.75" customHeight="1">
      <c r="CD591" s="126"/>
      <c r="CT591" s="126"/>
    </row>
    <row r="592" spans="82:98" ht="15.75" customHeight="1">
      <c r="CD592" s="126"/>
      <c r="CT592" s="126"/>
    </row>
    <row r="593" spans="82:98" ht="15.75" customHeight="1">
      <c r="CD593" s="126"/>
      <c r="CT593" s="126"/>
    </row>
    <row r="594" spans="82:98" ht="15.75" customHeight="1">
      <c r="CD594" s="126"/>
      <c r="CT594" s="126"/>
    </row>
    <row r="595" spans="82:98" ht="15.75" customHeight="1">
      <c r="CD595" s="126"/>
      <c r="CT595" s="126"/>
    </row>
    <row r="596" spans="82:98" ht="15.75" customHeight="1">
      <c r="CD596" s="126"/>
      <c r="CT596" s="126"/>
    </row>
    <row r="597" spans="82:98" ht="15.75" customHeight="1">
      <c r="CD597" s="126"/>
      <c r="CT597" s="126"/>
    </row>
    <row r="598" spans="82:98" ht="15.75" customHeight="1">
      <c r="CD598" s="126"/>
      <c r="CT598" s="126"/>
    </row>
    <row r="599" spans="82:98" ht="15.75" customHeight="1">
      <c r="CD599" s="126"/>
      <c r="CT599" s="126"/>
    </row>
    <row r="600" spans="82:98" ht="15.75" customHeight="1">
      <c r="CD600" s="126"/>
      <c r="CT600" s="126"/>
    </row>
    <row r="601" spans="82:98" ht="15.75" customHeight="1">
      <c r="CD601" s="126"/>
      <c r="CT601" s="126"/>
    </row>
    <row r="602" spans="82:98" ht="15.75" customHeight="1">
      <c r="CD602" s="126"/>
      <c r="CT602" s="126"/>
    </row>
    <row r="603" spans="82:98" ht="15.75" customHeight="1">
      <c r="CD603" s="126"/>
      <c r="CT603" s="126"/>
    </row>
    <row r="604" spans="82:98" ht="15.75" customHeight="1">
      <c r="CD604" s="126"/>
      <c r="CT604" s="126"/>
    </row>
    <row r="605" spans="82:98" ht="15.75" customHeight="1">
      <c r="CD605" s="126"/>
      <c r="CT605" s="126"/>
    </row>
    <row r="606" spans="82:98" ht="15.75" customHeight="1">
      <c r="CD606" s="126"/>
      <c r="CT606" s="126"/>
    </row>
    <row r="607" spans="82:98" ht="15.75" customHeight="1">
      <c r="CD607" s="126"/>
      <c r="CT607" s="126"/>
    </row>
    <row r="608" spans="82:98" ht="15.75" customHeight="1">
      <c r="CD608" s="126"/>
      <c r="CT608" s="126"/>
    </row>
    <row r="609" spans="82:98" ht="15.75" customHeight="1">
      <c r="CD609" s="126"/>
      <c r="CT609" s="126"/>
    </row>
    <row r="610" spans="82:98" ht="15.75" customHeight="1">
      <c r="CD610" s="126"/>
      <c r="CT610" s="126"/>
    </row>
    <row r="611" spans="82:98" ht="15.75" customHeight="1">
      <c r="CD611" s="126"/>
      <c r="CT611" s="126"/>
    </row>
    <row r="612" spans="82:98" ht="15.75" customHeight="1">
      <c r="CD612" s="126"/>
      <c r="CT612" s="126"/>
    </row>
    <row r="613" spans="82:98" ht="15.75" customHeight="1">
      <c r="CD613" s="126"/>
      <c r="CT613" s="126"/>
    </row>
    <row r="614" spans="82:98" ht="15.75" customHeight="1">
      <c r="CD614" s="126"/>
      <c r="CT614" s="126"/>
    </row>
    <row r="615" spans="82:98" ht="15.75" customHeight="1">
      <c r="CD615" s="126"/>
      <c r="CT615" s="126"/>
    </row>
    <row r="616" spans="82:98" ht="15.75" customHeight="1">
      <c r="CD616" s="126"/>
      <c r="CT616" s="126"/>
    </row>
    <row r="617" spans="82:98" ht="15.75" customHeight="1">
      <c r="CD617" s="126"/>
      <c r="CT617" s="126"/>
    </row>
    <row r="618" spans="82:98" ht="15.75" customHeight="1">
      <c r="CD618" s="126"/>
      <c r="CT618" s="126"/>
    </row>
    <row r="619" spans="82:98" ht="15.75" customHeight="1">
      <c r="CD619" s="126"/>
      <c r="CT619" s="126"/>
    </row>
    <row r="620" spans="82:98" ht="15.75" customHeight="1">
      <c r="CD620" s="126"/>
      <c r="CT620" s="126"/>
    </row>
    <row r="621" spans="82:98" ht="15.75" customHeight="1">
      <c r="CD621" s="126"/>
      <c r="CT621" s="126"/>
    </row>
    <row r="622" spans="82:98" ht="15.75" customHeight="1">
      <c r="CD622" s="126"/>
      <c r="CT622" s="126"/>
    </row>
    <row r="623" spans="82:98" ht="15.75" customHeight="1">
      <c r="CD623" s="126"/>
      <c r="CT623" s="126"/>
    </row>
    <row r="624" spans="82:98" ht="15.75" customHeight="1">
      <c r="CD624" s="126"/>
      <c r="CT624" s="126"/>
    </row>
    <row r="625" spans="82:98" ht="15.75" customHeight="1">
      <c r="CD625" s="126"/>
      <c r="CT625" s="126"/>
    </row>
    <row r="626" spans="82:98" ht="15.75" customHeight="1">
      <c r="CD626" s="126"/>
      <c r="CT626" s="126"/>
    </row>
    <row r="627" spans="82:98" ht="15.75" customHeight="1">
      <c r="CD627" s="126"/>
      <c r="CT627" s="126"/>
    </row>
    <row r="628" spans="82:98" ht="15.75" customHeight="1">
      <c r="CD628" s="126"/>
      <c r="CT628" s="126"/>
    </row>
    <row r="629" spans="82:98" ht="15.75" customHeight="1">
      <c r="CD629" s="126"/>
      <c r="CT629" s="126"/>
    </row>
    <row r="630" spans="82:98" ht="15.75" customHeight="1">
      <c r="CD630" s="126"/>
      <c r="CT630" s="126"/>
    </row>
    <row r="631" spans="82:98" ht="15.75" customHeight="1">
      <c r="CD631" s="126"/>
      <c r="CT631" s="126"/>
    </row>
    <row r="632" spans="82:98" ht="15.75" customHeight="1">
      <c r="CD632" s="126"/>
      <c r="CT632" s="126"/>
    </row>
    <row r="633" spans="82:98" ht="15.75" customHeight="1">
      <c r="CD633" s="126"/>
      <c r="CT633" s="126"/>
    </row>
    <row r="634" spans="82:98" ht="15.75" customHeight="1">
      <c r="CD634" s="126"/>
      <c r="CT634" s="126"/>
    </row>
    <row r="635" spans="82:98" ht="15.75" customHeight="1">
      <c r="CD635" s="126"/>
      <c r="CT635" s="126"/>
    </row>
    <row r="636" spans="82:98" ht="15.75" customHeight="1">
      <c r="CD636" s="126"/>
      <c r="CT636" s="126"/>
    </row>
    <row r="637" spans="82:98" ht="15.75" customHeight="1">
      <c r="CD637" s="126"/>
      <c r="CT637" s="126"/>
    </row>
    <row r="638" spans="82:98" ht="15.75" customHeight="1">
      <c r="CD638" s="126"/>
      <c r="CT638" s="126"/>
    </row>
    <row r="639" spans="82:98" ht="15.75" customHeight="1">
      <c r="CD639" s="126"/>
      <c r="CT639" s="126"/>
    </row>
    <row r="640" spans="82:98" ht="15.75" customHeight="1">
      <c r="CD640" s="126"/>
      <c r="CT640" s="126"/>
    </row>
    <row r="641" spans="82:98" ht="15.75" customHeight="1">
      <c r="CD641" s="126"/>
      <c r="CT641" s="126"/>
    </row>
    <row r="642" spans="82:98" ht="15.75" customHeight="1">
      <c r="CD642" s="126"/>
      <c r="CT642" s="126"/>
    </row>
    <row r="643" spans="82:98" ht="15.75" customHeight="1">
      <c r="CD643" s="126"/>
      <c r="CT643" s="126"/>
    </row>
    <row r="644" spans="82:98" ht="15.75" customHeight="1">
      <c r="CD644" s="126"/>
      <c r="CT644" s="126"/>
    </row>
    <row r="645" spans="82:98" ht="15.75" customHeight="1">
      <c r="CD645" s="126"/>
      <c r="CT645" s="126"/>
    </row>
    <row r="646" spans="82:98" ht="15.75" customHeight="1">
      <c r="CD646" s="126"/>
      <c r="CT646" s="126"/>
    </row>
    <row r="647" spans="82:98" ht="15.75" customHeight="1">
      <c r="CD647" s="126"/>
      <c r="CT647" s="126"/>
    </row>
    <row r="648" spans="82:98" ht="15.75" customHeight="1">
      <c r="CD648" s="126"/>
      <c r="CT648" s="126"/>
    </row>
    <row r="649" spans="82:98" ht="15.75" customHeight="1">
      <c r="CD649" s="126"/>
      <c r="CT649" s="126"/>
    </row>
    <row r="650" spans="82:98" ht="15.75" customHeight="1">
      <c r="CD650" s="126"/>
      <c r="CT650" s="126"/>
    </row>
    <row r="651" spans="82:98" ht="15.75" customHeight="1">
      <c r="CD651" s="126"/>
      <c r="CT651" s="126"/>
    </row>
    <row r="652" spans="82:98" ht="15.75" customHeight="1">
      <c r="CD652" s="126"/>
      <c r="CT652" s="126"/>
    </row>
    <row r="653" spans="82:98" ht="15.75" customHeight="1">
      <c r="CD653" s="126"/>
      <c r="CT653" s="126"/>
    </row>
    <row r="654" spans="82:98" ht="15.75" customHeight="1">
      <c r="CD654" s="126"/>
      <c r="CT654" s="126"/>
    </row>
    <row r="655" spans="82:98" ht="15.75" customHeight="1">
      <c r="CD655" s="126"/>
      <c r="CT655" s="126"/>
    </row>
    <row r="656" spans="82:98" ht="15.75" customHeight="1">
      <c r="CD656" s="126"/>
      <c r="CT656" s="126"/>
    </row>
    <row r="657" spans="82:98" ht="15.75" customHeight="1">
      <c r="CD657" s="126"/>
      <c r="CT657" s="126"/>
    </row>
    <row r="658" spans="82:98" ht="15.75" customHeight="1">
      <c r="CD658" s="126"/>
      <c r="CT658" s="126"/>
    </row>
    <row r="659" spans="82:98" ht="15.75" customHeight="1">
      <c r="CD659" s="126"/>
      <c r="CT659" s="126"/>
    </row>
    <row r="660" spans="82:98" ht="15.75" customHeight="1">
      <c r="CD660" s="126"/>
      <c r="CT660" s="126"/>
    </row>
    <row r="661" spans="82:98" ht="15.75" customHeight="1">
      <c r="CD661" s="126"/>
      <c r="CT661" s="126"/>
    </row>
    <row r="662" spans="82:98" ht="15.75" customHeight="1">
      <c r="CD662" s="126"/>
      <c r="CT662" s="126"/>
    </row>
    <row r="663" spans="82:98" ht="15.75" customHeight="1">
      <c r="CD663" s="126"/>
      <c r="CT663" s="126"/>
    </row>
    <row r="664" spans="82:98" ht="15.75" customHeight="1">
      <c r="CD664" s="126"/>
      <c r="CT664" s="126"/>
    </row>
    <row r="665" spans="82:98" ht="15.75" customHeight="1">
      <c r="CD665" s="126"/>
      <c r="CT665" s="126"/>
    </row>
    <row r="666" spans="82:98" ht="15.75" customHeight="1">
      <c r="CD666" s="126"/>
      <c r="CT666" s="126"/>
    </row>
    <row r="667" spans="82:98" ht="15.75" customHeight="1">
      <c r="CD667" s="126"/>
      <c r="CT667" s="126"/>
    </row>
    <row r="668" spans="82:98" ht="15.75" customHeight="1">
      <c r="CD668" s="126"/>
      <c r="CT668" s="126"/>
    </row>
    <row r="669" spans="82:98" ht="15.75" customHeight="1">
      <c r="CD669" s="126"/>
      <c r="CT669" s="126"/>
    </row>
    <row r="670" spans="82:98" ht="15.75" customHeight="1">
      <c r="CD670" s="126"/>
      <c r="CT670" s="126"/>
    </row>
    <row r="671" spans="82:98" ht="15.75" customHeight="1">
      <c r="CD671" s="126"/>
      <c r="CT671" s="126"/>
    </row>
    <row r="672" spans="82:98" ht="15.75" customHeight="1">
      <c r="CD672" s="126"/>
      <c r="CT672" s="126"/>
    </row>
    <row r="673" spans="82:98" ht="15.75" customHeight="1">
      <c r="CD673" s="126"/>
      <c r="CT673" s="126"/>
    </row>
    <row r="674" spans="82:98" ht="15.75" customHeight="1">
      <c r="CD674" s="126"/>
      <c r="CT674" s="126"/>
    </row>
    <row r="675" spans="82:98" ht="15.75" customHeight="1">
      <c r="CD675" s="126"/>
      <c r="CT675" s="126"/>
    </row>
    <row r="676" spans="82:98" ht="15.75" customHeight="1">
      <c r="CD676" s="126"/>
      <c r="CT676" s="126"/>
    </row>
    <row r="677" spans="82:98" ht="15.75" customHeight="1">
      <c r="CD677" s="126"/>
      <c r="CT677" s="126"/>
    </row>
    <row r="678" spans="82:98" ht="15.75" customHeight="1">
      <c r="CD678" s="126"/>
      <c r="CT678" s="126"/>
    </row>
    <row r="679" spans="82:98" ht="15.75" customHeight="1">
      <c r="CD679" s="126"/>
      <c r="CT679" s="126"/>
    </row>
    <row r="680" spans="82:98" ht="15.75" customHeight="1">
      <c r="CD680" s="126"/>
      <c r="CT680" s="126"/>
    </row>
    <row r="681" spans="82:98" ht="15.75" customHeight="1">
      <c r="CD681" s="126"/>
      <c r="CT681" s="126"/>
    </row>
    <row r="682" spans="82:98" ht="15.75" customHeight="1">
      <c r="CD682" s="126"/>
      <c r="CT682" s="126"/>
    </row>
    <row r="683" spans="82:98" ht="15.75" customHeight="1">
      <c r="CD683" s="126"/>
      <c r="CT683" s="126"/>
    </row>
    <row r="684" spans="82:98" ht="15.75" customHeight="1">
      <c r="CD684" s="126"/>
      <c r="CT684" s="126"/>
    </row>
    <row r="685" spans="82:98" ht="15.75" customHeight="1">
      <c r="CD685" s="126"/>
      <c r="CT685" s="126"/>
    </row>
    <row r="686" spans="82:98" ht="15.75" customHeight="1">
      <c r="CD686" s="126"/>
      <c r="CT686" s="126"/>
    </row>
    <row r="687" spans="82:98" ht="15.75" customHeight="1">
      <c r="CD687" s="126"/>
      <c r="CT687" s="126"/>
    </row>
    <row r="688" spans="82:98" ht="15.75" customHeight="1">
      <c r="CD688" s="126"/>
      <c r="CT688" s="126"/>
    </row>
    <row r="689" spans="82:98" ht="15.75" customHeight="1">
      <c r="CD689" s="126"/>
      <c r="CT689" s="126"/>
    </row>
    <row r="690" spans="82:98" ht="15.75" customHeight="1">
      <c r="CD690" s="126"/>
      <c r="CT690" s="126"/>
    </row>
    <row r="691" spans="82:98" ht="15.75" customHeight="1">
      <c r="CD691" s="126"/>
      <c r="CT691" s="126"/>
    </row>
    <row r="692" spans="82:98" ht="15.75" customHeight="1">
      <c r="CD692" s="126"/>
      <c r="CT692" s="126"/>
    </row>
    <row r="693" spans="82:98" ht="15.75" customHeight="1">
      <c r="CD693" s="126"/>
      <c r="CT693" s="126"/>
    </row>
    <row r="694" spans="82:98" ht="15.75" customHeight="1">
      <c r="CD694" s="126"/>
      <c r="CT694" s="126"/>
    </row>
    <row r="695" spans="82:98" ht="15.75" customHeight="1">
      <c r="CD695" s="126"/>
      <c r="CT695" s="126"/>
    </row>
    <row r="696" spans="82:98" ht="15.75" customHeight="1">
      <c r="CD696" s="126"/>
      <c r="CT696" s="126"/>
    </row>
    <row r="697" spans="82:98" ht="15.75" customHeight="1">
      <c r="CD697" s="126"/>
      <c r="CT697" s="126"/>
    </row>
    <row r="698" spans="82:98" ht="15.75" customHeight="1">
      <c r="CD698" s="126"/>
      <c r="CT698" s="126"/>
    </row>
    <row r="699" spans="82:98" ht="15.75" customHeight="1">
      <c r="CD699" s="126"/>
      <c r="CT699" s="126"/>
    </row>
    <row r="700" spans="82:98" ht="15.75" customHeight="1">
      <c r="CD700" s="126"/>
      <c r="CT700" s="126"/>
    </row>
    <row r="701" spans="82:98" ht="15.75" customHeight="1">
      <c r="CD701" s="126"/>
      <c r="CT701" s="126"/>
    </row>
    <row r="702" spans="82:98" ht="15.75" customHeight="1">
      <c r="CD702" s="126"/>
      <c r="CT702" s="126"/>
    </row>
    <row r="703" spans="82:98" ht="15.75" customHeight="1">
      <c r="CD703" s="126"/>
      <c r="CT703" s="126"/>
    </row>
    <row r="704" spans="82:98" ht="15.75" customHeight="1">
      <c r="CD704" s="126"/>
      <c r="CT704" s="126"/>
    </row>
    <row r="705" spans="82:98" ht="15.75" customHeight="1">
      <c r="CD705" s="126"/>
      <c r="CT705" s="126"/>
    </row>
    <row r="706" spans="82:98" ht="15.75" customHeight="1">
      <c r="CD706" s="126"/>
      <c r="CT706" s="126"/>
    </row>
    <row r="707" spans="82:98" ht="15.75" customHeight="1">
      <c r="CD707" s="126"/>
      <c r="CT707" s="126"/>
    </row>
    <row r="708" spans="82:98" ht="15.75" customHeight="1">
      <c r="CD708" s="126"/>
      <c r="CT708" s="126"/>
    </row>
    <row r="709" spans="82:98" ht="15.75" customHeight="1">
      <c r="CD709" s="126"/>
      <c r="CT709" s="126"/>
    </row>
    <row r="710" spans="82:98" ht="15.75" customHeight="1">
      <c r="CD710" s="126"/>
      <c r="CT710" s="126"/>
    </row>
    <row r="711" spans="82:98" ht="15.75" customHeight="1">
      <c r="CD711" s="126"/>
      <c r="CT711" s="126"/>
    </row>
    <row r="712" spans="82:98" ht="15.75" customHeight="1">
      <c r="CD712" s="126"/>
      <c r="CT712" s="126"/>
    </row>
    <row r="713" spans="82:98" ht="15.75" customHeight="1">
      <c r="CD713" s="126"/>
      <c r="CT713" s="126"/>
    </row>
    <row r="714" spans="82:98" ht="15.75" customHeight="1">
      <c r="CD714" s="126"/>
      <c r="CT714" s="126"/>
    </row>
    <row r="715" spans="82:98" ht="15.75" customHeight="1">
      <c r="CD715" s="126"/>
      <c r="CT715" s="126"/>
    </row>
    <row r="716" spans="82:98" ht="15.75" customHeight="1">
      <c r="CD716" s="126"/>
      <c r="CT716" s="126"/>
    </row>
    <row r="717" spans="82:98" ht="15.75" customHeight="1">
      <c r="CD717" s="126"/>
      <c r="CT717" s="126"/>
    </row>
    <row r="718" spans="82:98" ht="15.75" customHeight="1">
      <c r="CD718" s="126"/>
      <c r="CT718" s="126"/>
    </row>
    <row r="719" spans="82:98" ht="15.75" customHeight="1">
      <c r="CD719" s="126"/>
      <c r="CT719" s="126"/>
    </row>
    <row r="720" spans="82:98" ht="15.75" customHeight="1">
      <c r="CD720" s="126"/>
      <c r="CT720" s="126"/>
    </row>
    <row r="721" spans="82:98" ht="15.75" customHeight="1">
      <c r="CD721" s="126"/>
      <c r="CT721" s="126"/>
    </row>
    <row r="722" spans="82:98" ht="15.75" customHeight="1">
      <c r="CD722" s="126"/>
      <c r="CT722" s="126"/>
    </row>
    <row r="723" spans="82:98" ht="15.75" customHeight="1">
      <c r="CD723" s="126"/>
      <c r="CT723" s="126"/>
    </row>
    <row r="724" spans="82:98" ht="15.75" customHeight="1">
      <c r="CD724" s="126"/>
      <c r="CT724" s="126"/>
    </row>
    <row r="725" spans="82:98" ht="15.75" customHeight="1">
      <c r="CD725" s="126"/>
      <c r="CT725" s="126"/>
    </row>
    <row r="726" spans="82:98" ht="15.75" customHeight="1">
      <c r="CD726" s="126"/>
      <c r="CT726" s="126"/>
    </row>
    <row r="727" spans="82:98" ht="15.75" customHeight="1">
      <c r="CD727" s="126"/>
      <c r="CT727" s="126"/>
    </row>
    <row r="728" spans="82:98" ht="15.75" customHeight="1">
      <c r="CD728" s="126"/>
      <c r="CT728" s="126"/>
    </row>
    <row r="729" spans="82:98" ht="15.75" customHeight="1">
      <c r="CD729" s="126"/>
      <c r="CT729" s="126"/>
    </row>
    <row r="730" spans="82:98" ht="15.75" customHeight="1">
      <c r="CD730" s="126"/>
      <c r="CT730" s="126"/>
    </row>
    <row r="731" spans="82:98" ht="15.75" customHeight="1">
      <c r="CD731" s="126"/>
      <c r="CT731" s="126"/>
    </row>
    <row r="732" spans="82:98" ht="15.75" customHeight="1">
      <c r="CD732" s="126"/>
      <c r="CT732" s="126"/>
    </row>
    <row r="733" spans="82:98" ht="15.75" customHeight="1">
      <c r="CD733" s="126"/>
      <c r="CT733" s="126"/>
    </row>
    <row r="734" spans="82:98" ht="15.75" customHeight="1">
      <c r="CD734" s="126"/>
      <c r="CT734" s="126"/>
    </row>
    <row r="735" spans="82:98" ht="15.75" customHeight="1">
      <c r="CD735" s="126"/>
      <c r="CT735" s="126"/>
    </row>
    <row r="736" spans="82:98" ht="15.75" customHeight="1">
      <c r="CD736" s="126"/>
      <c r="CT736" s="126"/>
    </row>
    <row r="737" spans="82:98" ht="15.75" customHeight="1">
      <c r="CD737" s="126"/>
      <c r="CT737" s="126"/>
    </row>
    <row r="738" spans="82:98" ht="15.75" customHeight="1">
      <c r="CD738" s="126"/>
      <c r="CT738" s="126"/>
    </row>
    <row r="739" spans="82:98" ht="15.75" customHeight="1">
      <c r="CD739" s="126"/>
      <c r="CT739" s="126"/>
    </row>
    <row r="740" spans="82:98" ht="15.75" customHeight="1">
      <c r="CD740" s="126"/>
      <c r="CT740" s="126"/>
    </row>
    <row r="741" spans="82:98" ht="15.75" customHeight="1">
      <c r="CD741" s="126"/>
      <c r="CT741" s="126"/>
    </row>
    <row r="742" spans="82:98" ht="15.75" customHeight="1">
      <c r="CD742" s="126"/>
      <c r="CT742" s="126"/>
    </row>
    <row r="743" spans="82:98" ht="15.75" customHeight="1">
      <c r="CD743" s="126"/>
      <c r="CT743" s="126"/>
    </row>
    <row r="744" spans="82:98" ht="15.75" customHeight="1">
      <c r="CD744" s="126"/>
      <c r="CT744" s="126"/>
    </row>
    <row r="745" spans="82:98" ht="15.75" customHeight="1">
      <c r="CD745" s="126"/>
      <c r="CT745" s="126"/>
    </row>
    <row r="746" spans="82:98" ht="15.75" customHeight="1">
      <c r="CD746" s="126"/>
      <c r="CT746" s="126"/>
    </row>
    <row r="747" spans="82:98" ht="15.75" customHeight="1">
      <c r="CD747" s="126"/>
      <c r="CT747" s="126"/>
    </row>
    <row r="748" spans="82:98" ht="15.75" customHeight="1">
      <c r="CD748" s="126"/>
      <c r="CT748" s="126"/>
    </row>
    <row r="749" spans="82:98" ht="15.75" customHeight="1">
      <c r="CD749" s="126"/>
      <c r="CT749" s="126"/>
    </row>
    <row r="750" spans="82:98" ht="15.75" customHeight="1">
      <c r="CD750" s="126"/>
      <c r="CT750" s="126"/>
    </row>
    <row r="751" spans="82:98" ht="15.75" customHeight="1">
      <c r="CD751" s="126"/>
      <c r="CT751" s="126"/>
    </row>
    <row r="752" spans="82:98" ht="15.75" customHeight="1">
      <c r="CD752" s="126"/>
      <c r="CT752" s="126"/>
    </row>
    <row r="753" spans="82:98" ht="15.75" customHeight="1">
      <c r="CD753" s="126"/>
      <c r="CT753" s="126"/>
    </row>
    <row r="754" spans="82:98" ht="15.75" customHeight="1">
      <c r="CD754" s="126"/>
      <c r="CT754" s="126"/>
    </row>
    <row r="755" spans="82:98" ht="15.75" customHeight="1">
      <c r="CD755" s="126"/>
      <c r="CT755" s="126"/>
    </row>
    <row r="756" spans="82:98" ht="15.75" customHeight="1">
      <c r="CD756" s="126"/>
      <c r="CT756" s="126"/>
    </row>
    <row r="757" spans="82:98" ht="15.75" customHeight="1">
      <c r="CD757" s="126"/>
      <c r="CT757" s="126"/>
    </row>
    <row r="758" spans="82:98" ht="15.75" customHeight="1">
      <c r="CD758" s="126"/>
      <c r="CT758" s="126"/>
    </row>
    <row r="759" spans="82:98" ht="15.75" customHeight="1">
      <c r="CD759" s="126"/>
      <c r="CT759" s="126"/>
    </row>
    <row r="760" spans="82:98" ht="15.75" customHeight="1">
      <c r="CD760" s="126"/>
      <c r="CT760" s="126"/>
    </row>
    <row r="761" spans="82:98" ht="15.75" customHeight="1">
      <c r="CD761" s="126"/>
      <c r="CT761" s="126"/>
    </row>
    <row r="762" spans="82:98" ht="15.75" customHeight="1">
      <c r="CD762" s="126"/>
      <c r="CT762" s="126"/>
    </row>
    <row r="763" spans="82:98" ht="15.75" customHeight="1">
      <c r="CD763" s="126"/>
      <c r="CT763" s="126"/>
    </row>
    <row r="764" spans="82:98" ht="15.75" customHeight="1">
      <c r="CD764" s="126"/>
      <c r="CT764" s="126"/>
    </row>
    <row r="765" spans="82:98" ht="15.75" customHeight="1">
      <c r="CD765" s="126"/>
      <c r="CT765" s="126"/>
    </row>
    <row r="766" spans="82:98" ht="15.75" customHeight="1">
      <c r="CD766" s="126"/>
      <c r="CT766" s="126"/>
    </row>
    <row r="767" spans="82:98" ht="15.75" customHeight="1">
      <c r="CD767" s="126"/>
      <c r="CT767" s="126"/>
    </row>
    <row r="768" spans="82:98" ht="15.75" customHeight="1">
      <c r="CD768" s="126"/>
      <c r="CT768" s="126"/>
    </row>
    <row r="769" spans="82:98" ht="15.75" customHeight="1">
      <c r="CD769" s="126"/>
      <c r="CT769" s="126"/>
    </row>
    <row r="770" spans="82:98" ht="15.75" customHeight="1">
      <c r="CD770" s="126"/>
      <c r="CT770" s="126"/>
    </row>
    <row r="771" spans="82:98" ht="15.75" customHeight="1">
      <c r="CD771" s="126"/>
      <c r="CT771" s="126"/>
    </row>
    <row r="772" spans="82:98" ht="15.75" customHeight="1">
      <c r="CD772" s="126"/>
      <c r="CT772" s="126"/>
    </row>
    <row r="773" spans="82:98" ht="15.75" customHeight="1">
      <c r="CD773" s="126"/>
      <c r="CT773" s="126"/>
    </row>
    <row r="774" spans="82:98" ht="15.75" customHeight="1">
      <c r="CD774" s="126"/>
      <c r="CT774" s="126"/>
    </row>
    <row r="775" spans="82:98" ht="15.75" customHeight="1">
      <c r="CD775" s="126"/>
      <c r="CT775" s="126"/>
    </row>
    <row r="776" spans="82:98" ht="15.75" customHeight="1">
      <c r="CD776" s="126"/>
      <c r="CT776" s="126"/>
    </row>
    <row r="777" spans="82:98" ht="15.75" customHeight="1">
      <c r="CD777" s="126"/>
      <c r="CT777" s="126"/>
    </row>
    <row r="778" spans="82:98" ht="15.75" customHeight="1">
      <c r="CD778" s="126"/>
      <c r="CT778" s="126"/>
    </row>
    <row r="779" spans="82:98" ht="15.75" customHeight="1">
      <c r="CD779" s="126"/>
      <c r="CT779" s="126"/>
    </row>
    <row r="780" spans="82:98" ht="15.75" customHeight="1">
      <c r="CD780" s="126"/>
      <c r="CT780" s="126"/>
    </row>
    <row r="781" spans="82:98" ht="15.75" customHeight="1">
      <c r="CD781" s="126"/>
      <c r="CT781" s="126"/>
    </row>
    <row r="782" spans="82:98" ht="15.75" customHeight="1">
      <c r="CD782" s="126"/>
      <c r="CT782" s="126"/>
    </row>
    <row r="783" spans="82:98" ht="15.75" customHeight="1">
      <c r="CD783" s="126"/>
      <c r="CT783" s="126"/>
    </row>
    <row r="784" spans="82:98" ht="15.75" customHeight="1">
      <c r="CD784" s="126"/>
      <c r="CT784" s="126"/>
    </row>
    <row r="785" spans="82:98" ht="15.75" customHeight="1">
      <c r="CD785" s="126"/>
      <c r="CT785" s="126"/>
    </row>
    <row r="786" spans="82:98" ht="15.75" customHeight="1">
      <c r="CD786" s="126"/>
      <c r="CT786" s="126"/>
    </row>
    <row r="787" spans="82:98" ht="15.75" customHeight="1">
      <c r="CD787" s="126"/>
      <c r="CT787" s="126"/>
    </row>
    <row r="788" spans="82:98" ht="15.75" customHeight="1">
      <c r="CD788" s="126"/>
      <c r="CT788" s="126"/>
    </row>
    <row r="789" spans="82:98" ht="15.75" customHeight="1">
      <c r="CD789" s="126"/>
      <c r="CT789" s="126"/>
    </row>
    <row r="790" spans="82:98" ht="15.75" customHeight="1">
      <c r="CD790" s="126"/>
      <c r="CT790" s="126"/>
    </row>
    <row r="791" spans="82:98" ht="15.75" customHeight="1">
      <c r="CD791" s="126"/>
      <c r="CT791" s="126"/>
    </row>
    <row r="792" spans="82:98" ht="15.75" customHeight="1">
      <c r="CD792" s="126"/>
      <c r="CT792" s="126"/>
    </row>
    <row r="793" spans="82:98" ht="15.75" customHeight="1">
      <c r="CD793" s="126"/>
      <c r="CT793" s="126"/>
    </row>
    <row r="794" spans="82:98" ht="15.75" customHeight="1">
      <c r="CD794" s="126"/>
      <c r="CT794" s="126"/>
    </row>
    <row r="795" spans="82:98" ht="15.75" customHeight="1">
      <c r="CD795" s="126"/>
      <c r="CT795" s="126"/>
    </row>
    <row r="796" spans="82:98" ht="15.75" customHeight="1">
      <c r="CD796" s="126"/>
      <c r="CT796" s="126"/>
    </row>
    <row r="797" spans="82:98" ht="15.75" customHeight="1">
      <c r="CD797" s="126"/>
      <c r="CT797" s="126"/>
    </row>
    <row r="798" spans="82:98" ht="15.75" customHeight="1">
      <c r="CD798" s="126"/>
      <c r="CT798" s="126"/>
    </row>
    <row r="799" spans="82:98" ht="15.75" customHeight="1">
      <c r="CD799" s="126"/>
      <c r="CT799" s="126"/>
    </row>
    <row r="800" spans="82:98" ht="15.75" customHeight="1">
      <c r="CD800" s="126"/>
      <c r="CT800" s="126"/>
    </row>
    <row r="801" spans="82:98" ht="15.75" customHeight="1">
      <c r="CD801" s="126"/>
      <c r="CT801" s="126"/>
    </row>
    <row r="802" spans="82:98" ht="15.75" customHeight="1">
      <c r="CD802" s="126"/>
      <c r="CT802" s="126"/>
    </row>
    <row r="803" spans="82:98" ht="15.75" customHeight="1">
      <c r="CD803" s="126"/>
      <c r="CT803" s="126"/>
    </row>
    <row r="804" spans="82:98" ht="15.75" customHeight="1">
      <c r="CD804" s="126"/>
      <c r="CT804" s="126"/>
    </row>
    <row r="805" spans="82:98" ht="15.75" customHeight="1">
      <c r="CD805" s="126"/>
      <c r="CT805" s="126"/>
    </row>
    <row r="806" spans="82:98" ht="15.75" customHeight="1">
      <c r="CD806" s="126"/>
      <c r="CT806" s="126"/>
    </row>
    <row r="807" spans="82:98" ht="15.75" customHeight="1">
      <c r="CD807" s="126"/>
      <c r="CT807" s="126"/>
    </row>
    <row r="808" spans="82:98" ht="15.75" customHeight="1">
      <c r="CD808" s="126"/>
      <c r="CT808" s="126"/>
    </row>
    <row r="809" spans="82:98" ht="15.75" customHeight="1">
      <c r="CD809" s="126"/>
      <c r="CT809" s="126"/>
    </row>
    <row r="810" spans="82:98" ht="15.75" customHeight="1">
      <c r="CD810" s="126"/>
      <c r="CT810" s="126"/>
    </row>
    <row r="811" spans="82:98" ht="15.75" customHeight="1">
      <c r="CD811" s="126"/>
      <c r="CT811" s="126"/>
    </row>
    <row r="812" spans="82:98" ht="15.75" customHeight="1">
      <c r="CD812" s="126"/>
      <c r="CT812" s="126"/>
    </row>
    <row r="813" spans="82:98" ht="15.75" customHeight="1">
      <c r="CD813" s="126"/>
      <c r="CT813" s="126"/>
    </row>
    <row r="814" spans="82:98" ht="15.75" customHeight="1">
      <c r="CD814" s="126"/>
      <c r="CT814" s="126"/>
    </row>
    <row r="815" spans="82:98" ht="15.75" customHeight="1">
      <c r="CD815" s="126"/>
      <c r="CT815" s="126"/>
    </row>
    <row r="816" spans="82:98" ht="15.75" customHeight="1">
      <c r="CD816" s="126"/>
      <c r="CT816" s="126"/>
    </row>
    <row r="817" spans="82:98" ht="15.75" customHeight="1">
      <c r="CD817" s="126"/>
      <c r="CT817" s="126"/>
    </row>
    <row r="818" spans="82:98" ht="15.75" customHeight="1">
      <c r="CD818" s="126"/>
      <c r="CT818" s="126"/>
    </row>
    <row r="819" spans="82:98" ht="15.75" customHeight="1">
      <c r="CD819" s="126"/>
      <c r="CT819" s="126"/>
    </row>
    <row r="820" spans="82:98" ht="15.75" customHeight="1">
      <c r="CD820" s="126"/>
      <c r="CT820" s="126"/>
    </row>
    <row r="821" spans="82:98" ht="15.75" customHeight="1">
      <c r="CD821" s="126"/>
      <c r="CT821" s="126"/>
    </row>
    <row r="822" spans="82:98" ht="15.75" customHeight="1">
      <c r="CD822" s="126"/>
      <c r="CT822" s="126"/>
    </row>
    <row r="823" spans="82:98" ht="15.75" customHeight="1">
      <c r="CD823" s="126"/>
      <c r="CT823" s="126"/>
    </row>
    <row r="824" spans="82:98" ht="15.75" customHeight="1">
      <c r="CD824" s="126"/>
      <c r="CT824" s="126"/>
    </row>
    <row r="825" spans="82:98" ht="15.75" customHeight="1">
      <c r="CD825" s="126"/>
      <c r="CT825" s="126"/>
    </row>
    <row r="826" spans="82:98" ht="15.75" customHeight="1">
      <c r="CD826" s="126"/>
      <c r="CT826" s="126"/>
    </row>
    <row r="827" spans="82:98" ht="15.75" customHeight="1">
      <c r="CD827" s="126"/>
      <c r="CT827" s="126"/>
    </row>
    <row r="828" spans="82:98" ht="15.75" customHeight="1">
      <c r="CD828" s="126"/>
      <c r="CT828" s="126"/>
    </row>
    <row r="829" spans="82:98" ht="15.75" customHeight="1">
      <c r="CD829" s="126"/>
      <c r="CT829" s="126"/>
    </row>
    <row r="830" spans="82:98" ht="15.75" customHeight="1">
      <c r="CD830" s="126"/>
      <c r="CT830" s="126"/>
    </row>
    <row r="831" spans="82:98" ht="15.75" customHeight="1">
      <c r="CD831" s="126"/>
      <c r="CT831" s="126"/>
    </row>
    <row r="832" spans="82:98" ht="15.75" customHeight="1">
      <c r="CD832" s="126"/>
      <c r="CT832" s="126"/>
    </row>
    <row r="833" spans="82:98" ht="15.75" customHeight="1">
      <c r="CD833" s="126"/>
      <c r="CT833" s="126"/>
    </row>
    <row r="834" spans="82:98" ht="15.75" customHeight="1">
      <c r="CD834" s="126"/>
      <c r="CT834" s="126"/>
    </row>
    <row r="835" spans="82:98" ht="15.75" customHeight="1">
      <c r="CD835" s="126"/>
      <c r="CT835" s="126"/>
    </row>
    <row r="836" spans="82:98" ht="15.75" customHeight="1">
      <c r="CD836" s="126"/>
      <c r="CT836" s="126"/>
    </row>
    <row r="837" spans="82:98" ht="15.75" customHeight="1">
      <c r="CD837" s="126"/>
      <c r="CT837" s="126"/>
    </row>
    <row r="838" spans="82:98" ht="15.75" customHeight="1">
      <c r="CD838" s="126"/>
      <c r="CT838" s="126"/>
    </row>
    <row r="839" spans="82:98" ht="15.75" customHeight="1">
      <c r="CD839" s="126"/>
      <c r="CT839" s="126"/>
    </row>
    <row r="840" spans="82:98" ht="15.75" customHeight="1">
      <c r="CD840" s="126"/>
      <c r="CT840" s="126"/>
    </row>
    <row r="841" spans="82:98" ht="15.75" customHeight="1">
      <c r="CD841" s="126"/>
      <c r="CT841" s="126"/>
    </row>
    <row r="842" spans="82:98" ht="15.75" customHeight="1">
      <c r="CD842" s="126"/>
      <c r="CT842" s="126"/>
    </row>
    <row r="843" spans="82:98" ht="15.75" customHeight="1">
      <c r="CD843" s="126"/>
      <c r="CT843" s="126"/>
    </row>
    <row r="844" spans="82:98" ht="15.75" customHeight="1">
      <c r="CD844" s="126"/>
      <c r="CT844" s="126"/>
    </row>
    <row r="845" spans="82:98" ht="15.75" customHeight="1">
      <c r="CD845" s="126"/>
      <c r="CT845" s="126"/>
    </row>
    <row r="846" spans="82:98" ht="15.75" customHeight="1">
      <c r="CD846" s="126"/>
      <c r="CT846" s="126"/>
    </row>
    <row r="847" spans="82:98" ht="15.75" customHeight="1">
      <c r="CD847" s="126"/>
      <c r="CT847" s="126"/>
    </row>
    <row r="848" spans="82:98" ht="15.75" customHeight="1">
      <c r="CD848" s="126"/>
      <c r="CT848" s="126"/>
    </row>
    <row r="849" spans="82:98" ht="15.75" customHeight="1">
      <c r="CD849" s="126"/>
      <c r="CT849" s="126"/>
    </row>
    <row r="850" spans="82:98" ht="15.75" customHeight="1">
      <c r="CD850" s="126"/>
      <c r="CT850" s="126"/>
    </row>
    <row r="851" spans="82:98" ht="15.75" customHeight="1">
      <c r="CD851" s="126"/>
      <c r="CT851" s="126"/>
    </row>
    <row r="852" spans="82:98" ht="15.75" customHeight="1">
      <c r="CD852" s="126"/>
      <c r="CT852" s="126"/>
    </row>
    <row r="853" spans="82:98" ht="15.75" customHeight="1">
      <c r="CD853" s="126"/>
      <c r="CT853" s="126"/>
    </row>
    <row r="854" spans="82:98" ht="15.75" customHeight="1">
      <c r="CD854" s="126"/>
      <c r="CT854" s="126"/>
    </row>
    <row r="855" spans="82:98" ht="15.75" customHeight="1">
      <c r="CD855" s="126"/>
      <c r="CT855" s="126"/>
    </row>
    <row r="856" spans="82:98" ht="15.75" customHeight="1">
      <c r="CD856" s="126"/>
      <c r="CT856" s="126"/>
    </row>
    <row r="857" spans="82:98" ht="15.75" customHeight="1">
      <c r="CD857" s="126"/>
      <c r="CT857" s="126"/>
    </row>
    <row r="858" spans="82:98" ht="15.75" customHeight="1">
      <c r="CD858" s="126"/>
      <c r="CT858" s="126"/>
    </row>
    <row r="859" spans="82:98" ht="15.75" customHeight="1">
      <c r="CD859" s="126"/>
      <c r="CT859" s="126"/>
    </row>
    <row r="860" spans="82:98" ht="15.75" customHeight="1">
      <c r="CD860" s="126"/>
      <c r="CT860" s="126"/>
    </row>
    <row r="861" spans="82:98" ht="15.75" customHeight="1">
      <c r="CD861" s="126"/>
      <c r="CT861" s="126"/>
    </row>
    <row r="862" spans="82:98" ht="15.75" customHeight="1">
      <c r="CD862" s="126"/>
      <c r="CT862" s="126"/>
    </row>
    <row r="863" spans="82:98" ht="15.75" customHeight="1">
      <c r="CD863" s="126"/>
      <c r="CT863" s="126"/>
    </row>
    <row r="864" spans="82:98" ht="15.75" customHeight="1">
      <c r="CD864" s="126"/>
      <c r="CT864" s="126"/>
    </row>
    <row r="865" spans="82:98" ht="15.75" customHeight="1">
      <c r="CD865" s="126"/>
      <c r="CT865" s="126"/>
    </row>
    <row r="866" spans="82:98" ht="15.75" customHeight="1">
      <c r="CD866" s="126"/>
      <c r="CT866" s="126"/>
    </row>
    <row r="867" spans="82:98" ht="15.75" customHeight="1">
      <c r="CD867" s="126"/>
      <c r="CT867" s="126"/>
    </row>
    <row r="868" spans="82:98" ht="15.75" customHeight="1">
      <c r="CD868" s="126"/>
      <c r="CT868" s="126"/>
    </row>
    <row r="869" spans="82:98" ht="15.75" customHeight="1">
      <c r="CD869" s="126"/>
      <c r="CT869" s="126"/>
    </row>
    <row r="870" spans="82:98" ht="15.75" customHeight="1">
      <c r="CD870" s="126"/>
      <c r="CT870" s="126"/>
    </row>
    <row r="871" spans="82:98" ht="15.75" customHeight="1">
      <c r="CD871" s="126"/>
      <c r="CT871" s="126"/>
    </row>
    <row r="872" spans="82:98" ht="15.75" customHeight="1">
      <c r="CD872" s="126"/>
      <c r="CT872" s="126"/>
    </row>
    <row r="873" spans="82:98" ht="15.75" customHeight="1">
      <c r="CD873" s="126"/>
      <c r="CT873" s="126"/>
    </row>
    <row r="874" spans="82:98" ht="15.75" customHeight="1">
      <c r="CD874" s="126"/>
      <c r="CT874" s="126"/>
    </row>
    <row r="875" spans="82:98" ht="15.75" customHeight="1">
      <c r="CD875" s="126"/>
      <c r="CT875" s="126"/>
    </row>
    <row r="876" spans="82:98" ht="15.75" customHeight="1">
      <c r="CD876" s="126"/>
      <c r="CT876" s="126"/>
    </row>
    <row r="877" spans="82:98" ht="15.75" customHeight="1">
      <c r="CD877" s="126"/>
      <c r="CT877" s="126"/>
    </row>
    <row r="878" spans="82:98" ht="15.75" customHeight="1">
      <c r="CD878" s="126"/>
      <c r="CT878" s="126"/>
    </row>
    <row r="879" spans="82:98" ht="15.75" customHeight="1">
      <c r="CD879" s="126"/>
      <c r="CT879" s="126"/>
    </row>
    <row r="880" spans="82:98" ht="15.75" customHeight="1">
      <c r="CD880" s="126"/>
      <c r="CT880" s="126"/>
    </row>
    <row r="881" spans="82:98" ht="15.75" customHeight="1">
      <c r="CD881" s="126"/>
      <c r="CT881" s="126"/>
    </row>
    <row r="882" spans="82:98" ht="15.75" customHeight="1">
      <c r="CD882" s="126"/>
      <c r="CT882" s="126"/>
    </row>
    <row r="883" spans="82:98" ht="15.75" customHeight="1">
      <c r="CD883" s="126"/>
      <c r="CT883" s="126"/>
    </row>
    <row r="884" spans="82:98" ht="15.75" customHeight="1">
      <c r="CD884" s="126"/>
      <c r="CT884" s="126"/>
    </row>
    <row r="885" spans="82:98" ht="15.75" customHeight="1">
      <c r="CD885" s="126"/>
      <c r="CT885" s="126"/>
    </row>
    <row r="886" spans="82:98" ht="15.75" customHeight="1">
      <c r="CD886" s="126"/>
      <c r="CT886" s="126"/>
    </row>
    <row r="887" spans="82:98" ht="15.75" customHeight="1">
      <c r="CD887" s="126"/>
      <c r="CT887" s="126"/>
    </row>
    <row r="888" spans="82:98" ht="15.75" customHeight="1">
      <c r="CD888" s="126"/>
      <c r="CT888" s="126"/>
    </row>
    <row r="889" spans="82:98" ht="15.75" customHeight="1">
      <c r="CD889" s="126"/>
      <c r="CT889" s="126"/>
    </row>
    <row r="890" spans="82:98" ht="15.75" customHeight="1">
      <c r="CD890" s="126"/>
      <c r="CT890" s="126"/>
    </row>
    <row r="891" spans="82:98" ht="15.75" customHeight="1">
      <c r="CD891" s="126"/>
      <c r="CT891" s="126"/>
    </row>
    <row r="892" spans="82:98" ht="15.75" customHeight="1">
      <c r="CD892" s="126"/>
      <c r="CT892" s="126"/>
    </row>
    <row r="893" spans="82:98" ht="15.75" customHeight="1">
      <c r="CD893" s="126"/>
      <c r="CT893" s="126"/>
    </row>
    <row r="894" spans="82:98" ht="15.75" customHeight="1">
      <c r="CD894" s="126"/>
      <c r="CT894" s="126"/>
    </row>
    <row r="895" spans="82:98" ht="15.75" customHeight="1">
      <c r="CD895" s="126"/>
      <c r="CT895" s="126"/>
    </row>
    <row r="896" spans="82:98" ht="15.75" customHeight="1">
      <c r="CD896" s="126"/>
      <c r="CT896" s="126"/>
    </row>
    <row r="897" spans="82:98" ht="15.75" customHeight="1">
      <c r="CD897" s="126"/>
      <c r="CT897" s="126"/>
    </row>
    <row r="898" spans="82:98" ht="15.75" customHeight="1">
      <c r="CD898" s="126"/>
      <c r="CT898" s="126"/>
    </row>
    <row r="899" spans="82:98" ht="15.75" customHeight="1">
      <c r="CD899" s="126"/>
      <c r="CT899" s="126"/>
    </row>
    <row r="900" spans="82:98" ht="15.75" customHeight="1">
      <c r="CD900" s="126"/>
      <c r="CT900" s="126"/>
    </row>
    <row r="901" spans="82:98" ht="15.75" customHeight="1">
      <c r="CD901" s="126"/>
      <c r="CT901" s="126"/>
    </row>
    <row r="902" spans="82:98" ht="15.75" customHeight="1">
      <c r="CD902" s="126"/>
      <c r="CT902" s="126"/>
    </row>
    <row r="903" spans="82:98" ht="15.75" customHeight="1">
      <c r="CD903" s="126"/>
      <c r="CT903" s="126"/>
    </row>
    <row r="904" spans="82:98" ht="15.75" customHeight="1">
      <c r="CD904" s="126"/>
      <c r="CT904" s="126"/>
    </row>
    <row r="905" spans="82:98" ht="15.75" customHeight="1">
      <c r="CD905" s="126"/>
      <c r="CT905" s="126"/>
    </row>
    <row r="906" spans="82:98" ht="15.75" customHeight="1">
      <c r="CD906" s="126"/>
      <c r="CT906" s="126"/>
    </row>
    <row r="907" spans="82:98" ht="15.75" customHeight="1">
      <c r="CD907" s="126"/>
      <c r="CT907" s="126"/>
    </row>
    <row r="908" spans="82:98" ht="15.75" customHeight="1">
      <c r="CD908" s="126"/>
      <c r="CT908" s="126"/>
    </row>
    <row r="909" spans="82:98" ht="15.75" customHeight="1">
      <c r="CD909" s="126"/>
      <c r="CT909" s="126"/>
    </row>
    <row r="910" spans="82:98" ht="15.75" customHeight="1">
      <c r="CD910" s="126"/>
      <c r="CT910" s="126"/>
    </row>
    <row r="911" spans="82:98" ht="15.75" customHeight="1">
      <c r="CD911" s="126"/>
      <c r="CT911" s="126"/>
    </row>
    <row r="912" spans="82:98" ht="15.75" customHeight="1">
      <c r="CD912" s="126"/>
      <c r="CT912" s="126"/>
    </row>
    <row r="913" spans="82:98" ht="15.75" customHeight="1">
      <c r="CD913" s="126"/>
      <c r="CT913" s="126"/>
    </row>
    <row r="914" spans="82:98" ht="15.75" customHeight="1">
      <c r="CD914" s="126"/>
      <c r="CT914" s="126"/>
    </row>
    <row r="915" spans="82:98" ht="15.75" customHeight="1">
      <c r="CD915" s="126"/>
      <c r="CT915" s="126"/>
    </row>
    <row r="916" spans="82:98" ht="15.75" customHeight="1">
      <c r="CD916" s="126"/>
      <c r="CT916" s="126"/>
    </row>
    <row r="917" spans="82:98" ht="15.75" customHeight="1">
      <c r="CD917" s="126"/>
      <c r="CT917" s="126"/>
    </row>
    <row r="918" spans="82:98" ht="15.75" customHeight="1">
      <c r="CD918" s="126"/>
      <c r="CT918" s="126"/>
    </row>
    <row r="919" spans="82:98" ht="15.75" customHeight="1">
      <c r="CD919" s="126"/>
      <c r="CT919" s="126"/>
    </row>
    <row r="920" spans="82:98" ht="15.75" customHeight="1">
      <c r="CD920" s="126"/>
      <c r="CT920" s="126"/>
    </row>
    <row r="921" spans="82:98" ht="15.75" customHeight="1">
      <c r="CD921" s="126"/>
      <c r="CT921" s="126"/>
    </row>
    <row r="922" spans="82:98" ht="15.75" customHeight="1">
      <c r="CD922" s="126"/>
      <c r="CT922" s="126"/>
    </row>
    <row r="923" spans="82:98" ht="15.75" customHeight="1">
      <c r="CD923" s="126"/>
      <c r="CT923" s="126"/>
    </row>
    <row r="924" spans="82:98" ht="15.75" customHeight="1">
      <c r="CD924" s="126"/>
      <c r="CT924" s="126"/>
    </row>
    <row r="925" spans="82:98" ht="15.75" customHeight="1">
      <c r="CD925" s="126"/>
      <c r="CT925" s="126"/>
    </row>
    <row r="926" spans="82:98" ht="15.75" customHeight="1">
      <c r="CD926" s="126"/>
      <c r="CT926" s="126"/>
    </row>
    <row r="927" spans="82:98" ht="15.75" customHeight="1">
      <c r="CD927" s="126"/>
      <c r="CT927" s="126"/>
    </row>
    <row r="928" spans="82:98" ht="15.75" customHeight="1">
      <c r="CD928" s="126"/>
      <c r="CT928" s="126"/>
    </row>
    <row r="929" spans="82:98" ht="15.75" customHeight="1">
      <c r="CD929" s="126"/>
      <c r="CT929" s="126"/>
    </row>
    <row r="930" spans="82:98" ht="15.75" customHeight="1">
      <c r="CD930" s="126"/>
      <c r="CT930" s="126"/>
    </row>
    <row r="931" spans="82:98" ht="15.75" customHeight="1">
      <c r="CD931" s="126"/>
      <c r="CT931" s="126"/>
    </row>
    <row r="932" spans="82:98" ht="15.75" customHeight="1">
      <c r="CD932" s="126"/>
      <c r="CT932" s="126"/>
    </row>
    <row r="933" spans="82:98" ht="15.75" customHeight="1">
      <c r="CD933" s="126"/>
      <c r="CT933" s="126"/>
    </row>
    <row r="934" spans="82:98" ht="15.75" customHeight="1">
      <c r="CD934" s="126"/>
      <c r="CT934" s="126"/>
    </row>
    <row r="935" spans="82:98" ht="15.75" customHeight="1">
      <c r="CD935" s="126"/>
      <c r="CT935" s="126"/>
    </row>
    <row r="936" spans="82:98" ht="15.75" customHeight="1">
      <c r="CD936" s="126"/>
      <c r="CT936" s="126"/>
    </row>
    <row r="937" spans="82:98" ht="15.75" customHeight="1">
      <c r="CD937" s="126"/>
      <c r="CT937" s="126"/>
    </row>
    <row r="938" spans="82:98" ht="15.75" customHeight="1">
      <c r="CD938" s="126"/>
      <c r="CT938" s="126"/>
    </row>
    <row r="939" spans="82:98" ht="15.75" customHeight="1">
      <c r="CD939" s="126"/>
      <c r="CT939" s="126"/>
    </row>
    <row r="940" spans="82:98" ht="15.75" customHeight="1">
      <c r="CD940" s="126"/>
      <c r="CT940" s="126"/>
    </row>
    <row r="941" spans="82:98" ht="15.75" customHeight="1">
      <c r="CD941" s="126"/>
      <c r="CT941" s="126"/>
    </row>
    <row r="942" spans="82:98" ht="15.75" customHeight="1">
      <c r="CD942" s="126"/>
      <c r="CT942" s="126"/>
    </row>
    <row r="943" spans="82:98" ht="15.75" customHeight="1">
      <c r="CD943" s="126"/>
      <c r="CT943" s="126"/>
    </row>
    <row r="944" spans="82:98" ht="15.75" customHeight="1">
      <c r="CD944" s="126"/>
      <c r="CT944" s="126"/>
    </row>
    <row r="945" spans="82:98" ht="15.75" customHeight="1">
      <c r="CD945" s="126"/>
      <c r="CT945" s="126"/>
    </row>
    <row r="946" spans="82:98" ht="15.75" customHeight="1">
      <c r="CD946" s="126"/>
      <c r="CT946" s="126"/>
    </row>
    <row r="947" spans="82:98" ht="15.75" customHeight="1">
      <c r="CD947" s="126"/>
      <c r="CT947" s="126"/>
    </row>
    <row r="948" spans="82:98" ht="15.75" customHeight="1">
      <c r="CD948" s="126"/>
      <c r="CT948" s="126"/>
    </row>
    <row r="949" spans="82:98" ht="15.75" customHeight="1">
      <c r="CD949" s="126"/>
      <c r="CT949" s="126"/>
    </row>
    <row r="950" spans="82:98" ht="15.75" customHeight="1">
      <c r="CD950" s="126"/>
      <c r="CT950" s="126"/>
    </row>
    <row r="951" spans="82:98" ht="15.75" customHeight="1">
      <c r="CD951" s="126"/>
      <c r="CT951" s="126"/>
    </row>
    <row r="952" spans="82:98" ht="15.75" customHeight="1">
      <c r="CD952" s="126"/>
      <c r="CT952" s="126"/>
    </row>
    <row r="953" spans="82:98" ht="15.75" customHeight="1">
      <c r="CD953" s="126"/>
      <c r="CT953" s="126"/>
    </row>
    <row r="954" spans="82:98" ht="15.75" customHeight="1">
      <c r="CD954" s="126"/>
      <c r="CT954" s="126"/>
    </row>
    <row r="955" spans="82:98" ht="15.75" customHeight="1">
      <c r="CD955" s="126"/>
      <c r="CT955" s="126"/>
    </row>
    <row r="956" spans="82:98" ht="15.75" customHeight="1">
      <c r="CD956" s="126"/>
      <c r="CT956" s="126"/>
    </row>
    <row r="957" spans="82:98" ht="15.75" customHeight="1">
      <c r="CD957" s="126"/>
      <c r="CT957" s="126"/>
    </row>
    <row r="958" spans="82:98" ht="15.75" customHeight="1">
      <c r="CD958" s="126"/>
      <c r="CT958" s="126"/>
    </row>
    <row r="959" spans="82:98" ht="15.75" customHeight="1">
      <c r="CD959" s="126"/>
      <c r="CT959" s="126"/>
    </row>
    <row r="960" spans="82:98" ht="15.75" customHeight="1">
      <c r="CD960" s="126"/>
      <c r="CT960" s="126"/>
    </row>
    <row r="961" spans="82:98" ht="15.75" customHeight="1">
      <c r="CD961" s="126"/>
      <c r="CT961" s="126"/>
    </row>
    <row r="962" spans="82:98" ht="15.75" customHeight="1">
      <c r="CD962" s="126"/>
      <c r="CT962" s="126"/>
    </row>
    <row r="963" spans="82:98" ht="15.75" customHeight="1">
      <c r="CD963" s="126"/>
      <c r="CT963" s="126"/>
    </row>
    <row r="964" spans="82:98" ht="15.75" customHeight="1">
      <c r="CD964" s="126"/>
      <c r="CT964" s="126"/>
    </row>
    <row r="965" spans="82:98" ht="15.75" customHeight="1">
      <c r="CD965" s="126"/>
      <c r="CT965" s="126"/>
    </row>
    <row r="966" spans="82:98" ht="15.75" customHeight="1">
      <c r="CD966" s="126"/>
      <c r="CT966" s="126"/>
    </row>
    <row r="967" spans="82:98" ht="15.75" customHeight="1">
      <c r="CD967" s="126"/>
      <c r="CT967" s="126"/>
    </row>
    <row r="968" spans="82:98" ht="15.75" customHeight="1">
      <c r="CD968" s="126"/>
      <c r="CT968" s="126"/>
    </row>
    <row r="969" spans="82:98" ht="15.75" customHeight="1">
      <c r="CD969" s="126"/>
      <c r="CT969" s="126"/>
    </row>
    <row r="970" spans="82:98" ht="15.75" customHeight="1">
      <c r="CD970" s="126"/>
      <c r="CT970" s="126"/>
    </row>
    <row r="971" spans="82:98" ht="15.75" customHeight="1">
      <c r="CD971" s="126"/>
      <c r="CT971" s="126"/>
    </row>
    <row r="972" spans="82:98" ht="15.75" customHeight="1">
      <c r="CD972" s="126"/>
      <c r="CT972" s="126"/>
    </row>
    <row r="973" spans="82:98" ht="15.75" customHeight="1">
      <c r="CD973" s="126"/>
      <c r="CT973" s="126"/>
    </row>
    <row r="974" spans="82:98" ht="15.75" customHeight="1">
      <c r="CD974" s="126"/>
      <c r="CT974" s="126"/>
    </row>
    <row r="975" spans="82:98" ht="15.75" customHeight="1">
      <c r="CD975" s="126"/>
      <c r="CT975" s="126"/>
    </row>
    <row r="976" spans="82:98" ht="15.75" customHeight="1">
      <c r="CD976" s="126"/>
      <c r="CT976" s="126"/>
    </row>
    <row r="977" spans="82:98" ht="15.75" customHeight="1">
      <c r="CD977" s="126"/>
      <c r="CT977" s="126"/>
    </row>
    <row r="978" spans="82:98" ht="15.75" customHeight="1">
      <c r="CD978" s="126"/>
      <c r="CT978" s="126"/>
    </row>
    <row r="979" spans="82:98" ht="15.75" customHeight="1">
      <c r="CD979" s="126"/>
      <c r="CT979" s="126"/>
    </row>
    <row r="980" spans="82:98" ht="15.75" customHeight="1">
      <c r="CD980" s="126"/>
      <c r="CT980" s="126"/>
    </row>
    <row r="981" spans="82:98" ht="15.75" customHeight="1">
      <c r="CD981" s="126"/>
      <c r="CT981" s="126"/>
    </row>
    <row r="982" spans="82:98" ht="15.75" customHeight="1">
      <c r="CD982" s="126"/>
      <c r="CT982" s="126"/>
    </row>
    <row r="983" spans="82:98" ht="15.75" customHeight="1">
      <c r="CD983" s="126"/>
      <c r="CT983" s="126"/>
    </row>
    <row r="984" spans="82:98" ht="15.75" customHeight="1">
      <c r="CD984" s="126"/>
      <c r="CT984" s="126"/>
    </row>
    <row r="985" spans="82:98" ht="15.75" customHeight="1">
      <c r="CD985" s="126"/>
      <c r="CT985" s="126"/>
    </row>
    <row r="986" spans="82:98" ht="15.75" customHeight="1">
      <c r="CD986" s="126"/>
      <c r="CT986" s="126"/>
    </row>
    <row r="987" spans="82:98" ht="15.75" customHeight="1">
      <c r="CD987" s="126"/>
      <c r="CT987" s="126"/>
    </row>
    <row r="988" spans="82:98" ht="15.75" customHeight="1">
      <c r="CD988" s="126"/>
      <c r="CT988" s="126"/>
    </row>
    <row r="989" spans="82:98" ht="15.75" customHeight="1">
      <c r="CD989" s="126"/>
      <c r="CT989" s="126"/>
    </row>
    <row r="990" spans="82:98" ht="15.75" customHeight="1">
      <c r="CD990" s="126"/>
      <c r="CT990" s="126"/>
    </row>
    <row r="991" spans="82:98" ht="15.75" customHeight="1">
      <c r="CD991" s="126"/>
      <c r="CT991" s="126"/>
    </row>
    <row r="992" spans="82:98" ht="15.75" customHeight="1">
      <c r="CD992" s="126"/>
      <c r="CT992" s="126"/>
    </row>
    <row r="993" spans="82:98" ht="15.75" customHeight="1">
      <c r="CD993" s="126"/>
      <c r="CT993" s="126"/>
    </row>
    <row r="994" spans="82:98" ht="15.75" customHeight="1">
      <c r="CD994" s="126"/>
      <c r="CT994" s="126"/>
    </row>
    <row r="995" spans="82:98" ht="15.75" customHeight="1">
      <c r="CD995" s="126"/>
      <c r="CT995" s="126"/>
    </row>
    <row r="996" spans="82:98" ht="15.75" customHeight="1">
      <c r="CD996" s="126"/>
      <c r="CT996" s="126"/>
    </row>
    <row r="997" spans="82:98" ht="15.75" customHeight="1">
      <c r="CD997" s="126"/>
      <c r="CT997" s="126"/>
    </row>
    <row r="998" spans="82:98" ht="15.75" customHeight="1">
      <c r="CD998" s="126"/>
      <c r="CT998" s="126"/>
    </row>
    <row r="999" spans="82:98" ht="15.75" customHeight="1">
      <c r="CD999" s="126"/>
      <c r="CT999" s="126"/>
    </row>
    <row r="1000" spans="82:98" ht="15.75" customHeight="1">
      <c r="CD1000" s="126"/>
      <c r="CT1000" s="126"/>
    </row>
    <row r="1001" spans="82:98" ht="15.75" customHeight="1">
      <c r="CD1001" s="126"/>
      <c r="CT1001" s="126"/>
    </row>
    <row r="1002" spans="82:98" ht="15.75" customHeight="1">
      <c r="CD1002" s="126"/>
      <c r="CT1002" s="126"/>
    </row>
  </sheetData>
  <mergeCells count="8">
    <mergeCell ref="CX2:DJ2"/>
    <mergeCell ref="AL2:AT2"/>
    <mergeCell ref="AU2:AX2"/>
    <mergeCell ref="CH2:CT2"/>
    <mergeCell ref="F2:R2"/>
    <mergeCell ref="V2:AH2"/>
    <mergeCell ref="BB2:BN2"/>
    <mergeCell ref="BR2:CD2"/>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sheetPr>
  <dimension ref="A1:DV68"/>
  <sheetViews>
    <sheetView showGridLines="0" workbookViewId="0">
      <pane xSplit="5" ySplit="12" topLeftCell="R13" activePane="bottomRight" state="frozen"/>
      <selection pane="topRight" activeCell="F1" sqref="F1"/>
      <selection pane="bottomLeft" activeCell="A13" sqref="A13"/>
      <selection pane="bottomRight"/>
    </sheetView>
  </sheetViews>
  <sheetFormatPr baseColWidth="10" defaultColWidth="11.28515625" defaultRowHeight="15" customHeight="1" outlineLevelCol="1"/>
  <cols>
    <col min="1" max="1" width="24.85546875" customWidth="1"/>
    <col min="2" max="2" width="2.85546875" hidden="1" customWidth="1" outlineLevel="1"/>
    <col min="3" max="3" width="8.5703125" hidden="1" customWidth="1" outlineLevel="1"/>
    <col min="4" max="4" width="8.7109375" hidden="1" customWidth="1" outlineLevel="1"/>
    <col min="5" max="5" width="5.28515625" customWidth="1" collapsed="1"/>
    <col min="6" max="17" width="12.7109375" hidden="1" customWidth="1" outlineLevel="1"/>
    <col min="18" max="18" width="12.7109375" customWidth="1" collapsed="1"/>
    <col min="19" max="33" width="12.7109375" hidden="1" customWidth="1" outlineLevel="1"/>
    <col min="34" max="34" width="12.7109375" customWidth="1" collapsed="1"/>
    <col min="35" max="49" width="12.7109375" hidden="1" customWidth="1" outlineLevel="1"/>
    <col min="50" max="50" width="12.7109375" customWidth="1" collapsed="1"/>
    <col min="51" max="65" width="12.7109375" hidden="1" customWidth="1" outlineLevel="1"/>
    <col min="66" max="66" width="12.7109375" customWidth="1" collapsed="1"/>
    <col min="67" max="81" width="12.7109375" hidden="1" customWidth="1" outlineLevel="1"/>
    <col min="82" max="82" width="12.7109375" customWidth="1" collapsed="1"/>
    <col min="83" max="97" width="12.7109375" hidden="1" customWidth="1" outlineLevel="1"/>
    <col min="98" max="98" width="12.7109375" customWidth="1" collapsed="1"/>
    <col min="99" max="99" width="10.5703125" hidden="1" customWidth="1" outlineLevel="1"/>
    <col min="100" max="100" width="12.7109375" hidden="1" customWidth="1" outlineLevel="1"/>
    <col min="101" max="113" width="10.5703125" hidden="1" customWidth="1" outlineLevel="1"/>
    <col min="114" max="114" width="10.5703125" customWidth="1" collapsed="1"/>
    <col min="115" max="118" width="10.5703125" customWidth="1"/>
    <col min="119" max="126" width="11.28515625" customWidth="1"/>
  </cols>
  <sheetData>
    <row r="1" spans="1:126" ht="21">
      <c r="A1" s="2" t="s">
        <v>123</v>
      </c>
      <c r="B1" s="4"/>
      <c r="C1" s="4"/>
      <c r="D1" s="4"/>
      <c r="E1" s="4"/>
      <c r="F1" s="6"/>
      <c r="G1" s="6"/>
      <c r="H1" s="6"/>
      <c r="I1" s="6"/>
      <c r="J1" s="6"/>
      <c r="K1" s="6"/>
      <c r="L1" s="6"/>
      <c r="M1" s="6"/>
      <c r="N1" s="6"/>
      <c r="O1" s="6"/>
      <c r="P1" s="6"/>
      <c r="Q1" s="6"/>
      <c r="R1" s="8"/>
      <c r="S1" s="10"/>
      <c r="T1" s="10"/>
      <c r="U1" s="4"/>
      <c r="V1" s="6"/>
      <c r="W1" s="6"/>
      <c r="X1" s="6"/>
      <c r="Y1" s="6"/>
      <c r="Z1" s="6"/>
      <c r="AA1" s="6"/>
      <c r="AB1" s="6"/>
      <c r="AC1" s="6"/>
      <c r="AD1" s="6"/>
      <c r="AE1" s="6"/>
      <c r="AF1" s="6"/>
      <c r="AG1" s="6"/>
      <c r="AH1" s="8"/>
      <c r="AI1" s="10"/>
      <c r="AJ1" s="10"/>
      <c r="AK1" s="4"/>
      <c r="AL1" s="6"/>
      <c r="AM1" s="6"/>
      <c r="AN1" s="6"/>
      <c r="AO1" s="6"/>
      <c r="AP1" s="6"/>
      <c r="AQ1" s="6"/>
      <c r="AR1" s="6"/>
      <c r="AS1" s="6"/>
      <c r="AT1" s="6"/>
      <c r="AU1" s="13"/>
      <c r="AV1" s="13"/>
      <c r="AW1" s="13"/>
      <c r="AX1" s="14"/>
      <c r="AY1" s="10"/>
      <c r="AZ1" s="10"/>
      <c r="BA1" s="4"/>
      <c r="BB1" s="13"/>
      <c r="BC1" s="13"/>
      <c r="BD1" s="13"/>
      <c r="BE1" s="13"/>
      <c r="BF1" s="13"/>
      <c r="BG1" s="13"/>
      <c r="BH1" s="13"/>
      <c r="BI1" s="13"/>
      <c r="BJ1" s="13"/>
      <c r="BK1" s="13"/>
      <c r="BL1" s="13"/>
      <c r="BM1" s="13"/>
      <c r="BN1" s="14"/>
      <c r="BO1" s="10"/>
      <c r="BP1" s="10"/>
      <c r="BQ1" s="4"/>
      <c r="BR1" s="13"/>
      <c r="BS1" s="13"/>
      <c r="BT1" s="13"/>
      <c r="BU1" s="13"/>
      <c r="BV1" s="13"/>
      <c r="BW1" s="13"/>
      <c r="BX1" s="13"/>
      <c r="BY1" s="13"/>
      <c r="BZ1" s="13"/>
      <c r="CA1" s="13"/>
      <c r="CB1" s="13"/>
      <c r="CC1" s="13"/>
      <c r="CD1" s="14"/>
      <c r="CE1" s="10"/>
      <c r="CF1" s="10"/>
      <c r="CG1" s="4"/>
      <c r="CH1" s="13"/>
      <c r="CI1" s="13"/>
      <c r="CJ1" s="13"/>
      <c r="CK1" s="13"/>
      <c r="CL1" s="13"/>
      <c r="CM1" s="13"/>
      <c r="CN1" s="13"/>
      <c r="CO1" s="13"/>
      <c r="CP1" s="13"/>
      <c r="CQ1" s="13"/>
      <c r="CR1" s="13"/>
      <c r="CS1" s="13"/>
      <c r="CT1" s="14"/>
      <c r="CU1" s="4"/>
      <c r="CV1" s="10"/>
      <c r="CW1" s="4"/>
      <c r="CX1" s="22"/>
      <c r="CY1" s="22"/>
      <c r="CZ1" s="22"/>
      <c r="DA1" s="22"/>
      <c r="DB1" s="22"/>
      <c r="DC1" s="22"/>
      <c r="DD1" s="22"/>
      <c r="DE1" s="22"/>
      <c r="DF1" s="22"/>
      <c r="DG1" s="22"/>
      <c r="DH1" s="22"/>
      <c r="DI1" s="22"/>
      <c r="DJ1" s="23"/>
      <c r="DK1" s="4"/>
      <c r="DL1" s="4"/>
      <c r="DM1" s="4"/>
      <c r="DN1" s="4"/>
      <c r="DO1" s="126"/>
      <c r="DP1" s="126"/>
      <c r="DQ1" s="126"/>
      <c r="DR1" s="126"/>
      <c r="DS1" s="126"/>
      <c r="DT1" s="126"/>
      <c r="DU1" s="126"/>
      <c r="DV1" s="126"/>
    </row>
    <row r="2" spans="1:126" ht="15.75" customHeight="1">
      <c r="A2" s="4" t="str">
        <f ca="1">Revenue!A2</f>
        <v>Strategic Plan - Oct 2020</v>
      </c>
      <c r="B2" s="4"/>
      <c r="C2" s="4"/>
      <c r="D2" s="4"/>
      <c r="E2" s="4"/>
      <c r="F2" s="252" t="s">
        <v>7</v>
      </c>
      <c r="G2" s="250"/>
      <c r="H2" s="250"/>
      <c r="I2" s="250"/>
      <c r="J2" s="250"/>
      <c r="K2" s="250"/>
      <c r="L2" s="250"/>
      <c r="M2" s="250"/>
      <c r="N2" s="250"/>
      <c r="O2" s="250"/>
      <c r="P2" s="250"/>
      <c r="Q2" s="250"/>
      <c r="R2" s="251"/>
      <c r="S2" s="10"/>
      <c r="T2" s="10"/>
      <c r="U2" s="4"/>
      <c r="V2" s="252" t="s">
        <v>7</v>
      </c>
      <c r="W2" s="250"/>
      <c r="X2" s="250"/>
      <c r="Y2" s="250"/>
      <c r="Z2" s="250"/>
      <c r="AA2" s="250"/>
      <c r="AB2" s="250"/>
      <c r="AC2" s="250"/>
      <c r="AD2" s="250"/>
      <c r="AE2" s="250"/>
      <c r="AF2" s="250"/>
      <c r="AG2" s="250"/>
      <c r="AH2" s="251"/>
      <c r="AI2" s="10"/>
      <c r="AJ2" s="10"/>
      <c r="AK2" s="4"/>
      <c r="AL2" s="252" t="s">
        <v>7</v>
      </c>
      <c r="AM2" s="250"/>
      <c r="AN2" s="250"/>
      <c r="AO2" s="250"/>
      <c r="AP2" s="250"/>
      <c r="AQ2" s="250"/>
      <c r="AR2" s="250"/>
      <c r="AS2" s="250"/>
      <c r="AT2" s="251"/>
      <c r="AU2" s="253" t="s">
        <v>10</v>
      </c>
      <c r="AV2" s="250"/>
      <c r="AW2" s="250"/>
      <c r="AX2" s="251"/>
      <c r="AY2" s="10"/>
      <c r="AZ2" s="10"/>
      <c r="BA2" s="4"/>
      <c r="BB2" s="253" t="s">
        <v>10</v>
      </c>
      <c r="BC2" s="250"/>
      <c r="BD2" s="250"/>
      <c r="BE2" s="250"/>
      <c r="BF2" s="250"/>
      <c r="BG2" s="250"/>
      <c r="BH2" s="250"/>
      <c r="BI2" s="250"/>
      <c r="BJ2" s="250"/>
      <c r="BK2" s="250"/>
      <c r="BL2" s="250"/>
      <c r="BM2" s="250"/>
      <c r="BN2" s="251"/>
      <c r="BO2" s="10"/>
      <c r="BP2" s="10"/>
      <c r="BQ2" s="4"/>
      <c r="BR2" s="253" t="s">
        <v>10</v>
      </c>
      <c r="BS2" s="250"/>
      <c r="BT2" s="250"/>
      <c r="BU2" s="250"/>
      <c r="BV2" s="250"/>
      <c r="BW2" s="250"/>
      <c r="BX2" s="250"/>
      <c r="BY2" s="250"/>
      <c r="BZ2" s="250"/>
      <c r="CA2" s="250"/>
      <c r="CB2" s="250"/>
      <c r="CC2" s="250"/>
      <c r="CD2" s="251"/>
      <c r="CE2" s="10"/>
      <c r="CF2" s="10"/>
      <c r="CG2" s="4"/>
      <c r="CH2" s="253" t="s">
        <v>10</v>
      </c>
      <c r="CI2" s="250"/>
      <c r="CJ2" s="250"/>
      <c r="CK2" s="250"/>
      <c r="CL2" s="250"/>
      <c r="CM2" s="250"/>
      <c r="CN2" s="250"/>
      <c r="CO2" s="250"/>
      <c r="CP2" s="250"/>
      <c r="CQ2" s="250"/>
      <c r="CR2" s="250"/>
      <c r="CS2" s="250"/>
      <c r="CT2" s="251"/>
      <c r="CU2" s="4"/>
      <c r="CV2" s="10"/>
      <c r="CW2" s="4"/>
      <c r="CX2" s="249" t="s">
        <v>10</v>
      </c>
      <c r="CY2" s="250"/>
      <c r="CZ2" s="250"/>
      <c r="DA2" s="250"/>
      <c r="DB2" s="250"/>
      <c r="DC2" s="250"/>
      <c r="DD2" s="250"/>
      <c r="DE2" s="250"/>
      <c r="DF2" s="250"/>
      <c r="DG2" s="250"/>
      <c r="DH2" s="250"/>
      <c r="DI2" s="250"/>
      <c r="DJ2" s="251"/>
      <c r="DK2" s="4"/>
      <c r="DL2" s="4"/>
      <c r="DM2" s="4"/>
      <c r="DN2" s="4"/>
      <c r="DO2" s="126"/>
      <c r="DP2" s="126"/>
      <c r="DQ2" s="126"/>
      <c r="DR2" s="126"/>
      <c r="DS2" s="126"/>
      <c r="DT2" s="126"/>
      <c r="DU2" s="126"/>
      <c r="DV2" s="126"/>
    </row>
    <row r="3" spans="1:126" ht="15.75" customHeight="1">
      <c r="A3" s="4" t="str">
        <f>Cover!$B$4</f>
        <v>[Insert Company Name]</v>
      </c>
      <c r="B3" s="4"/>
      <c r="C3" s="4"/>
      <c r="D3" s="4"/>
      <c r="E3" s="4"/>
      <c r="F3" s="27"/>
      <c r="G3" s="27"/>
      <c r="H3" s="27"/>
      <c r="I3" s="27"/>
      <c r="J3" s="27"/>
      <c r="K3" s="27"/>
      <c r="L3" s="27"/>
      <c r="M3" s="27"/>
      <c r="N3" s="27"/>
      <c r="O3" s="27"/>
      <c r="P3" s="27"/>
      <c r="Q3" s="27"/>
      <c r="R3" s="28"/>
      <c r="S3" s="10"/>
      <c r="T3" s="10"/>
      <c r="U3" s="4"/>
      <c r="V3" s="27"/>
      <c r="W3" s="27"/>
      <c r="X3" s="27"/>
      <c r="Y3" s="27"/>
      <c r="Z3" s="27"/>
      <c r="AA3" s="27"/>
      <c r="AB3" s="27"/>
      <c r="AC3" s="27"/>
      <c r="AD3" s="27"/>
      <c r="AE3" s="27"/>
      <c r="AF3" s="27"/>
      <c r="AG3" s="27"/>
      <c r="AH3" s="28"/>
      <c r="AI3" s="10"/>
      <c r="AJ3" s="10"/>
      <c r="AK3" s="4"/>
      <c r="AL3" s="27"/>
      <c r="AM3" s="27"/>
      <c r="AN3" s="27"/>
      <c r="AO3" s="27"/>
      <c r="AP3" s="27"/>
      <c r="AQ3" s="27"/>
      <c r="AR3" s="27"/>
      <c r="AS3" s="27"/>
      <c r="AT3" s="27"/>
      <c r="AU3" s="29"/>
      <c r="AV3" s="29"/>
      <c r="AW3" s="29"/>
      <c r="AX3" s="30"/>
      <c r="AY3" s="10"/>
      <c r="AZ3" s="10"/>
      <c r="BA3" s="4"/>
      <c r="BB3" s="29"/>
      <c r="BC3" s="29"/>
      <c r="BD3" s="29"/>
      <c r="BE3" s="29"/>
      <c r="BF3" s="29"/>
      <c r="BG3" s="29"/>
      <c r="BH3" s="29"/>
      <c r="BI3" s="29"/>
      <c r="BJ3" s="29"/>
      <c r="BK3" s="29"/>
      <c r="BL3" s="29"/>
      <c r="BM3" s="29"/>
      <c r="BN3" s="30"/>
      <c r="BO3" s="10"/>
      <c r="BP3" s="10"/>
      <c r="BQ3" s="4"/>
      <c r="BR3" s="29"/>
      <c r="BS3" s="29"/>
      <c r="BT3" s="29"/>
      <c r="BU3" s="29"/>
      <c r="BV3" s="29"/>
      <c r="BW3" s="29"/>
      <c r="BX3" s="29"/>
      <c r="BY3" s="29"/>
      <c r="BZ3" s="29"/>
      <c r="CA3" s="29"/>
      <c r="CB3" s="29"/>
      <c r="CC3" s="29"/>
      <c r="CD3" s="30"/>
      <c r="CE3" s="10"/>
      <c r="CF3" s="10"/>
      <c r="CG3" s="4"/>
      <c r="CH3" s="29"/>
      <c r="CI3" s="29"/>
      <c r="CJ3" s="29"/>
      <c r="CK3" s="29"/>
      <c r="CL3" s="29"/>
      <c r="CM3" s="29"/>
      <c r="CN3" s="29"/>
      <c r="CO3" s="29"/>
      <c r="CP3" s="29"/>
      <c r="CQ3" s="29"/>
      <c r="CR3" s="29"/>
      <c r="CS3" s="29"/>
      <c r="CT3" s="30"/>
      <c r="CU3" s="4"/>
      <c r="CV3" s="10"/>
      <c r="CW3" s="4"/>
      <c r="CX3" s="31"/>
      <c r="CY3" s="31"/>
      <c r="CZ3" s="31"/>
      <c r="DA3" s="31"/>
      <c r="DB3" s="31"/>
      <c r="DC3" s="31"/>
      <c r="DD3" s="31"/>
      <c r="DE3" s="31"/>
      <c r="DF3" s="31"/>
      <c r="DG3" s="31"/>
      <c r="DH3" s="31"/>
      <c r="DI3" s="31"/>
      <c r="DJ3" s="32"/>
      <c r="DK3" s="4"/>
      <c r="DL3" s="4"/>
      <c r="DM3" s="4"/>
      <c r="DN3" s="4"/>
      <c r="DO3" s="126"/>
      <c r="DP3" s="126"/>
      <c r="DQ3" s="126"/>
      <c r="DR3" s="126"/>
      <c r="DS3" s="126"/>
      <c r="DT3" s="126"/>
      <c r="DU3" s="126"/>
      <c r="DV3" s="126"/>
    </row>
    <row r="4" spans="1:126" ht="15.75" customHeight="1">
      <c r="A4" s="4" t="s">
        <v>11</v>
      </c>
      <c r="B4" s="4"/>
      <c r="C4" s="4"/>
      <c r="D4" s="4"/>
      <c r="E4" s="4"/>
      <c r="F4" s="27">
        <v>42766</v>
      </c>
      <c r="G4" s="27">
        <f t="shared" ref="G4:Q4" si="0">EOMONTH(F4,1)</f>
        <v>42794</v>
      </c>
      <c r="H4" s="27">
        <f t="shared" si="0"/>
        <v>42825</v>
      </c>
      <c r="I4" s="27">
        <f t="shared" si="0"/>
        <v>42855</v>
      </c>
      <c r="J4" s="27">
        <f t="shared" si="0"/>
        <v>42886</v>
      </c>
      <c r="K4" s="27">
        <f t="shared" si="0"/>
        <v>42916</v>
      </c>
      <c r="L4" s="27">
        <f t="shared" si="0"/>
        <v>42947</v>
      </c>
      <c r="M4" s="27">
        <f t="shared" si="0"/>
        <v>42978</v>
      </c>
      <c r="N4" s="27">
        <f t="shared" si="0"/>
        <v>43008</v>
      </c>
      <c r="O4" s="27">
        <f t="shared" si="0"/>
        <v>43039</v>
      </c>
      <c r="P4" s="27">
        <f t="shared" si="0"/>
        <v>43069</v>
      </c>
      <c r="Q4" s="27">
        <f t="shared" si="0"/>
        <v>43100</v>
      </c>
      <c r="R4" s="28" t="str">
        <f>"FY"&amp;TEXT(Q4," Yyy")</f>
        <v>FY 2017</v>
      </c>
      <c r="S4" s="10"/>
      <c r="T4" s="10"/>
      <c r="U4" s="4"/>
      <c r="V4" s="27">
        <f>EOMONTH(Q4,1)</f>
        <v>43131</v>
      </c>
      <c r="W4" s="27">
        <f t="shared" ref="W4:AG4" si="1">EOMONTH(V4,1)</f>
        <v>43159</v>
      </c>
      <c r="X4" s="27">
        <f t="shared" si="1"/>
        <v>43190</v>
      </c>
      <c r="Y4" s="27">
        <f t="shared" si="1"/>
        <v>43220</v>
      </c>
      <c r="Z4" s="27">
        <f t="shared" si="1"/>
        <v>43251</v>
      </c>
      <c r="AA4" s="27">
        <f t="shared" si="1"/>
        <v>43281</v>
      </c>
      <c r="AB4" s="27">
        <f t="shared" si="1"/>
        <v>43312</v>
      </c>
      <c r="AC4" s="27">
        <f t="shared" si="1"/>
        <v>43343</v>
      </c>
      <c r="AD4" s="27">
        <f t="shared" si="1"/>
        <v>43373</v>
      </c>
      <c r="AE4" s="27">
        <f t="shared" si="1"/>
        <v>43404</v>
      </c>
      <c r="AF4" s="27">
        <f t="shared" si="1"/>
        <v>43434</v>
      </c>
      <c r="AG4" s="27">
        <f t="shared" si="1"/>
        <v>43465</v>
      </c>
      <c r="AH4" s="28" t="str">
        <f>"FY"&amp;TEXT(AG4," Yyy")</f>
        <v>FY 2018</v>
      </c>
      <c r="AI4" s="10"/>
      <c r="AJ4" s="10"/>
      <c r="AK4" s="4"/>
      <c r="AL4" s="27">
        <f>EOMONTH(AG4,1)</f>
        <v>43496</v>
      </c>
      <c r="AM4" s="27">
        <f t="shared" ref="AM4:AW4" si="2">EOMONTH(AL4,1)</f>
        <v>43524</v>
      </c>
      <c r="AN4" s="27">
        <f t="shared" si="2"/>
        <v>43555</v>
      </c>
      <c r="AO4" s="27">
        <f t="shared" si="2"/>
        <v>43585</v>
      </c>
      <c r="AP4" s="27">
        <f t="shared" si="2"/>
        <v>43616</v>
      </c>
      <c r="AQ4" s="27">
        <f t="shared" si="2"/>
        <v>43646</v>
      </c>
      <c r="AR4" s="27">
        <f t="shared" si="2"/>
        <v>43677</v>
      </c>
      <c r="AS4" s="27">
        <f t="shared" si="2"/>
        <v>43708</v>
      </c>
      <c r="AT4" s="27">
        <f t="shared" si="2"/>
        <v>43738</v>
      </c>
      <c r="AU4" s="29">
        <f t="shared" si="2"/>
        <v>43769</v>
      </c>
      <c r="AV4" s="29">
        <f t="shared" si="2"/>
        <v>43799</v>
      </c>
      <c r="AW4" s="29">
        <f t="shared" si="2"/>
        <v>43830</v>
      </c>
      <c r="AX4" s="30" t="str">
        <f>"FY"&amp;TEXT(AW4," Yyy")</f>
        <v>FY 2019</v>
      </c>
      <c r="AY4" s="10"/>
      <c r="AZ4" s="10"/>
      <c r="BA4" s="4"/>
      <c r="BB4" s="29">
        <f>EOMONTH(AW4,1)</f>
        <v>43861</v>
      </c>
      <c r="BC4" s="29">
        <f t="shared" ref="BC4:BM4" si="3">EOMONTH(BB4,1)</f>
        <v>43890</v>
      </c>
      <c r="BD4" s="29">
        <f t="shared" si="3"/>
        <v>43921</v>
      </c>
      <c r="BE4" s="29">
        <f t="shared" si="3"/>
        <v>43951</v>
      </c>
      <c r="BF4" s="29">
        <f t="shared" si="3"/>
        <v>43982</v>
      </c>
      <c r="BG4" s="29">
        <f t="shared" si="3"/>
        <v>44012</v>
      </c>
      <c r="BH4" s="29">
        <f t="shared" si="3"/>
        <v>44043</v>
      </c>
      <c r="BI4" s="29">
        <f t="shared" si="3"/>
        <v>44074</v>
      </c>
      <c r="BJ4" s="29">
        <f t="shared" si="3"/>
        <v>44104</v>
      </c>
      <c r="BK4" s="29">
        <f t="shared" si="3"/>
        <v>44135</v>
      </c>
      <c r="BL4" s="29">
        <f t="shared" si="3"/>
        <v>44165</v>
      </c>
      <c r="BM4" s="29">
        <f t="shared" si="3"/>
        <v>44196</v>
      </c>
      <c r="BN4" s="30" t="str">
        <f>"FY"&amp;TEXT(BM4," Yyy")</f>
        <v>FY 2020</v>
      </c>
      <c r="BO4" s="10"/>
      <c r="BP4" s="10"/>
      <c r="BQ4" s="4"/>
      <c r="BR4" s="29">
        <f>EOMONTH(BM4,1)</f>
        <v>44227</v>
      </c>
      <c r="BS4" s="29">
        <f t="shared" ref="BS4:CC4" si="4">EOMONTH(BR4,1)</f>
        <v>44255</v>
      </c>
      <c r="BT4" s="29">
        <f t="shared" si="4"/>
        <v>44286</v>
      </c>
      <c r="BU4" s="29">
        <f t="shared" si="4"/>
        <v>44316</v>
      </c>
      <c r="BV4" s="29">
        <f t="shared" si="4"/>
        <v>44347</v>
      </c>
      <c r="BW4" s="29">
        <f t="shared" si="4"/>
        <v>44377</v>
      </c>
      <c r="BX4" s="29">
        <f t="shared" si="4"/>
        <v>44408</v>
      </c>
      <c r="BY4" s="29">
        <f t="shared" si="4"/>
        <v>44439</v>
      </c>
      <c r="BZ4" s="29">
        <f t="shared" si="4"/>
        <v>44469</v>
      </c>
      <c r="CA4" s="29">
        <f t="shared" si="4"/>
        <v>44500</v>
      </c>
      <c r="CB4" s="29">
        <f t="shared" si="4"/>
        <v>44530</v>
      </c>
      <c r="CC4" s="29">
        <f t="shared" si="4"/>
        <v>44561</v>
      </c>
      <c r="CD4" s="30" t="str">
        <f>"FY"&amp;TEXT(CC4," Yyy")</f>
        <v>FY 2021</v>
      </c>
      <c r="CE4" s="10"/>
      <c r="CF4" s="10"/>
      <c r="CG4" s="4"/>
      <c r="CH4" s="29">
        <f>EOMONTH(CC4,1)</f>
        <v>44592</v>
      </c>
      <c r="CI4" s="29">
        <f t="shared" ref="CI4:CS4" si="5">EOMONTH(CH4,1)</f>
        <v>44620</v>
      </c>
      <c r="CJ4" s="29">
        <f t="shared" si="5"/>
        <v>44651</v>
      </c>
      <c r="CK4" s="29">
        <f t="shared" si="5"/>
        <v>44681</v>
      </c>
      <c r="CL4" s="29">
        <f t="shared" si="5"/>
        <v>44712</v>
      </c>
      <c r="CM4" s="29">
        <f t="shared" si="5"/>
        <v>44742</v>
      </c>
      <c r="CN4" s="29">
        <f t="shared" si="5"/>
        <v>44773</v>
      </c>
      <c r="CO4" s="29">
        <f t="shared" si="5"/>
        <v>44804</v>
      </c>
      <c r="CP4" s="29">
        <f t="shared" si="5"/>
        <v>44834</v>
      </c>
      <c r="CQ4" s="29">
        <f t="shared" si="5"/>
        <v>44865</v>
      </c>
      <c r="CR4" s="29">
        <f t="shared" si="5"/>
        <v>44895</v>
      </c>
      <c r="CS4" s="29">
        <f t="shared" si="5"/>
        <v>44926</v>
      </c>
      <c r="CT4" s="30" t="str">
        <f>"FY"&amp;TEXT(CS4," Yyy")</f>
        <v>FY 2022</v>
      </c>
      <c r="CU4" s="4"/>
      <c r="CV4" s="10"/>
      <c r="CW4" s="4"/>
      <c r="CX4" s="31">
        <v>44948</v>
      </c>
      <c r="CY4" s="31">
        <f t="shared" ref="CY4:DI4" si="6">EOMONTH(CX4,1)</f>
        <v>44985</v>
      </c>
      <c r="CZ4" s="31">
        <f t="shared" si="6"/>
        <v>45016</v>
      </c>
      <c r="DA4" s="31">
        <f t="shared" si="6"/>
        <v>45046</v>
      </c>
      <c r="DB4" s="31">
        <f t="shared" si="6"/>
        <v>45077</v>
      </c>
      <c r="DC4" s="31">
        <f t="shared" si="6"/>
        <v>45107</v>
      </c>
      <c r="DD4" s="31">
        <f t="shared" si="6"/>
        <v>45138</v>
      </c>
      <c r="DE4" s="31">
        <f t="shared" si="6"/>
        <v>45169</v>
      </c>
      <c r="DF4" s="31">
        <f t="shared" si="6"/>
        <v>45199</v>
      </c>
      <c r="DG4" s="31">
        <f t="shared" si="6"/>
        <v>45230</v>
      </c>
      <c r="DH4" s="31">
        <f t="shared" si="6"/>
        <v>45260</v>
      </c>
      <c r="DI4" s="31">
        <f t="shared" si="6"/>
        <v>45291</v>
      </c>
      <c r="DJ4" s="32" t="s">
        <v>18</v>
      </c>
      <c r="DK4" s="4"/>
      <c r="DL4" s="4"/>
      <c r="DM4" s="4"/>
      <c r="DN4" s="4"/>
      <c r="DO4" s="126"/>
      <c r="DP4" s="126"/>
      <c r="DQ4" s="126"/>
      <c r="DR4" s="126"/>
      <c r="DS4" s="126"/>
      <c r="DT4" s="126"/>
      <c r="DU4" s="126"/>
      <c r="DV4" s="126"/>
    </row>
    <row r="5" spans="1:126" ht="7.5" customHeight="1">
      <c r="A5" s="35"/>
      <c r="B5" s="36"/>
      <c r="C5" s="36"/>
      <c r="D5" s="36"/>
      <c r="E5" s="36"/>
      <c r="F5" s="38"/>
      <c r="G5" s="38"/>
      <c r="H5" s="38"/>
      <c r="I5" s="38"/>
      <c r="J5" s="38"/>
      <c r="K5" s="38"/>
      <c r="L5" s="38"/>
      <c r="M5" s="38"/>
      <c r="N5" s="38"/>
      <c r="O5" s="38"/>
      <c r="P5" s="38"/>
      <c r="Q5" s="38"/>
      <c r="R5" s="36"/>
      <c r="S5" s="37"/>
      <c r="T5" s="37"/>
      <c r="U5" s="36"/>
      <c r="V5" s="38"/>
      <c r="W5" s="38"/>
      <c r="X5" s="38"/>
      <c r="Y5" s="38"/>
      <c r="Z5" s="38"/>
      <c r="AA5" s="38"/>
      <c r="AB5" s="38"/>
      <c r="AC5" s="38"/>
      <c r="AD5" s="38"/>
      <c r="AE5" s="38"/>
      <c r="AF5" s="38"/>
      <c r="AG5" s="38"/>
      <c r="AH5" s="36"/>
      <c r="AI5" s="37"/>
      <c r="AJ5" s="37"/>
      <c r="AK5" s="36"/>
      <c r="AL5" s="38"/>
      <c r="AM5" s="38"/>
      <c r="AN5" s="38"/>
      <c r="AO5" s="38"/>
      <c r="AP5" s="38"/>
      <c r="AQ5" s="38"/>
      <c r="AR5" s="38"/>
      <c r="AS5" s="38"/>
      <c r="AT5" s="38"/>
      <c r="AU5" s="38"/>
      <c r="AV5" s="38"/>
      <c r="AW5" s="38"/>
      <c r="AX5" s="36"/>
      <c r="AY5" s="37"/>
      <c r="AZ5" s="37"/>
      <c r="BA5" s="36"/>
      <c r="BB5" s="38"/>
      <c r="BC5" s="38"/>
      <c r="BD5" s="38"/>
      <c r="BE5" s="38"/>
      <c r="BF5" s="38"/>
      <c r="BG5" s="38"/>
      <c r="BH5" s="38"/>
      <c r="BI5" s="38"/>
      <c r="BJ5" s="38"/>
      <c r="BK5" s="38"/>
      <c r="BL5" s="38"/>
      <c r="BM5" s="38"/>
      <c r="BN5" s="36"/>
      <c r="BO5" s="37"/>
      <c r="BP5" s="37"/>
      <c r="BQ5" s="36"/>
      <c r="BR5" s="38"/>
      <c r="BS5" s="38"/>
      <c r="BT5" s="38"/>
      <c r="BU5" s="38"/>
      <c r="BV5" s="38"/>
      <c r="BW5" s="38"/>
      <c r="BX5" s="38"/>
      <c r="BY5" s="38"/>
      <c r="BZ5" s="38"/>
      <c r="CA5" s="38"/>
      <c r="CB5" s="38"/>
      <c r="CC5" s="38"/>
      <c r="CD5" s="36"/>
      <c r="CE5" s="37"/>
      <c r="CF5" s="37"/>
      <c r="CG5" s="36"/>
      <c r="CH5" s="38"/>
      <c r="CI5" s="38"/>
      <c r="CJ5" s="38"/>
      <c r="CK5" s="38"/>
      <c r="CL5" s="38"/>
      <c r="CM5" s="38"/>
      <c r="CN5" s="38"/>
      <c r="CO5" s="38"/>
      <c r="CP5" s="38"/>
      <c r="CQ5" s="38"/>
      <c r="CR5" s="38"/>
      <c r="CS5" s="38"/>
      <c r="CT5" s="36"/>
      <c r="CU5" s="36"/>
      <c r="CV5" s="37"/>
      <c r="CW5" s="4"/>
      <c r="CX5" s="4"/>
      <c r="CY5" s="4"/>
      <c r="CZ5" s="4"/>
      <c r="DA5" s="4"/>
      <c r="DB5" s="4"/>
      <c r="DC5" s="4"/>
      <c r="DD5" s="4"/>
      <c r="DE5" s="4"/>
      <c r="DF5" s="4"/>
      <c r="DG5" s="4"/>
      <c r="DH5" s="4"/>
      <c r="DI5" s="4"/>
      <c r="DJ5" s="4"/>
      <c r="DK5" s="4"/>
      <c r="DL5" s="4"/>
      <c r="DM5" s="4"/>
      <c r="DN5" s="4"/>
      <c r="DO5" s="126"/>
      <c r="DP5" s="126"/>
      <c r="DQ5" s="126"/>
      <c r="DR5" s="126"/>
      <c r="DS5" s="126"/>
      <c r="DT5" s="126"/>
      <c r="DU5" s="126"/>
      <c r="DV5" s="126"/>
    </row>
    <row r="6" spans="1:126" ht="15.75" customHeight="1">
      <c r="A6" s="4" t="s">
        <v>94</v>
      </c>
      <c r="B6" s="36"/>
      <c r="C6" s="36"/>
      <c r="D6" s="36"/>
      <c r="E6" s="36"/>
      <c r="F6" s="38">
        <f t="shared" ref="F6:Q6" si="7">F59</f>
        <v>0</v>
      </c>
      <c r="G6" s="38">
        <f t="shared" si="7"/>
        <v>0</v>
      </c>
      <c r="H6" s="38">
        <f t="shared" si="7"/>
        <v>0</v>
      </c>
      <c r="I6" s="38">
        <f t="shared" si="7"/>
        <v>0</v>
      </c>
      <c r="J6" s="38">
        <f t="shared" si="7"/>
        <v>0</v>
      </c>
      <c r="K6" s="38">
        <f t="shared" si="7"/>
        <v>0</v>
      </c>
      <c r="L6" s="38">
        <f t="shared" si="7"/>
        <v>0</v>
      </c>
      <c r="M6" s="38">
        <f t="shared" si="7"/>
        <v>0</v>
      </c>
      <c r="N6" s="38">
        <f t="shared" si="7"/>
        <v>0</v>
      </c>
      <c r="O6" s="38">
        <f t="shared" si="7"/>
        <v>0</v>
      </c>
      <c r="P6" s="38">
        <f t="shared" si="7"/>
        <v>0</v>
      </c>
      <c r="Q6" s="38">
        <f t="shared" si="7"/>
        <v>0</v>
      </c>
      <c r="R6" s="38">
        <f t="shared" ref="R6:R8" si="8">SUM(F6:Q6)</f>
        <v>0</v>
      </c>
      <c r="S6" s="37"/>
      <c r="T6" s="37"/>
      <c r="U6" s="36"/>
      <c r="V6" s="38">
        <f t="shared" ref="V6:AG6" si="9">V59</f>
        <v>0</v>
      </c>
      <c r="W6" s="38">
        <f t="shared" si="9"/>
        <v>0</v>
      </c>
      <c r="X6" s="38">
        <f t="shared" si="9"/>
        <v>0</v>
      </c>
      <c r="Y6" s="38">
        <f t="shared" si="9"/>
        <v>0</v>
      </c>
      <c r="Z6" s="38">
        <f t="shared" si="9"/>
        <v>0</v>
      </c>
      <c r="AA6" s="38">
        <f t="shared" si="9"/>
        <v>0</v>
      </c>
      <c r="AB6" s="38">
        <f t="shared" si="9"/>
        <v>0</v>
      </c>
      <c r="AC6" s="38">
        <f t="shared" si="9"/>
        <v>0</v>
      </c>
      <c r="AD6" s="38">
        <f t="shared" si="9"/>
        <v>0</v>
      </c>
      <c r="AE6" s="38">
        <f t="shared" si="9"/>
        <v>0</v>
      </c>
      <c r="AF6" s="38">
        <f t="shared" si="9"/>
        <v>0</v>
      </c>
      <c r="AG6" s="38">
        <f t="shared" si="9"/>
        <v>0</v>
      </c>
      <c r="AH6" s="38">
        <f t="shared" ref="AH6:AH8" si="10">SUM(V6:AG6)</f>
        <v>0</v>
      </c>
      <c r="AI6" s="37"/>
      <c r="AJ6" s="37"/>
      <c r="AK6" s="36"/>
      <c r="AL6" s="38">
        <f t="shared" ref="AL6:AW6" si="11">AL59</f>
        <v>14258.333333333334</v>
      </c>
      <c r="AM6" s="38">
        <f t="shared" si="11"/>
        <v>14258.333333333334</v>
      </c>
      <c r="AN6" s="38">
        <f t="shared" si="11"/>
        <v>14258.333333333334</v>
      </c>
      <c r="AO6" s="38">
        <f t="shared" si="11"/>
        <v>14258.333333333334</v>
      </c>
      <c r="AP6" s="38">
        <f t="shared" si="11"/>
        <v>14258.333333333334</v>
      </c>
      <c r="AQ6" s="38">
        <f t="shared" si="11"/>
        <v>14258.333333333334</v>
      </c>
      <c r="AR6" s="38">
        <f t="shared" si="11"/>
        <v>14258.333333333334</v>
      </c>
      <c r="AS6" s="38">
        <f t="shared" si="11"/>
        <v>14258.333333333334</v>
      </c>
      <c r="AT6" s="38">
        <f t="shared" si="11"/>
        <v>14258.333333333334</v>
      </c>
      <c r="AU6" s="38">
        <f t="shared" si="11"/>
        <v>14258.333333333334</v>
      </c>
      <c r="AV6" s="38">
        <f t="shared" si="11"/>
        <v>14258.333333333334</v>
      </c>
      <c r="AW6" s="38">
        <f t="shared" si="11"/>
        <v>14258.333333333334</v>
      </c>
      <c r="AX6" s="38">
        <f t="shared" ref="AX6:AX8" si="12">SUM(AL6:AW6)</f>
        <v>171100</v>
      </c>
      <c r="AY6" s="37"/>
      <c r="AZ6" s="37"/>
      <c r="BA6" s="36"/>
      <c r="BB6" s="38">
        <f t="shared" ref="BB6:BM6" si="13">BB59</f>
        <v>18191.666666666668</v>
      </c>
      <c r="BC6" s="38">
        <f t="shared" si="13"/>
        <v>18191.666666666668</v>
      </c>
      <c r="BD6" s="38">
        <f t="shared" si="13"/>
        <v>18191.666666666668</v>
      </c>
      <c r="BE6" s="38">
        <f t="shared" si="13"/>
        <v>22616.666666666668</v>
      </c>
      <c r="BF6" s="38">
        <f t="shared" si="13"/>
        <v>22616.666666666668</v>
      </c>
      <c r="BG6" s="38">
        <f t="shared" si="13"/>
        <v>22616.666666666668</v>
      </c>
      <c r="BH6" s="38">
        <f t="shared" si="13"/>
        <v>22616.666666666668</v>
      </c>
      <c r="BI6" s="38">
        <f t="shared" si="13"/>
        <v>22616.666666666668</v>
      </c>
      <c r="BJ6" s="38">
        <f t="shared" si="13"/>
        <v>22616.666666666668</v>
      </c>
      <c r="BK6" s="38">
        <f t="shared" si="13"/>
        <v>29008.333333333336</v>
      </c>
      <c r="BL6" s="38">
        <f t="shared" si="13"/>
        <v>35400</v>
      </c>
      <c r="BM6" s="38">
        <f t="shared" si="13"/>
        <v>35400</v>
      </c>
      <c r="BN6" s="38">
        <f t="shared" ref="BN6:BN8" si="14">SUM(BB6:BM6)</f>
        <v>290083.33333333337</v>
      </c>
      <c r="BO6" s="37"/>
      <c r="BP6" s="37"/>
      <c r="BQ6" s="36"/>
      <c r="BR6" s="38">
        <f t="shared" ref="BR6:CC6" si="15">BR59</f>
        <v>43979.583333333336</v>
      </c>
      <c r="BS6" s="38">
        <f t="shared" si="15"/>
        <v>49142.083333333328</v>
      </c>
      <c r="BT6" s="38">
        <f t="shared" si="15"/>
        <v>54304.583333333328</v>
      </c>
      <c r="BU6" s="38">
        <f t="shared" si="15"/>
        <v>59467.083333333314</v>
      </c>
      <c r="BV6" s="38">
        <f t="shared" si="15"/>
        <v>64629.583333333336</v>
      </c>
      <c r="BW6" s="38">
        <f t="shared" si="15"/>
        <v>69792.083333333328</v>
      </c>
      <c r="BX6" s="38">
        <f t="shared" si="15"/>
        <v>74954.583333333328</v>
      </c>
      <c r="BY6" s="38">
        <f t="shared" si="15"/>
        <v>80117.083333333328</v>
      </c>
      <c r="BZ6" s="38">
        <f t="shared" si="15"/>
        <v>85279.583333333328</v>
      </c>
      <c r="CA6" s="38">
        <f t="shared" si="15"/>
        <v>90442.083333333328</v>
      </c>
      <c r="CB6" s="38">
        <f t="shared" si="15"/>
        <v>95604.583333333328</v>
      </c>
      <c r="CC6" s="38">
        <f t="shared" si="15"/>
        <v>100767.08333333333</v>
      </c>
      <c r="CD6" s="38">
        <f t="shared" ref="CD6:CD8" si="16">SUM(BR6:CC6)</f>
        <v>868480</v>
      </c>
      <c r="CE6" s="37"/>
      <c r="CF6" s="37"/>
      <c r="CG6" s="36"/>
      <c r="CH6" s="38">
        <f t="shared" ref="CH6:CS6" si="17">CH59</f>
        <v>138449.64583333337</v>
      </c>
      <c r="CI6" s="38">
        <f t="shared" si="17"/>
        <v>151724.64583333334</v>
      </c>
      <c r="CJ6" s="38">
        <f t="shared" si="17"/>
        <v>164999.64583333334</v>
      </c>
      <c r="CK6" s="38">
        <f t="shared" si="17"/>
        <v>178274.64583333334</v>
      </c>
      <c r="CL6" s="38">
        <f t="shared" si="17"/>
        <v>191549.64583333334</v>
      </c>
      <c r="CM6" s="38">
        <f t="shared" si="17"/>
        <v>204824.64583333334</v>
      </c>
      <c r="CN6" s="38">
        <f t="shared" si="17"/>
        <v>218099.64583333334</v>
      </c>
      <c r="CO6" s="38">
        <f t="shared" si="17"/>
        <v>231374.64583333337</v>
      </c>
      <c r="CP6" s="38">
        <f t="shared" si="17"/>
        <v>244649.64583333334</v>
      </c>
      <c r="CQ6" s="38">
        <f t="shared" si="17"/>
        <v>257924.64583333334</v>
      </c>
      <c r="CR6" s="38">
        <f t="shared" si="17"/>
        <v>271199.64583333331</v>
      </c>
      <c r="CS6" s="38">
        <f t="shared" si="17"/>
        <v>284474.64583333331</v>
      </c>
      <c r="CT6" s="38">
        <f t="shared" ref="CT6:CT8" si="18">SUM(CH6:CS6)</f>
        <v>2537545.7500000005</v>
      </c>
      <c r="CU6" s="37"/>
      <c r="CV6" s="37"/>
      <c r="CW6" s="36"/>
      <c r="CX6" s="38">
        <f t="shared" ref="CX6:DI6" si="19">CX59</f>
        <v>345662.6239583334</v>
      </c>
      <c r="CY6" s="38">
        <f t="shared" si="19"/>
        <v>375162.6239583334</v>
      </c>
      <c r="CZ6" s="38">
        <f t="shared" si="19"/>
        <v>404662.6239583334</v>
      </c>
      <c r="DA6" s="38">
        <f t="shared" si="19"/>
        <v>434162.62395833345</v>
      </c>
      <c r="DB6" s="38">
        <f t="shared" si="19"/>
        <v>463662.62395833334</v>
      </c>
      <c r="DC6" s="38">
        <f t="shared" si="19"/>
        <v>493162.62395833334</v>
      </c>
      <c r="DD6" s="38">
        <f t="shared" si="19"/>
        <v>522662.62395833334</v>
      </c>
      <c r="DE6" s="38">
        <f t="shared" si="19"/>
        <v>552162.6239583334</v>
      </c>
      <c r="DF6" s="38">
        <f t="shared" si="19"/>
        <v>581662.6239583334</v>
      </c>
      <c r="DG6" s="38">
        <f t="shared" si="19"/>
        <v>611162.62395833328</v>
      </c>
      <c r="DH6" s="38">
        <f t="shared" si="19"/>
        <v>640662.6239583334</v>
      </c>
      <c r="DI6" s="38">
        <f t="shared" si="19"/>
        <v>670162.62395833328</v>
      </c>
      <c r="DJ6" s="38">
        <f t="shared" ref="DJ6:DJ8" si="20">SUM(CX6:DI6)</f>
        <v>6094951.4875000007</v>
      </c>
      <c r="DK6" s="4"/>
      <c r="DL6" s="4"/>
      <c r="DM6" s="4"/>
      <c r="DN6" s="4"/>
      <c r="DO6" s="126"/>
      <c r="DP6" s="126"/>
      <c r="DQ6" s="126"/>
      <c r="DR6" s="126"/>
      <c r="DS6" s="126"/>
      <c r="DT6" s="126"/>
      <c r="DU6" s="126"/>
      <c r="DV6" s="126"/>
    </row>
    <row r="7" spans="1:126" ht="15.75" customHeight="1">
      <c r="A7" s="4" t="s">
        <v>33</v>
      </c>
      <c r="B7" s="36"/>
      <c r="C7" s="36"/>
      <c r="D7" s="36"/>
      <c r="E7" s="36"/>
      <c r="F7" s="38">
        <f t="shared" ref="F7:Q7" si="21">F60</f>
        <v>0</v>
      </c>
      <c r="G7" s="38">
        <f t="shared" si="21"/>
        <v>0</v>
      </c>
      <c r="H7" s="38">
        <f t="shared" si="21"/>
        <v>0</v>
      </c>
      <c r="I7" s="38">
        <f t="shared" si="21"/>
        <v>0</v>
      </c>
      <c r="J7" s="38">
        <f t="shared" si="21"/>
        <v>0</v>
      </c>
      <c r="K7" s="38">
        <f t="shared" si="21"/>
        <v>0</v>
      </c>
      <c r="L7" s="38">
        <f t="shared" si="21"/>
        <v>0</v>
      </c>
      <c r="M7" s="38">
        <f t="shared" si="21"/>
        <v>0</v>
      </c>
      <c r="N7" s="38">
        <f t="shared" si="21"/>
        <v>0</v>
      </c>
      <c r="O7" s="38">
        <f t="shared" si="21"/>
        <v>0</v>
      </c>
      <c r="P7" s="38">
        <f t="shared" si="21"/>
        <v>0</v>
      </c>
      <c r="Q7" s="38">
        <f t="shared" si="21"/>
        <v>0</v>
      </c>
      <c r="R7" s="38">
        <f t="shared" si="8"/>
        <v>0</v>
      </c>
      <c r="S7" s="37"/>
      <c r="T7" s="37"/>
      <c r="U7" s="36"/>
      <c r="V7" s="38">
        <f t="shared" ref="V7:AG7" si="22">V60</f>
        <v>0</v>
      </c>
      <c r="W7" s="38">
        <f t="shared" si="22"/>
        <v>0</v>
      </c>
      <c r="X7" s="38">
        <f t="shared" si="22"/>
        <v>0</v>
      </c>
      <c r="Y7" s="38">
        <f t="shared" si="22"/>
        <v>0</v>
      </c>
      <c r="Z7" s="38">
        <f t="shared" si="22"/>
        <v>0</v>
      </c>
      <c r="AA7" s="38">
        <f t="shared" si="22"/>
        <v>0</v>
      </c>
      <c r="AB7" s="38">
        <f t="shared" si="22"/>
        <v>0</v>
      </c>
      <c r="AC7" s="38">
        <f t="shared" si="22"/>
        <v>0</v>
      </c>
      <c r="AD7" s="38">
        <f t="shared" si="22"/>
        <v>0</v>
      </c>
      <c r="AE7" s="38">
        <f t="shared" si="22"/>
        <v>0</v>
      </c>
      <c r="AF7" s="38">
        <f t="shared" si="22"/>
        <v>0</v>
      </c>
      <c r="AG7" s="38">
        <f t="shared" si="22"/>
        <v>0</v>
      </c>
      <c r="AH7" s="38">
        <f t="shared" si="10"/>
        <v>0</v>
      </c>
      <c r="AI7" s="37"/>
      <c r="AJ7" s="37"/>
      <c r="AK7" s="36"/>
      <c r="AL7" s="38">
        <f t="shared" ref="AL7:AW7" si="23">AL60</f>
        <v>0</v>
      </c>
      <c r="AM7" s="38">
        <f t="shared" si="23"/>
        <v>0</v>
      </c>
      <c r="AN7" s="38">
        <f t="shared" si="23"/>
        <v>0</v>
      </c>
      <c r="AO7" s="38">
        <f t="shared" si="23"/>
        <v>0</v>
      </c>
      <c r="AP7" s="38">
        <f t="shared" si="23"/>
        <v>0</v>
      </c>
      <c r="AQ7" s="38">
        <f t="shared" si="23"/>
        <v>0</v>
      </c>
      <c r="AR7" s="38">
        <f t="shared" si="23"/>
        <v>0</v>
      </c>
      <c r="AS7" s="38">
        <f t="shared" si="23"/>
        <v>0</v>
      </c>
      <c r="AT7" s="38">
        <f t="shared" si="23"/>
        <v>0</v>
      </c>
      <c r="AU7" s="38">
        <f t="shared" si="23"/>
        <v>0</v>
      </c>
      <c r="AV7" s="38">
        <f t="shared" si="23"/>
        <v>0</v>
      </c>
      <c r="AW7" s="38">
        <f t="shared" si="23"/>
        <v>0</v>
      </c>
      <c r="AX7" s="38">
        <f t="shared" si="12"/>
        <v>0</v>
      </c>
      <c r="AY7" s="37"/>
      <c r="AZ7" s="37"/>
      <c r="BA7" s="36"/>
      <c r="BB7" s="38">
        <f t="shared" ref="BB7:BM7" si="24">BB60</f>
        <v>0</v>
      </c>
      <c r="BC7" s="38">
        <f t="shared" si="24"/>
        <v>10816.666666666668</v>
      </c>
      <c r="BD7" s="38">
        <f t="shared" si="24"/>
        <v>10816.666666666668</v>
      </c>
      <c r="BE7" s="38">
        <f t="shared" si="24"/>
        <v>10816.666666666668</v>
      </c>
      <c r="BF7" s="38">
        <f t="shared" si="24"/>
        <v>10816.666666666668</v>
      </c>
      <c r="BG7" s="38">
        <f t="shared" si="24"/>
        <v>10816.666666666668</v>
      </c>
      <c r="BH7" s="38">
        <f t="shared" si="24"/>
        <v>10816.666666666668</v>
      </c>
      <c r="BI7" s="38">
        <f t="shared" si="24"/>
        <v>10816.666666666668</v>
      </c>
      <c r="BJ7" s="38">
        <f t="shared" si="24"/>
        <v>10816.666666666668</v>
      </c>
      <c r="BK7" s="38">
        <f t="shared" si="24"/>
        <v>15241.666666666668</v>
      </c>
      <c r="BL7" s="38">
        <f t="shared" si="24"/>
        <v>15241.66666666667</v>
      </c>
      <c r="BM7" s="38">
        <f t="shared" si="24"/>
        <v>15241.66666666667</v>
      </c>
      <c r="BN7" s="38">
        <f t="shared" si="14"/>
        <v>132258.33333333337</v>
      </c>
      <c r="BO7" s="37"/>
      <c r="BP7" s="37"/>
      <c r="BQ7" s="36"/>
      <c r="BR7" s="38">
        <f t="shared" ref="BR7:CC7" si="25">BR60</f>
        <v>16683.888888888891</v>
      </c>
      <c r="BS7" s="38">
        <f t="shared" si="25"/>
        <v>17093.611111111109</v>
      </c>
      <c r="BT7" s="38">
        <f t="shared" si="25"/>
        <v>17503.333333333332</v>
      </c>
      <c r="BU7" s="38">
        <f t="shared" si="25"/>
        <v>17913.055555555551</v>
      </c>
      <c r="BV7" s="38">
        <f t="shared" si="25"/>
        <v>18322.777777777781</v>
      </c>
      <c r="BW7" s="38">
        <f t="shared" si="25"/>
        <v>18732.499999999996</v>
      </c>
      <c r="BX7" s="38">
        <f t="shared" si="25"/>
        <v>19142.222222222223</v>
      </c>
      <c r="BY7" s="38">
        <f t="shared" si="25"/>
        <v>19551.944444444442</v>
      </c>
      <c r="BZ7" s="38">
        <f t="shared" si="25"/>
        <v>19961.666666666664</v>
      </c>
      <c r="CA7" s="38">
        <f t="shared" si="25"/>
        <v>20371.388888888887</v>
      </c>
      <c r="CB7" s="38">
        <f t="shared" si="25"/>
        <v>20781.111111111109</v>
      </c>
      <c r="CC7" s="38">
        <f t="shared" si="25"/>
        <v>21190.833333333328</v>
      </c>
      <c r="CD7" s="38">
        <f t="shared" si="16"/>
        <v>227248.33333333326</v>
      </c>
      <c r="CE7" s="37"/>
      <c r="CF7" s="37"/>
      <c r="CG7" s="36"/>
      <c r="CH7" s="38">
        <f t="shared" ref="CH7:CS7" si="26">CH60</f>
        <v>25692.041666666664</v>
      </c>
      <c r="CI7" s="38">
        <f t="shared" si="26"/>
        <v>27658.708333333325</v>
      </c>
      <c r="CJ7" s="38">
        <f t="shared" si="26"/>
        <v>29625.374999999996</v>
      </c>
      <c r="CK7" s="38">
        <f t="shared" si="26"/>
        <v>31592.041666666664</v>
      </c>
      <c r="CL7" s="38">
        <f t="shared" si="26"/>
        <v>33558.708333333328</v>
      </c>
      <c r="CM7" s="38">
        <f t="shared" si="26"/>
        <v>35525.375</v>
      </c>
      <c r="CN7" s="38">
        <f t="shared" si="26"/>
        <v>37492.041666666672</v>
      </c>
      <c r="CO7" s="38">
        <f t="shared" si="26"/>
        <v>39458.708333333343</v>
      </c>
      <c r="CP7" s="38">
        <f t="shared" si="26"/>
        <v>41425.375000000007</v>
      </c>
      <c r="CQ7" s="38">
        <f t="shared" si="26"/>
        <v>43392.041666666686</v>
      </c>
      <c r="CR7" s="38">
        <f t="shared" si="26"/>
        <v>45358.708333333343</v>
      </c>
      <c r="CS7" s="38">
        <f t="shared" si="26"/>
        <v>47325.375000000015</v>
      </c>
      <c r="CT7" s="38">
        <f t="shared" si="18"/>
        <v>438104.50000000012</v>
      </c>
      <c r="CU7" s="37"/>
      <c r="CV7" s="37"/>
      <c r="CW7" s="36"/>
      <c r="CX7" s="38">
        <f t="shared" ref="CX7:DI7" si="27">CX60</f>
        <v>55665.393750000032</v>
      </c>
      <c r="CY7" s="38">
        <f t="shared" si="27"/>
        <v>60459.143750000025</v>
      </c>
      <c r="CZ7" s="38">
        <f t="shared" si="27"/>
        <v>65252.893750000025</v>
      </c>
      <c r="DA7" s="38">
        <f t="shared" si="27"/>
        <v>70046.643750000047</v>
      </c>
      <c r="DB7" s="38">
        <f t="shared" si="27"/>
        <v>74840.393750000017</v>
      </c>
      <c r="DC7" s="38">
        <f t="shared" si="27"/>
        <v>79634.143750000032</v>
      </c>
      <c r="DD7" s="38">
        <f t="shared" si="27"/>
        <v>84427.893750000017</v>
      </c>
      <c r="DE7" s="38">
        <f t="shared" si="27"/>
        <v>89221.643750000032</v>
      </c>
      <c r="DF7" s="38">
        <f t="shared" si="27"/>
        <v>94015.393750000032</v>
      </c>
      <c r="DG7" s="38">
        <f t="shared" si="27"/>
        <v>98809.143750000032</v>
      </c>
      <c r="DH7" s="38">
        <f t="shared" si="27"/>
        <v>103602.89375000003</v>
      </c>
      <c r="DI7" s="38">
        <f t="shared" si="27"/>
        <v>108396.64375000003</v>
      </c>
      <c r="DJ7" s="38">
        <f t="shared" si="20"/>
        <v>984372.22500000044</v>
      </c>
      <c r="DK7" s="4"/>
      <c r="DL7" s="4"/>
      <c r="DM7" s="4"/>
      <c r="DN7" s="4"/>
      <c r="DO7" s="126"/>
      <c r="DP7" s="126"/>
      <c r="DQ7" s="126"/>
      <c r="DR7" s="126"/>
      <c r="DS7" s="126"/>
      <c r="DT7" s="126"/>
      <c r="DU7" s="126"/>
      <c r="DV7" s="126"/>
    </row>
    <row r="8" spans="1:126" ht="15.75" customHeight="1">
      <c r="A8" s="4" t="s">
        <v>35</v>
      </c>
      <c r="B8" s="36"/>
      <c r="C8" s="36"/>
      <c r="D8" s="36"/>
      <c r="E8" s="36"/>
      <c r="F8" s="38">
        <f t="shared" ref="F8:Q8" si="28">F61</f>
        <v>0</v>
      </c>
      <c r="G8" s="38">
        <f t="shared" si="28"/>
        <v>0</v>
      </c>
      <c r="H8" s="38">
        <f t="shared" si="28"/>
        <v>0</v>
      </c>
      <c r="I8" s="38">
        <f t="shared" si="28"/>
        <v>0</v>
      </c>
      <c r="J8" s="38">
        <f t="shared" si="28"/>
        <v>0</v>
      </c>
      <c r="K8" s="38">
        <f t="shared" si="28"/>
        <v>0</v>
      </c>
      <c r="L8" s="38">
        <f t="shared" si="28"/>
        <v>0</v>
      </c>
      <c r="M8" s="38">
        <f t="shared" si="28"/>
        <v>0</v>
      </c>
      <c r="N8" s="38">
        <f t="shared" si="28"/>
        <v>0</v>
      </c>
      <c r="O8" s="38">
        <f t="shared" si="28"/>
        <v>0</v>
      </c>
      <c r="P8" s="38">
        <f t="shared" si="28"/>
        <v>0</v>
      </c>
      <c r="Q8" s="38">
        <f t="shared" si="28"/>
        <v>0</v>
      </c>
      <c r="R8" s="38">
        <f t="shared" si="8"/>
        <v>0</v>
      </c>
      <c r="S8" s="37"/>
      <c r="T8" s="37"/>
      <c r="U8" s="36"/>
      <c r="V8" s="38">
        <f t="shared" ref="V8:AG8" si="29">V61</f>
        <v>0</v>
      </c>
      <c r="W8" s="38">
        <f t="shared" si="29"/>
        <v>0</v>
      </c>
      <c r="X8" s="38">
        <f t="shared" si="29"/>
        <v>0</v>
      </c>
      <c r="Y8" s="38">
        <f t="shared" si="29"/>
        <v>0</v>
      </c>
      <c r="Z8" s="38">
        <f t="shared" si="29"/>
        <v>0</v>
      </c>
      <c r="AA8" s="38">
        <f t="shared" si="29"/>
        <v>0</v>
      </c>
      <c r="AB8" s="38">
        <f t="shared" si="29"/>
        <v>0</v>
      </c>
      <c r="AC8" s="38">
        <f t="shared" si="29"/>
        <v>0</v>
      </c>
      <c r="AD8" s="38">
        <f t="shared" si="29"/>
        <v>0</v>
      </c>
      <c r="AE8" s="38">
        <f t="shared" si="29"/>
        <v>0</v>
      </c>
      <c r="AF8" s="38">
        <f t="shared" si="29"/>
        <v>0</v>
      </c>
      <c r="AG8" s="38">
        <f t="shared" si="29"/>
        <v>0</v>
      </c>
      <c r="AH8" s="38">
        <f t="shared" si="10"/>
        <v>0</v>
      </c>
      <c r="AI8" s="37"/>
      <c r="AJ8" s="37"/>
      <c r="AK8" s="36"/>
      <c r="AL8" s="38">
        <f t="shared" ref="AL8:AW8" si="30">AL61</f>
        <v>0</v>
      </c>
      <c r="AM8" s="38">
        <f t="shared" si="30"/>
        <v>0</v>
      </c>
      <c r="AN8" s="38">
        <f t="shared" si="30"/>
        <v>0</v>
      </c>
      <c r="AO8" s="38">
        <f t="shared" si="30"/>
        <v>0</v>
      </c>
      <c r="AP8" s="38">
        <f t="shared" si="30"/>
        <v>0</v>
      </c>
      <c r="AQ8" s="38">
        <f t="shared" si="30"/>
        <v>0</v>
      </c>
      <c r="AR8" s="38">
        <f t="shared" si="30"/>
        <v>0</v>
      </c>
      <c r="AS8" s="38">
        <f t="shared" si="30"/>
        <v>0</v>
      </c>
      <c r="AT8" s="38">
        <f t="shared" si="30"/>
        <v>0</v>
      </c>
      <c r="AU8" s="38">
        <f t="shared" si="30"/>
        <v>0</v>
      </c>
      <c r="AV8" s="38">
        <f t="shared" si="30"/>
        <v>0</v>
      </c>
      <c r="AW8" s="38">
        <f t="shared" si="30"/>
        <v>0</v>
      </c>
      <c r="AX8" s="38">
        <f t="shared" si="12"/>
        <v>0</v>
      </c>
      <c r="AY8" s="37"/>
      <c r="AZ8" s="37"/>
      <c r="BA8" s="36"/>
      <c r="BB8" s="38">
        <f t="shared" ref="BB8:BM8" si="31">BB61</f>
        <v>0</v>
      </c>
      <c r="BC8" s="38">
        <f t="shared" si="31"/>
        <v>0</v>
      </c>
      <c r="BD8" s="38">
        <f t="shared" si="31"/>
        <v>0</v>
      </c>
      <c r="BE8" s="38">
        <f t="shared" si="31"/>
        <v>0</v>
      </c>
      <c r="BF8" s="38">
        <f t="shared" si="31"/>
        <v>0</v>
      </c>
      <c r="BG8" s="38">
        <f t="shared" si="31"/>
        <v>2950</v>
      </c>
      <c r="BH8" s="38">
        <f t="shared" si="31"/>
        <v>2950</v>
      </c>
      <c r="BI8" s="38">
        <f t="shared" si="31"/>
        <v>2950</v>
      </c>
      <c r="BJ8" s="38">
        <f t="shared" si="31"/>
        <v>2950</v>
      </c>
      <c r="BK8" s="38">
        <f t="shared" si="31"/>
        <v>2950</v>
      </c>
      <c r="BL8" s="38">
        <f t="shared" si="31"/>
        <v>2950</v>
      </c>
      <c r="BM8" s="38">
        <f t="shared" si="31"/>
        <v>2950</v>
      </c>
      <c r="BN8" s="38">
        <f t="shared" si="14"/>
        <v>20650</v>
      </c>
      <c r="BO8" s="37"/>
      <c r="BP8" s="37"/>
      <c r="BQ8" s="36"/>
      <c r="BR8" s="38">
        <f t="shared" ref="BR8:CC8" si="32">BR61</f>
        <v>3384.3055555555557</v>
      </c>
      <c r="BS8" s="38">
        <f t="shared" si="32"/>
        <v>3671.1111111111113</v>
      </c>
      <c r="BT8" s="38">
        <f t="shared" si="32"/>
        <v>3957.9166666666661</v>
      </c>
      <c r="BU8" s="38">
        <f t="shared" si="32"/>
        <v>4244.7222222222208</v>
      </c>
      <c r="BV8" s="38">
        <f t="shared" si="32"/>
        <v>4531.5277777777783</v>
      </c>
      <c r="BW8" s="38">
        <f t="shared" si="32"/>
        <v>4818.3333333333339</v>
      </c>
      <c r="BX8" s="38">
        <f t="shared" si="32"/>
        <v>5105.1388888888887</v>
      </c>
      <c r="BY8" s="38">
        <f t="shared" si="32"/>
        <v>5391.9444444444453</v>
      </c>
      <c r="BZ8" s="38">
        <f t="shared" si="32"/>
        <v>5678.75</v>
      </c>
      <c r="CA8" s="38">
        <f t="shared" si="32"/>
        <v>5965.5555555555566</v>
      </c>
      <c r="CB8" s="38">
        <f t="shared" si="32"/>
        <v>6252.3611111111113</v>
      </c>
      <c r="CC8" s="38">
        <f t="shared" si="32"/>
        <v>6539.1666666666688</v>
      </c>
      <c r="CD8" s="38">
        <f t="shared" si="16"/>
        <v>59540.833333333336</v>
      </c>
      <c r="CE8" s="37"/>
      <c r="CF8" s="37"/>
      <c r="CG8" s="36"/>
      <c r="CH8" s="38">
        <f t="shared" ref="CH8:CS8" si="33">CH61</f>
        <v>8005.1527777777801</v>
      </c>
      <c r="CI8" s="38">
        <f t="shared" si="33"/>
        <v>8824.5972222222244</v>
      </c>
      <c r="CJ8" s="38">
        <f t="shared" si="33"/>
        <v>9644.0416666666679</v>
      </c>
      <c r="CK8" s="38">
        <f t="shared" si="33"/>
        <v>10463.486111111113</v>
      </c>
      <c r="CL8" s="38">
        <f t="shared" si="33"/>
        <v>11282.930555555557</v>
      </c>
      <c r="CM8" s="38">
        <f t="shared" si="33"/>
        <v>12102.375000000002</v>
      </c>
      <c r="CN8" s="38">
        <f t="shared" si="33"/>
        <v>12921.819444444449</v>
      </c>
      <c r="CO8" s="38">
        <f t="shared" si="33"/>
        <v>13741.263888888894</v>
      </c>
      <c r="CP8" s="38">
        <f t="shared" si="33"/>
        <v>14560.708333333338</v>
      </c>
      <c r="CQ8" s="38">
        <f t="shared" si="33"/>
        <v>15380.152777777781</v>
      </c>
      <c r="CR8" s="38">
        <f t="shared" si="33"/>
        <v>16199.597222222228</v>
      </c>
      <c r="CS8" s="38">
        <f t="shared" si="33"/>
        <v>17019.041666666675</v>
      </c>
      <c r="CT8" s="38">
        <f t="shared" si="18"/>
        <v>150145.16666666672</v>
      </c>
      <c r="CU8" s="37"/>
      <c r="CV8" s="37"/>
      <c r="CW8" s="36"/>
      <c r="CX8" s="38">
        <f t="shared" ref="CX8:DI8" si="34">CX61</f>
        <v>20561.868750000009</v>
      </c>
      <c r="CY8" s="38">
        <f t="shared" si="34"/>
        <v>22221.243750000005</v>
      </c>
      <c r="CZ8" s="38">
        <f t="shared" si="34"/>
        <v>23880.618750000001</v>
      </c>
      <c r="DA8" s="38">
        <f t="shared" si="34"/>
        <v>25539.993749999998</v>
      </c>
      <c r="DB8" s="38">
        <f t="shared" si="34"/>
        <v>27199.368749999987</v>
      </c>
      <c r="DC8" s="38">
        <f t="shared" si="34"/>
        <v>28858.743749999987</v>
      </c>
      <c r="DD8" s="38">
        <f t="shared" si="34"/>
        <v>30518.11874999998</v>
      </c>
      <c r="DE8" s="38">
        <f t="shared" si="34"/>
        <v>32177.49374999998</v>
      </c>
      <c r="DF8" s="38">
        <f t="shared" si="34"/>
        <v>33836.86874999998</v>
      </c>
      <c r="DG8" s="38">
        <f t="shared" si="34"/>
        <v>35496.243749999972</v>
      </c>
      <c r="DH8" s="38">
        <f t="shared" si="34"/>
        <v>37155.618749999965</v>
      </c>
      <c r="DI8" s="38">
        <f t="shared" si="34"/>
        <v>38814.993749999965</v>
      </c>
      <c r="DJ8" s="38">
        <f t="shared" si="20"/>
        <v>356261.17499999981</v>
      </c>
      <c r="DK8" s="4"/>
      <c r="DL8" s="4"/>
      <c r="DM8" s="4"/>
      <c r="DN8" s="4"/>
      <c r="DO8" s="126"/>
      <c r="DP8" s="126"/>
      <c r="DQ8" s="126"/>
      <c r="DR8" s="126"/>
      <c r="DS8" s="126"/>
      <c r="DT8" s="126"/>
      <c r="DU8" s="126"/>
      <c r="DV8" s="126"/>
    </row>
    <row r="9" spans="1:126" ht="15.75" customHeight="1">
      <c r="A9" s="135" t="s">
        <v>36</v>
      </c>
      <c r="B9" s="148"/>
      <c r="C9" s="148"/>
      <c r="D9" s="148"/>
      <c r="E9" s="148"/>
      <c r="F9" s="150">
        <f t="shared" ref="F9:R9" si="35">SUM(F6:F8)</f>
        <v>0</v>
      </c>
      <c r="G9" s="150">
        <f t="shared" si="35"/>
        <v>0</v>
      </c>
      <c r="H9" s="150">
        <f t="shared" si="35"/>
        <v>0</v>
      </c>
      <c r="I9" s="150">
        <f t="shared" si="35"/>
        <v>0</v>
      </c>
      <c r="J9" s="150">
        <f t="shared" si="35"/>
        <v>0</v>
      </c>
      <c r="K9" s="150">
        <f t="shared" si="35"/>
        <v>0</v>
      </c>
      <c r="L9" s="150">
        <f t="shared" si="35"/>
        <v>0</v>
      </c>
      <c r="M9" s="150">
        <f t="shared" si="35"/>
        <v>0</v>
      </c>
      <c r="N9" s="150">
        <f t="shared" si="35"/>
        <v>0</v>
      </c>
      <c r="O9" s="150">
        <f t="shared" si="35"/>
        <v>0</v>
      </c>
      <c r="P9" s="150">
        <f t="shared" si="35"/>
        <v>0</v>
      </c>
      <c r="Q9" s="150">
        <f t="shared" si="35"/>
        <v>0</v>
      </c>
      <c r="R9" s="150">
        <f t="shared" si="35"/>
        <v>0</v>
      </c>
      <c r="S9" s="151"/>
      <c r="T9" s="151"/>
      <c r="U9" s="148"/>
      <c r="V9" s="150">
        <f t="shared" ref="V9:AH9" si="36">SUM(V6:V8)</f>
        <v>0</v>
      </c>
      <c r="W9" s="150">
        <f t="shared" si="36"/>
        <v>0</v>
      </c>
      <c r="X9" s="150">
        <f t="shared" si="36"/>
        <v>0</v>
      </c>
      <c r="Y9" s="150">
        <f t="shared" si="36"/>
        <v>0</v>
      </c>
      <c r="Z9" s="150">
        <f t="shared" si="36"/>
        <v>0</v>
      </c>
      <c r="AA9" s="150">
        <f t="shared" si="36"/>
        <v>0</v>
      </c>
      <c r="AB9" s="150">
        <f t="shared" si="36"/>
        <v>0</v>
      </c>
      <c r="AC9" s="150">
        <f t="shared" si="36"/>
        <v>0</v>
      </c>
      <c r="AD9" s="150">
        <f t="shared" si="36"/>
        <v>0</v>
      </c>
      <c r="AE9" s="150">
        <f t="shared" si="36"/>
        <v>0</v>
      </c>
      <c r="AF9" s="150">
        <f t="shared" si="36"/>
        <v>0</v>
      </c>
      <c r="AG9" s="150">
        <f t="shared" si="36"/>
        <v>0</v>
      </c>
      <c r="AH9" s="150">
        <f t="shared" si="36"/>
        <v>0</v>
      </c>
      <c r="AI9" s="151"/>
      <c r="AJ9" s="151"/>
      <c r="AK9" s="148"/>
      <c r="AL9" s="150">
        <f t="shared" ref="AL9:AX9" si="37">SUM(AL6:AL8)</f>
        <v>14258.333333333334</v>
      </c>
      <c r="AM9" s="150">
        <f t="shared" si="37"/>
        <v>14258.333333333334</v>
      </c>
      <c r="AN9" s="150">
        <f t="shared" si="37"/>
        <v>14258.333333333334</v>
      </c>
      <c r="AO9" s="150">
        <f t="shared" si="37"/>
        <v>14258.333333333334</v>
      </c>
      <c r="AP9" s="150">
        <f t="shared" si="37"/>
        <v>14258.333333333334</v>
      </c>
      <c r="AQ9" s="150">
        <f t="shared" si="37"/>
        <v>14258.333333333334</v>
      </c>
      <c r="AR9" s="150">
        <f t="shared" si="37"/>
        <v>14258.333333333334</v>
      </c>
      <c r="AS9" s="150">
        <f t="shared" si="37"/>
        <v>14258.333333333334</v>
      </c>
      <c r="AT9" s="150">
        <f t="shared" si="37"/>
        <v>14258.333333333334</v>
      </c>
      <c r="AU9" s="150">
        <f t="shared" si="37"/>
        <v>14258.333333333334</v>
      </c>
      <c r="AV9" s="150">
        <f t="shared" si="37"/>
        <v>14258.333333333334</v>
      </c>
      <c r="AW9" s="150">
        <f t="shared" si="37"/>
        <v>14258.333333333334</v>
      </c>
      <c r="AX9" s="150">
        <f t="shared" si="37"/>
        <v>171100</v>
      </c>
      <c r="AY9" s="151"/>
      <c r="AZ9" s="151"/>
      <c r="BA9" s="148"/>
      <c r="BB9" s="150">
        <f t="shared" ref="BB9:BN9" si="38">SUM(BB6:BB8)</f>
        <v>18191.666666666668</v>
      </c>
      <c r="BC9" s="150">
        <f t="shared" si="38"/>
        <v>29008.333333333336</v>
      </c>
      <c r="BD9" s="150">
        <f t="shared" si="38"/>
        <v>29008.333333333336</v>
      </c>
      <c r="BE9" s="150">
        <f t="shared" si="38"/>
        <v>33433.333333333336</v>
      </c>
      <c r="BF9" s="150">
        <f t="shared" si="38"/>
        <v>33433.333333333336</v>
      </c>
      <c r="BG9" s="150">
        <f t="shared" si="38"/>
        <v>36383.333333333336</v>
      </c>
      <c r="BH9" s="150">
        <f t="shared" si="38"/>
        <v>36383.333333333336</v>
      </c>
      <c r="BI9" s="150">
        <f t="shared" si="38"/>
        <v>36383.333333333336</v>
      </c>
      <c r="BJ9" s="150">
        <f t="shared" si="38"/>
        <v>36383.333333333336</v>
      </c>
      <c r="BK9" s="150">
        <f t="shared" si="38"/>
        <v>47200</v>
      </c>
      <c r="BL9" s="150">
        <f t="shared" si="38"/>
        <v>53591.666666666672</v>
      </c>
      <c r="BM9" s="150">
        <f t="shared" si="38"/>
        <v>53591.666666666672</v>
      </c>
      <c r="BN9" s="150">
        <f t="shared" si="38"/>
        <v>442991.66666666674</v>
      </c>
      <c r="BO9" s="151"/>
      <c r="BP9" s="151"/>
      <c r="BQ9" s="148"/>
      <c r="BR9" s="150">
        <f t="shared" ref="BR9:CD9" si="39">SUM(BR6:BR8)</f>
        <v>64047.777777777781</v>
      </c>
      <c r="BS9" s="150">
        <f t="shared" si="39"/>
        <v>69906.805555555547</v>
      </c>
      <c r="BT9" s="150">
        <f t="shared" si="39"/>
        <v>75765.833333333328</v>
      </c>
      <c r="BU9" s="150">
        <f t="shared" si="39"/>
        <v>81624.86111111108</v>
      </c>
      <c r="BV9" s="150">
        <f t="shared" si="39"/>
        <v>87483.888888888905</v>
      </c>
      <c r="BW9" s="150">
        <f t="shared" si="39"/>
        <v>93342.916666666657</v>
      </c>
      <c r="BX9" s="150">
        <f t="shared" si="39"/>
        <v>99201.944444444438</v>
      </c>
      <c r="BY9" s="150">
        <f t="shared" si="39"/>
        <v>105060.97222222222</v>
      </c>
      <c r="BZ9" s="150">
        <f t="shared" si="39"/>
        <v>110920</v>
      </c>
      <c r="CA9" s="150">
        <f t="shared" si="39"/>
        <v>116779.02777777778</v>
      </c>
      <c r="CB9" s="150">
        <f t="shared" si="39"/>
        <v>122638.05555555555</v>
      </c>
      <c r="CC9" s="150">
        <f t="shared" si="39"/>
        <v>128497.08333333333</v>
      </c>
      <c r="CD9" s="150">
        <f t="shared" si="39"/>
        <v>1155269.1666666665</v>
      </c>
      <c r="CE9" s="151"/>
      <c r="CF9" s="151"/>
      <c r="CG9" s="148"/>
      <c r="CH9" s="150">
        <f t="shared" ref="CH9:CT9" si="40">SUM(CH6:CH8)</f>
        <v>172146.84027777781</v>
      </c>
      <c r="CI9" s="150">
        <f t="shared" si="40"/>
        <v>188207.95138888888</v>
      </c>
      <c r="CJ9" s="150">
        <f t="shared" si="40"/>
        <v>204269.0625</v>
      </c>
      <c r="CK9" s="150">
        <f t="shared" si="40"/>
        <v>220330.17361111112</v>
      </c>
      <c r="CL9" s="150">
        <f t="shared" si="40"/>
        <v>236391.28472222225</v>
      </c>
      <c r="CM9" s="150">
        <f t="shared" si="40"/>
        <v>252452.39583333334</v>
      </c>
      <c r="CN9" s="150">
        <f t="shared" si="40"/>
        <v>268513.50694444444</v>
      </c>
      <c r="CO9" s="150">
        <f t="shared" si="40"/>
        <v>284574.61805555562</v>
      </c>
      <c r="CP9" s="150">
        <f t="shared" si="40"/>
        <v>300635.72916666669</v>
      </c>
      <c r="CQ9" s="150">
        <f t="shared" si="40"/>
        <v>316696.84027777775</v>
      </c>
      <c r="CR9" s="150">
        <f t="shared" si="40"/>
        <v>332757.95138888888</v>
      </c>
      <c r="CS9" s="150">
        <f t="shared" si="40"/>
        <v>348819.0625</v>
      </c>
      <c r="CT9" s="150">
        <f t="shared" si="40"/>
        <v>3125795.416666667</v>
      </c>
      <c r="CU9" s="151"/>
      <c r="CV9" s="151"/>
      <c r="CW9" s="148"/>
      <c r="CX9" s="150">
        <f t="shared" ref="CX9:DJ9" si="41">SUM(CX6:CX8)</f>
        <v>421889.88645833347</v>
      </c>
      <c r="CY9" s="150">
        <f t="shared" si="41"/>
        <v>457843.01145833347</v>
      </c>
      <c r="CZ9" s="150">
        <f t="shared" si="41"/>
        <v>493796.13645833347</v>
      </c>
      <c r="DA9" s="150">
        <f t="shared" si="41"/>
        <v>529749.26145833347</v>
      </c>
      <c r="DB9" s="150">
        <f t="shared" si="41"/>
        <v>565702.38645833335</v>
      </c>
      <c r="DC9" s="150">
        <f t="shared" si="41"/>
        <v>601655.51145833335</v>
      </c>
      <c r="DD9" s="150">
        <f t="shared" si="41"/>
        <v>637608.63645833335</v>
      </c>
      <c r="DE9" s="150">
        <f t="shared" si="41"/>
        <v>673561.76145833347</v>
      </c>
      <c r="DF9" s="150">
        <f t="shared" si="41"/>
        <v>709514.88645833347</v>
      </c>
      <c r="DG9" s="150">
        <f t="shared" si="41"/>
        <v>745468.01145833335</v>
      </c>
      <c r="DH9" s="150">
        <f t="shared" si="41"/>
        <v>781421.13645833335</v>
      </c>
      <c r="DI9" s="150">
        <f t="shared" si="41"/>
        <v>817374.26145833335</v>
      </c>
      <c r="DJ9" s="150">
        <f t="shared" si="41"/>
        <v>7435584.8875000011</v>
      </c>
      <c r="DK9" s="135"/>
      <c r="DL9" s="135"/>
      <c r="DM9" s="135"/>
      <c r="DN9" s="135"/>
      <c r="DO9" s="152"/>
      <c r="DP9" s="152"/>
      <c r="DQ9" s="152"/>
      <c r="DR9" s="152"/>
      <c r="DS9" s="152"/>
      <c r="DT9" s="152"/>
      <c r="DU9" s="152"/>
      <c r="DV9" s="152"/>
    </row>
    <row r="10" spans="1:126" ht="7.5" customHeight="1">
      <c r="A10" s="35"/>
      <c r="B10" s="36"/>
      <c r="C10" s="36"/>
      <c r="D10" s="36"/>
      <c r="E10" s="36"/>
      <c r="F10" s="38"/>
      <c r="G10" s="38"/>
      <c r="H10" s="38"/>
      <c r="I10" s="38"/>
      <c r="J10" s="38"/>
      <c r="K10" s="38"/>
      <c r="L10" s="38"/>
      <c r="M10" s="38"/>
      <c r="N10" s="38"/>
      <c r="O10" s="38"/>
      <c r="P10" s="38"/>
      <c r="Q10" s="38"/>
      <c r="R10" s="36"/>
      <c r="S10" s="37"/>
      <c r="T10" s="37"/>
      <c r="U10" s="36"/>
      <c r="V10" s="38"/>
      <c r="W10" s="38"/>
      <c r="X10" s="38"/>
      <c r="Y10" s="38"/>
      <c r="Z10" s="38"/>
      <c r="AA10" s="38"/>
      <c r="AB10" s="38"/>
      <c r="AC10" s="38"/>
      <c r="AD10" s="38"/>
      <c r="AE10" s="38"/>
      <c r="AF10" s="38"/>
      <c r="AG10" s="38"/>
      <c r="AH10" s="36"/>
      <c r="AI10" s="37"/>
      <c r="AJ10" s="37"/>
      <c r="AK10" s="36"/>
      <c r="AL10" s="38"/>
      <c r="AM10" s="38"/>
      <c r="AN10" s="38"/>
      <c r="AO10" s="38"/>
      <c r="AP10" s="38"/>
      <c r="AQ10" s="38"/>
      <c r="AR10" s="38"/>
      <c r="AS10" s="38"/>
      <c r="AT10" s="38"/>
      <c r="AU10" s="38"/>
      <c r="AV10" s="38"/>
      <c r="AW10" s="38"/>
      <c r="AX10" s="36"/>
      <c r="AY10" s="37"/>
      <c r="AZ10" s="37"/>
      <c r="BA10" s="36"/>
      <c r="BB10" s="38"/>
      <c r="BC10" s="38"/>
      <c r="BD10" s="38"/>
      <c r="BE10" s="38"/>
      <c r="BF10" s="38"/>
      <c r="BG10" s="38"/>
      <c r="BH10" s="38"/>
      <c r="BI10" s="38"/>
      <c r="BJ10" s="38"/>
      <c r="BK10" s="38"/>
      <c r="BL10" s="38"/>
      <c r="BM10" s="38"/>
      <c r="BN10" s="36"/>
      <c r="BO10" s="37"/>
      <c r="BP10" s="37"/>
      <c r="BQ10" s="36"/>
      <c r="BR10" s="38"/>
      <c r="BS10" s="38"/>
      <c r="BT10" s="38"/>
      <c r="BU10" s="38"/>
      <c r="BV10" s="38"/>
      <c r="BW10" s="38"/>
      <c r="BX10" s="38"/>
      <c r="BY10" s="38"/>
      <c r="BZ10" s="38"/>
      <c r="CA10" s="38"/>
      <c r="CB10" s="38"/>
      <c r="CC10" s="38"/>
      <c r="CD10" s="36"/>
      <c r="CE10" s="37"/>
      <c r="CF10" s="37"/>
      <c r="CG10" s="36"/>
      <c r="CH10" s="38"/>
      <c r="CI10" s="38"/>
      <c r="CJ10" s="38"/>
      <c r="CK10" s="38"/>
      <c r="CL10" s="38"/>
      <c r="CM10" s="38"/>
      <c r="CN10" s="38"/>
      <c r="CO10" s="38"/>
      <c r="CP10" s="38"/>
      <c r="CQ10" s="38"/>
      <c r="CR10" s="38"/>
      <c r="CS10" s="38"/>
      <c r="CT10" s="36"/>
      <c r="CU10" s="36"/>
      <c r="CV10" s="37"/>
      <c r="CW10" s="4"/>
      <c r="CX10" s="38"/>
      <c r="CY10" s="38"/>
      <c r="CZ10" s="38"/>
      <c r="DA10" s="38"/>
      <c r="DB10" s="38"/>
      <c r="DC10" s="38"/>
      <c r="DD10" s="38"/>
      <c r="DE10" s="38"/>
      <c r="DF10" s="38"/>
      <c r="DG10" s="38"/>
      <c r="DH10" s="38"/>
      <c r="DI10" s="38"/>
      <c r="DJ10" s="36"/>
      <c r="DK10" s="4"/>
      <c r="DL10" s="4"/>
      <c r="DM10" s="4"/>
      <c r="DN10" s="4"/>
      <c r="DO10" s="126"/>
      <c r="DP10" s="126"/>
      <c r="DQ10" s="126"/>
      <c r="DR10" s="126"/>
      <c r="DS10" s="126"/>
      <c r="DT10" s="126"/>
      <c r="DU10" s="126"/>
      <c r="DV10" s="126"/>
    </row>
    <row r="11" spans="1:126" ht="15.75" customHeight="1">
      <c r="A11" s="4" t="s">
        <v>60</v>
      </c>
      <c r="B11" s="149"/>
      <c r="C11" s="149"/>
      <c r="D11" s="149"/>
      <c r="E11" s="149"/>
      <c r="F11" s="38">
        <f t="shared" ref="F11:Q11" si="42">F67</f>
        <v>0</v>
      </c>
      <c r="G11" s="38">
        <f t="shared" si="42"/>
        <v>0</v>
      </c>
      <c r="H11" s="38">
        <f t="shared" si="42"/>
        <v>0</v>
      </c>
      <c r="I11" s="38">
        <f t="shared" si="42"/>
        <v>0</v>
      </c>
      <c r="J11" s="38">
        <f t="shared" si="42"/>
        <v>0</v>
      </c>
      <c r="K11" s="38">
        <f t="shared" si="42"/>
        <v>0</v>
      </c>
      <c r="L11" s="38">
        <f t="shared" si="42"/>
        <v>0</v>
      </c>
      <c r="M11" s="38">
        <f t="shared" si="42"/>
        <v>0</v>
      </c>
      <c r="N11" s="38">
        <f t="shared" si="42"/>
        <v>0</v>
      </c>
      <c r="O11" s="38">
        <f t="shared" si="42"/>
        <v>0</v>
      </c>
      <c r="P11" s="38">
        <f t="shared" si="42"/>
        <v>0</v>
      </c>
      <c r="Q11" s="38">
        <f t="shared" si="42"/>
        <v>0</v>
      </c>
      <c r="R11" s="38">
        <f>Q11</f>
        <v>0</v>
      </c>
      <c r="S11" s="149"/>
      <c r="T11" s="149"/>
      <c r="U11" s="149"/>
      <c r="V11" s="38">
        <f t="shared" ref="V11:AG11" si="43">V67</f>
        <v>1</v>
      </c>
      <c r="W11" s="38">
        <f t="shared" si="43"/>
        <v>1</v>
      </c>
      <c r="X11" s="38">
        <f t="shared" si="43"/>
        <v>1</v>
      </c>
      <c r="Y11" s="38">
        <f t="shared" si="43"/>
        <v>1</v>
      </c>
      <c r="Z11" s="38">
        <f t="shared" si="43"/>
        <v>1</v>
      </c>
      <c r="AA11" s="38">
        <f t="shared" si="43"/>
        <v>1</v>
      </c>
      <c r="AB11" s="38">
        <f t="shared" si="43"/>
        <v>1</v>
      </c>
      <c r="AC11" s="38">
        <f t="shared" si="43"/>
        <v>1</v>
      </c>
      <c r="AD11" s="38">
        <f t="shared" si="43"/>
        <v>1</v>
      </c>
      <c r="AE11" s="38">
        <f t="shared" si="43"/>
        <v>1</v>
      </c>
      <c r="AF11" s="38">
        <f t="shared" si="43"/>
        <v>1</v>
      </c>
      <c r="AG11" s="38">
        <f t="shared" si="43"/>
        <v>1</v>
      </c>
      <c r="AH11" s="38">
        <f>AG11</f>
        <v>1</v>
      </c>
      <c r="AI11" s="149"/>
      <c r="AJ11" s="149"/>
      <c r="AK11" s="149"/>
      <c r="AL11" s="38">
        <f t="shared" ref="AL11:AW11" si="44">AL67</f>
        <v>3</v>
      </c>
      <c r="AM11" s="38">
        <f t="shared" si="44"/>
        <v>3</v>
      </c>
      <c r="AN11" s="38">
        <f t="shared" si="44"/>
        <v>3</v>
      </c>
      <c r="AO11" s="38">
        <f t="shared" si="44"/>
        <v>3</v>
      </c>
      <c r="AP11" s="38">
        <f t="shared" si="44"/>
        <v>3</v>
      </c>
      <c r="AQ11" s="38">
        <f t="shared" si="44"/>
        <v>3</v>
      </c>
      <c r="AR11" s="38">
        <f t="shared" si="44"/>
        <v>3</v>
      </c>
      <c r="AS11" s="38">
        <f t="shared" si="44"/>
        <v>3</v>
      </c>
      <c r="AT11" s="38">
        <f t="shared" si="44"/>
        <v>3</v>
      </c>
      <c r="AU11" s="38">
        <f t="shared" si="44"/>
        <v>3</v>
      </c>
      <c r="AV11" s="38">
        <f t="shared" si="44"/>
        <v>3</v>
      </c>
      <c r="AW11" s="38">
        <f t="shared" si="44"/>
        <v>3</v>
      </c>
      <c r="AX11" s="38">
        <f>AW11</f>
        <v>3</v>
      </c>
      <c r="AY11" s="149"/>
      <c r="AZ11" s="149"/>
      <c r="BA11" s="149"/>
      <c r="BB11" s="38">
        <f t="shared" ref="BB11:BM11" si="45">BB67</f>
        <v>4</v>
      </c>
      <c r="BC11" s="38">
        <f t="shared" si="45"/>
        <v>6</v>
      </c>
      <c r="BD11" s="38">
        <f t="shared" si="45"/>
        <v>6</v>
      </c>
      <c r="BE11" s="38">
        <f t="shared" si="45"/>
        <v>7</v>
      </c>
      <c r="BF11" s="38">
        <f t="shared" si="45"/>
        <v>7</v>
      </c>
      <c r="BG11" s="38">
        <f t="shared" si="45"/>
        <v>8</v>
      </c>
      <c r="BH11" s="38">
        <f t="shared" si="45"/>
        <v>8</v>
      </c>
      <c r="BI11" s="38">
        <f t="shared" si="45"/>
        <v>8</v>
      </c>
      <c r="BJ11" s="38">
        <f t="shared" si="45"/>
        <v>8</v>
      </c>
      <c r="BK11" s="38">
        <f t="shared" si="45"/>
        <v>10</v>
      </c>
      <c r="BL11" s="38">
        <f t="shared" si="45"/>
        <v>11</v>
      </c>
      <c r="BM11" s="38">
        <f t="shared" si="45"/>
        <v>11</v>
      </c>
      <c r="BN11" s="38">
        <f>BM11</f>
        <v>11</v>
      </c>
      <c r="BO11" s="149"/>
      <c r="BP11" s="149"/>
      <c r="BQ11" s="149"/>
      <c r="BR11" s="38">
        <f t="shared" ref="BR11:CC11" si="46">BR67</f>
        <v>11.916666666666666</v>
      </c>
      <c r="BS11" s="38">
        <f t="shared" si="46"/>
        <v>12.833333333333332</v>
      </c>
      <c r="BT11" s="38">
        <f t="shared" si="46"/>
        <v>13.75</v>
      </c>
      <c r="BU11" s="38">
        <f t="shared" si="46"/>
        <v>14.666666666666666</v>
      </c>
      <c r="BV11" s="38">
        <f t="shared" si="46"/>
        <v>15.583333333333332</v>
      </c>
      <c r="BW11" s="38">
        <f t="shared" si="46"/>
        <v>16.5</v>
      </c>
      <c r="BX11" s="38">
        <f t="shared" si="46"/>
        <v>17.416666666666664</v>
      </c>
      <c r="BY11" s="38">
        <f t="shared" si="46"/>
        <v>18.333333333333332</v>
      </c>
      <c r="BZ11" s="38">
        <f t="shared" si="46"/>
        <v>19.25</v>
      </c>
      <c r="CA11" s="38">
        <f t="shared" si="46"/>
        <v>20.166666666666664</v>
      </c>
      <c r="CB11" s="38">
        <f t="shared" si="46"/>
        <v>21.083333333333332</v>
      </c>
      <c r="CC11" s="38">
        <f t="shared" si="46"/>
        <v>22</v>
      </c>
      <c r="CD11" s="38">
        <f>CC11</f>
        <v>22</v>
      </c>
      <c r="CE11" s="149"/>
      <c r="CF11" s="149"/>
      <c r="CG11" s="149"/>
      <c r="CH11" s="38">
        <f t="shared" ref="CH11:CS11" si="47">CH67</f>
        <v>24.041666666666664</v>
      </c>
      <c r="CI11" s="38">
        <f t="shared" si="47"/>
        <v>26.083333333333332</v>
      </c>
      <c r="CJ11" s="38">
        <f t="shared" si="47"/>
        <v>28.125</v>
      </c>
      <c r="CK11" s="38">
        <f t="shared" si="47"/>
        <v>30.166666666666664</v>
      </c>
      <c r="CL11" s="38">
        <f t="shared" si="47"/>
        <v>32.208333333333329</v>
      </c>
      <c r="CM11" s="38">
        <f t="shared" si="47"/>
        <v>34.25</v>
      </c>
      <c r="CN11" s="38">
        <f t="shared" si="47"/>
        <v>36.291666666666671</v>
      </c>
      <c r="CO11" s="38">
        <f t="shared" si="47"/>
        <v>38.333333333333336</v>
      </c>
      <c r="CP11" s="38">
        <f t="shared" si="47"/>
        <v>40.375</v>
      </c>
      <c r="CQ11" s="38">
        <f t="shared" si="47"/>
        <v>42.416666666666671</v>
      </c>
      <c r="CR11" s="38">
        <f t="shared" si="47"/>
        <v>44.458333333333343</v>
      </c>
      <c r="CS11" s="38">
        <f t="shared" si="47"/>
        <v>46.5</v>
      </c>
      <c r="CT11" s="38">
        <f>CS11</f>
        <v>46.5</v>
      </c>
      <c r="CU11" s="149"/>
      <c r="CV11" s="149"/>
      <c r="CW11" s="149"/>
      <c r="CX11" s="38">
        <f t="shared" ref="CX11:DI11" si="48">CX67</f>
        <v>50.625</v>
      </c>
      <c r="CY11" s="38">
        <f t="shared" si="48"/>
        <v>54.75</v>
      </c>
      <c r="CZ11" s="38">
        <f t="shared" si="48"/>
        <v>58.875</v>
      </c>
      <c r="DA11" s="38">
        <f t="shared" si="48"/>
        <v>63</v>
      </c>
      <c r="DB11" s="38">
        <f t="shared" si="48"/>
        <v>67.125</v>
      </c>
      <c r="DC11" s="38">
        <f t="shared" si="48"/>
        <v>71.25</v>
      </c>
      <c r="DD11" s="38">
        <f t="shared" si="48"/>
        <v>75.375</v>
      </c>
      <c r="DE11" s="38">
        <f t="shared" si="48"/>
        <v>79.5</v>
      </c>
      <c r="DF11" s="38">
        <f t="shared" si="48"/>
        <v>83.625</v>
      </c>
      <c r="DG11" s="38">
        <f t="shared" si="48"/>
        <v>87.75</v>
      </c>
      <c r="DH11" s="38">
        <f t="shared" si="48"/>
        <v>91.875</v>
      </c>
      <c r="DI11" s="38">
        <f t="shared" si="48"/>
        <v>96</v>
      </c>
      <c r="DJ11" s="38">
        <f>DI11</f>
        <v>96</v>
      </c>
      <c r="DK11" s="56"/>
      <c r="DL11" s="56"/>
      <c r="DM11" s="56"/>
      <c r="DN11" s="56"/>
      <c r="DO11" s="126"/>
      <c r="DP11" s="126"/>
      <c r="DQ11" s="126"/>
      <c r="DR11" s="126"/>
      <c r="DS11" s="126"/>
      <c r="DT11" s="126"/>
      <c r="DU11" s="126"/>
      <c r="DV11" s="126"/>
    </row>
    <row r="12" spans="1:126" ht="7.5" customHeight="1">
      <c r="A12" s="35"/>
      <c r="B12" s="36"/>
      <c r="C12" s="36"/>
      <c r="D12" s="36"/>
      <c r="E12" s="36"/>
      <c r="F12" s="38"/>
      <c r="G12" s="38"/>
      <c r="H12" s="38"/>
      <c r="I12" s="38"/>
      <c r="J12" s="38"/>
      <c r="K12" s="38"/>
      <c r="L12" s="38"/>
      <c r="M12" s="38"/>
      <c r="N12" s="38"/>
      <c r="O12" s="38"/>
      <c r="P12" s="38"/>
      <c r="Q12" s="38"/>
      <c r="R12" s="36"/>
      <c r="S12" s="37"/>
      <c r="T12" s="37"/>
      <c r="U12" s="36"/>
      <c r="V12" s="38"/>
      <c r="W12" s="38"/>
      <c r="X12" s="38"/>
      <c r="Y12" s="38"/>
      <c r="Z12" s="38"/>
      <c r="AA12" s="38"/>
      <c r="AB12" s="38"/>
      <c r="AC12" s="38"/>
      <c r="AD12" s="38"/>
      <c r="AE12" s="38"/>
      <c r="AF12" s="38"/>
      <c r="AG12" s="38"/>
      <c r="AH12" s="36"/>
      <c r="AI12" s="37"/>
      <c r="AJ12" s="37"/>
      <c r="AK12" s="36"/>
      <c r="AL12" s="38"/>
      <c r="AM12" s="38"/>
      <c r="AN12" s="38"/>
      <c r="AO12" s="38"/>
      <c r="AP12" s="38"/>
      <c r="AQ12" s="38"/>
      <c r="AR12" s="38"/>
      <c r="AS12" s="38"/>
      <c r="AT12" s="38"/>
      <c r="AU12" s="38"/>
      <c r="AV12" s="38"/>
      <c r="AW12" s="38"/>
      <c r="AX12" s="36"/>
      <c r="AY12" s="37"/>
      <c r="AZ12" s="37"/>
      <c r="BA12" s="36"/>
      <c r="BB12" s="38"/>
      <c r="BC12" s="38"/>
      <c r="BD12" s="38"/>
      <c r="BE12" s="38"/>
      <c r="BF12" s="38"/>
      <c r="BG12" s="38"/>
      <c r="BH12" s="38"/>
      <c r="BI12" s="38"/>
      <c r="BJ12" s="38"/>
      <c r="BK12" s="38"/>
      <c r="BL12" s="38"/>
      <c r="BM12" s="38"/>
      <c r="BN12" s="36"/>
      <c r="BO12" s="37"/>
      <c r="BP12" s="37"/>
      <c r="BQ12" s="36"/>
      <c r="BR12" s="38"/>
      <c r="BS12" s="38"/>
      <c r="BT12" s="38"/>
      <c r="BU12" s="38"/>
      <c r="BV12" s="38"/>
      <c r="BW12" s="38"/>
      <c r="BX12" s="38"/>
      <c r="BY12" s="38"/>
      <c r="BZ12" s="38"/>
      <c r="CA12" s="38"/>
      <c r="CB12" s="38"/>
      <c r="CC12" s="38"/>
      <c r="CD12" s="36"/>
      <c r="CE12" s="37"/>
      <c r="CF12" s="37"/>
      <c r="CG12" s="36"/>
      <c r="CH12" s="38"/>
      <c r="CI12" s="38"/>
      <c r="CJ12" s="38"/>
      <c r="CK12" s="38"/>
      <c r="CL12" s="38"/>
      <c r="CM12" s="38"/>
      <c r="CN12" s="38"/>
      <c r="CO12" s="38"/>
      <c r="CP12" s="38"/>
      <c r="CQ12" s="38"/>
      <c r="CR12" s="38"/>
      <c r="CS12" s="38"/>
      <c r="CT12" s="36"/>
      <c r="CU12" s="36"/>
      <c r="CV12" s="37"/>
      <c r="CW12" s="4"/>
      <c r="CX12" s="38"/>
      <c r="CY12" s="38"/>
      <c r="CZ12" s="38"/>
      <c r="DA12" s="38"/>
      <c r="DB12" s="38"/>
      <c r="DC12" s="38"/>
      <c r="DD12" s="38"/>
      <c r="DE12" s="38"/>
      <c r="DF12" s="38"/>
      <c r="DG12" s="38"/>
      <c r="DH12" s="38"/>
      <c r="DI12" s="38"/>
      <c r="DJ12" s="36"/>
      <c r="DK12" s="4"/>
      <c r="DL12" s="4"/>
      <c r="DM12" s="4"/>
      <c r="DN12" s="4"/>
      <c r="DO12" s="126"/>
      <c r="DP12" s="126"/>
      <c r="DQ12" s="126"/>
      <c r="DR12" s="126"/>
      <c r="DS12" s="126"/>
      <c r="DT12" s="126"/>
      <c r="DU12" s="126"/>
      <c r="DV12" s="126"/>
    </row>
    <row r="13" spans="1:126" ht="15.75" customHeight="1">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126"/>
      <c r="DO13" s="126"/>
      <c r="DP13" s="126"/>
      <c r="DQ13" s="126"/>
      <c r="DR13" s="126"/>
      <c r="DS13" s="126"/>
      <c r="DT13" s="126"/>
      <c r="DU13" s="126"/>
      <c r="DV13" s="126"/>
    </row>
    <row r="14" spans="1:126" ht="15" customHeight="1">
      <c r="A14" s="41" t="s">
        <v>127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153"/>
      <c r="BA14" s="41"/>
      <c r="BB14" s="41"/>
      <c r="BC14" s="41"/>
      <c r="BD14" s="41"/>
      <c r="BE14" s="41"/>
      <c r="BF14" s="41"/>
      <c r="BG14" s="41"/>
      <c r="BH14" s="41"/>
      <c r="BI14" s="41"/>
      <c r="BJ14" s="41"/>
      <c r="BK14" s="41"/>
      <c r="BL14" s="41"/>
      <c r="BM14" s="41"/>
      <c r="BN14" s="41"/>
      <c r="BO14" s="41"/>
      <c r="BP14" s="153"/>
      <c r="BQ14" s="41"/>
      <c r="BR14" s="41"/>
      <c r="BS14" s="41"/>
      <c r="BT14" s="41"/>
      <c r="BU14" s="41"/>
      <c r="BV14" s="41"/>
      <c r="BW14" s="41"/>
      <c r="BX14" s="41"/>
      <c r="BY14" s="41"/>
      <c r="BZ14" s="41"/>
      <c r="CA14" s="41"/>
      <c r="CB14" s="41"/>
      <c r="CC14" s="41"/>
      <c r="CD14" s="41"/>
      <c r="CE14" s="41"/>
      <c r="CF14" s="153"/>
      <c r="CG14" s="41"/>
      <c r="CH14" s="41"/>
      <c r="CI14" s="41"/>
      <c r="CJ14" s="41"/>
      <c r="CK14" s="41"/>
      <c r="CL14" s="41"/>
      <c r="CM14" s="41"/>
      <c r="CN14" s="41"/>
      <c r="CO14" s="41"/>
      <c r="CP14" s="41"/>
      <c r="CQ14" s="41"/>
      <c r="CR14" s="41"/>
      <c r="CS14" s="41"/>
      <c r="CT14" s="41"/>
      <c r="CU14" s="41"/>
      <c r="CV14" s="153"/>
      <c r="CW14" s="41"/>
      <c r="CX14" s="41"/>
      <c r="CY14" s="41"/>
      <c r="CZ14" s="41"/>
      <c r="DA14" s="41"/>
      <c r="DB14" s="41"/>
      <c r="DC14" s="41"/>
      <c r="DD14" s="41"/>
      <c r="DE14" s="41"/>
      <c r="DF14" s="41"/>
      <c r="DG14" s="41"/>
      <c r="DH14" s="41"/>
      <c r="DI14" s="41"/>
      <c r="DJ14" s="41"/>
      <c r="DK14" s="41"/>
      <c r="DL14" s="41"/>
      <c r="DM14" s="41"/>
      <c r="DN14" s="154"/>
      <c r="DO14" s="154"/>
      <c r="DP14" s="154"/>
      <c r="DQ14" s="154"/>
      <c r="DR14" s="154"/>
      <c r="DS14" s="154"/>
      <c r="DT14" s="154"/>
      <c r="DU14" s="154"/>
      <c r="DV14" s="154"/>
    </row>
    <row r="15" spans="1:126" ht="6.75"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155"/>
      <c r="BA15" s="63"/>
      <c r="BB15" s="63"/>
      <c r="BC15" s="63"/>
      <c r="BD15" s="63"/>
      <c r="BE15" s="63"/>
      <c r="BF15" s="63"/>
      <c r="BG15" s="63"/>
      <c r="BH15" s="63"/>
      <c r="BI15" s="63"/>
      <c r="BJ15" s="63"/>
      <c r="BK15" s="63"/>
      <c r="BL15" s="63"/>
      <c r="BM15" s="63"/>
      <c r="BN15" s="63"/>
      <c r="BO15" s="63"/>
      <c r="BP15" s="155"/>
      <c r="BQ15" s="63"/>
      <c r="BR15" s="63"/>
      <c r="BS15" s="63"/>
      <c r="BT15" s="63"/>
      <c r="BU15" s="63"/>
      <c r="BV15" s="63"/>
      <c r="BW15" s="63"/>
      <c r="BX15" s="63"/>
      <c r="BY15" s="63"/>
      <c r="BZ15" s="63"/>
      <c r="CA15" s="63"/>
      <c r="CB15" s="63"/>
      <c r="CC15" s="63"/>
      <c r="CD15" s="63"/>
      <c r="CE15" s="63"/>
      <c r="CF15" s="155"/>
      <c r="CG15" s="63"/>
      <c r="CH15" s="63"/>
      <c r="CI15" s="63"/>
      <c r="CJ15" s="63"/>
      <c r="CK15" s="63"/>
      <c r="CL15" s="63"/>
      <c r="CM15" s="63"/>
      <c r="CN15" s="63"/>
      <c r="CO15" s="63"/>
      <c r="CP15" s="63"/>
      <c r="CQ15" s="63"/>
      <c r="CR15" s="63"/>
      <c r="CS15" s="63"/>
      <c r="CT15" s="63"/>
      <c r="CU15" s="63"/>
      <c r="CV15" s="155"/>
      <c r="CW15" s="63"/>
      <c r="CX15" s="63"/>
      <c r="CY15" s="63"/>
      <c r="CZ15" s="63"/>
      <c r="DA15" s="63"/>
      <c r="DB15" s="63"/>
      <c r="DC15" s="63"/>
      <c r="DD15" s="63"/>
      <c r="DE15" s="63"/>
      <c r="DF15" s="63"/>
      <c r="DG15" s="63"/>
      <c r="DH15" s="63"/>
      <c r="DI15" s="63"/>
      <c r="DJ15" s="63"/>
      <c r="DK15" s="63"/>
      <c r="DL15" s="63"/>
      <c r="DM15" s="63"/>
      <c r="DN15" s="156"/>
      <c r="DO15" s="156"/>
      <c r="DP15" s="156"/>
      <c r="DQ15" s="156"/>
      <c r="DR15" s="156"/>
      <c r="DS15" s="156"/>
      <c r="DT15" s="156"/>
      <c r="DU15" s="156"/>
      <c r="DV15" s="156"/>
    </row>
    <row r="16" spans="1:126" ht="15" customHeight="1">
      <c r="A16" s="56" t="s">
        <v>61</v>
      </c>
      <c r="B16" s="56"/>
      <c r="C16" s="157" t="s">
        <v>128</v>
      </c>
      <c r="D16" s="157" t="s">
        <v>129</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130" t="s">
        <v>130</v>
      </c>
      <c r="AK16" s="4"/>
      <c r="AL16" s="4"/>
      <c r="AM16" s="4"/>
      <c r="AN16" s="4"/>
      <c r="AO16" s="4"/>
      <c r="AP16" s="4"/>
      <c r="AQ16" s="4"/>
      <c r="AR16" s="4"/>
      <c r="AS16" s="4"/>
      <c r="AT16" s="4"/>
      <c r="AU16" s="4"/>
      <c r="AV16" s="4"/>
      <c r="AW16" s="4"/>
      <c r="AX16" s="4"/>
      <c r="AY16" s="4"/>
      <c r="AZ16" s="130" t="s">
        <v>130</v>
      </c>
      <c r="BA16" s="4"/>
      <c r="BB16" s="144"/>
      <c r="BC16" s="4"/>
      <c r="BD16" s="4"/>
      <c r="BE16" s="4"/>
      <c r="BF16" s="4"/>
      <c r="BG16" s="4"/>
      <c r="BH16" s="4"/>
      <c r="BI16" s="4"/>
      <c r="BJ16" s="4"/>
      <c r="BK16" s="4"/>
      <c r="BL16" s="4"/>
      <c r="BM16" s="4"/>
      <c r="BN16" s="4"/>
      <c r="BO16" s="4"/>
      <c r="BP16" s="130" t="s">
        <v>130</v>
      </c>
      <c r="BQ16" s="4"/>
      <c r="BR16" s="4"/>
      <c r="BS16" s="4"/>
      <c r="BT16" s="4"/>
      <c r="BU16" s="4"/>
      <c r="BV16" s="4"/>
      <c r="BW16" s="4"/>
      <c r="BX16" s="4"/>
      <c r="BY16" s="4"/>
      <c r="BZ16" s="4"/>
      <c r="CA16" s="4"/>
      <c r="CB16" s="4"/>
      <c r="CC16" s="4"/>
      <c r="CD16" s="4"/>
      <c r="CE16" s="4"/>
      <c r="CF16" s="130" t="s">
        <v>130</v>
      </c>
      <c r="CG16" s="4"/>
      <c r="CH16" s="144"/>
      <c r="CI16" s="4"/>
      <c r="CJ16" s="4"/>
      <c r="CK16" s="4"/>
      <c r="CL16" s="4"/>
      <c r="CM16" s="4"/>
      <c r="CN16" s="4"/>
      <c r="CO16" s="4"/>
      <c r="CP16" s="4"/>
      <c r="CQ16" s="4"/>
      <c r="CR16" s="4"/>
      <c r="CS16" s="4"/>
      <c r="CT16" s="4"/>
      <c r="CU16" s="4"/>
      <c r="CV16" s="130" t="s">
        <v>130</v>
      </c>
      <c r="CW16" s="4"/>
      <c r="CX16" s="144"/>
      <c r="CY16" s="4"/>
      <c r="CZ16" s="4"/>
      <c r="DA16" s="4"/>
      <c r="DB16" s="4"/>
      <c r="DC16" s="4"/>
      <c r="DD16" s="4"/>
      <c r="DE16" s="4"/>
      <c r="DF16" s="4"/>
      <c r="DG16" s="4"/>
      <c r="DH16" s="4"/>
      <c r="DI16" s="4"/>
      <c r="DJ16" s="4"/>
      <c r="DK16" s="4"/>
      <c r="DL16" s="4"/>
      <c r="DM16" s="4"/>
      <c r="DN16" s="126"/>
      <c r="DO16" s="126"/>
      <c r="DP16" s="126"/>
      <c r="DQ16" s="126"/>
      <c r="DR16" s="126"/>
      <c r="DS16" s="126"/>
      <c r="DT16" s="126"/>
      <c r="DU16" s="126"/>
      <c r="DV16" s="126"/>
    </row>
    <row r="17" spans="1:126" ht="15" customHeight="1">
      <c r="A17" s="4" t="s">
        <v>131</v>
      </c>
      <c r="B17" s="4"/>
      <c r="C17" s="158">
        <v>43101</v>
      </c>
      <c r="D17" s="159">
        <v>60000</v>
      </c>
      <c r="E17" s="4"/>
      <c r="F17" s="144">
        <f t="shared" ref="F17:Q21" si="49">IF($C17&lt;F$4,$D17/12,0)*(1+$AZ17)</f>
        <v>0</v>
      </c>
      <c r="G17" s="144">
        <f t="shared" si="49"/>
        <v>0</v>
      </c>
      <c r="H17" s="144">
        <f t="shared" si="49"/>
        <v>0</v>
      </c>
      <c r="I17" s="144">
        <f t="shared" si="49"/>
        <v>0</v>
      </c>
      <c r="J17" s="144">
        <f t="shared" si="49"/>
        <v>0</v>
      </c>
      <c r="K17" s="144">
        <f t="shared" si="49"/>
        <v>0</v>
      </c>
      <c r="L17" s="144">
        <f t="shared" si="49"/>
        <v>0</v>
      </c>
      <c r="M17" s="144">
        <f t="shared" si="49"/>
        <v>0</v>
      </c>
      <c r="N17" s="144">
        <f t="shared" si="49"/>
        <v>0</v>
      </c>
      <c r="O17" s="144">
        <f t="shared" si="49"/>
        <v>0</v>
      </c>
      <c r="P17" s="144">
        <f t="shared" si="49"/>
        <v>0</v>
      </c>
      <c r="Q17" s="144">
        <f t="shared" si="49"/>
        <v>0</v>
      </c>
      <c r="R17" s="144">
        <f t="shared" ref="R17:R21" si="50">SUM(F17:Q17)</f>
        <v>0</v>
      </c>
      <c r="S17" s="4"/>
      <c r="T17" s="4"/>
      <c r="U17" s="4"/>
      <c r="V17" s="144">
        <f t="shared" ref="V17:AG21" si="51">IF($C17&lt;V$4,$D17/12,0)*(1+$AZ17)</f>
        <v>5000</v>
      </c>
      <c r="W17" s="144">
        <f t="shared" si="51"/>
        <v>5000</v>
      </c>
      <c r="X17" s="144">
        <f t="shared" si="51"/>
        <v>5000</v>
      </c>
      <c r="Y17" s="144">
        <f t="shared" si="51"/>
        <v>5000</v>
      </c>
      <c r="Z17" s="144">
        <f t="shared" si="51"/>
        <v>5000</v>
      </c>
      <c r="AA17" s="144">
        <f t="shared" si="51"/>
        <v>5000</v>
      </c>
      <c r="AB17" s="144">
        <f t="shared" si="51"/>
        <v>5000</v>
      </c>
      <c r="AC17" s="144">
        <f t="shared" si="51"/>
        <v>5000</v>
      </c>
      <c r="AD17" s="144">
        <f t="shared" si="51"/>
        <v>5000</v>
      </c>
      <c r="AE17" s="144">
        <f t="shared" si="51"/>
        <v>5000</v>
      </c>
      <c r="AF17" s="144">
        <f t="shared" si="51"/>
        <v>5000</v>
      </c>
      <c r="AG17" s="144">
        <f t="shared" si="51"/>
        <v>5000</v>
      </c>
      <c r="AH17" s="144">
        <f t="shared" ref="AH17:AH21" si="52">SUM(V17:AG17)</f>
        <v>60000</v>
      </c>
      <c r="AI17" s="4"/>
      <c r="AJ17" s="160">
        <v>0</v>
      </c>
      <c r="AK17" s="4"/>
      <c r="AL17" s="144">
        <f t="shared" ref="AL17:AW21" si="53">IF($C17&lt;AL$4,$D17/12,0)*(1+$AZ17)</f>
        <v>5000</v>
      </c>
      <c r="AM17" s="144">
        <f t="shared" si="53"/>
        <v>5000</v>
      </c>
      <c r="AN17" s="144">
        <f t="shared" si="53"/>
        <v>5000</v>
      </c>
      <c r="AO17" s="144">
        <f t="shared" si="53"/>
        <v>5000</v>
      </c>
      <c r="AP17" s="144">
        <f t="shared" si="53"/>
        <v>5000</v>
      </c>
      <c r="AQ17" s="144">
        <f t="shared" si="53"/>
        <v>5000</v>
      </c>
      <c r="AR17" s="144">
        <f t="shared" si="53"/>
        <v>5000</v>
      </c>
      <c r="AS17" s="144">
        <f t="shared" si="53"/>
        <v>5000</v>
      </c>
      <c r="AT17" s="144">
        <f t="shared" si="53"/>
        <v>5000</v>
      </c>
      <c r="AU17" s="144">
        <f t="shared" si="53"/>
        <v>5000</v>
      </c>
      <c r="AV17" s="144">
        <f t="shared" si="53"/>
        <v>5000</v>
      </c>
      <c r="AW17" s="144">
        <f t="shared" si="53"/>
        <v>5000</v>
      </c>
      <c r="AX17" s="144">
        <f t="shared" ref="AX17:AX21" si="54">SUM(AL17:AW17)</f>
        <v>60000</v>
      </c>
      <c r="AY17" s="4"/>
      <c r="AZ17" s="160">
        <v>0</v>
      </c>
      <c r="BA17" s="4"/>
      <c r="BB17" s="144">
        <f t="shared" ref="BB17:BM17" si="55">IF($C17&lt;BB$4,$D17/12,0)*(1+$AZ17)</f>
        <v>5000</v>
      </c>
      <c r="BC17" s="144">
        <f t="shared" si="55"/>
        <v>5000</v>
      </c>
      <c r="BD17" s="144">
        <f t="shared" si="55"/>
        <v>5000</v>
      </c>
      <c r="BE17" s="144">
        <f t="shared" si="55"/>
        <v>5000</v>
      </c>
      <c r="BF17" s="144">
        <f t="shared" si="55"/>
        <v>5000</v>
      </c>
      <c r="BG17" s="144">
        <f t="shared" si="55"/>
        <v>5000</v>
      </c>
      <c r="BH17" s="144">
        <f t="shared" si="55"/>
        <v>5000</v>
      </c>
      <c r="BI17" s="144">
        <f t="shared" si="55"/>
        <v>5000</v>
      </c>
      <c r="BJ17" s="144">
        <f t="shared" si="55"/>
        <v>5000</v>
      </c>
      <c r="BK17" s="144">
        <f t="shared" si="55"/>
        <v>5000</v>
      </c>
      <c r="BL17" s="144">
        <f t="shared" si="55"/>
        <v>5000</v>
      </c>
      <c r="BM17" s="144">
        <f t="shared" si="55"/>
        <v>5000</v>
      </c>
      <c r="BN17" s="144">
        <f t="shared" ref="BN17:BN21" si="56">SUM(BB17:BM17)</f>
        <v>60000</v>
      </c>
      <c r="BO17" s="4"/>
      <c r="BP17" s="160">
        <v>0.2</v>
      </c>
      <c r="BQ17" s="4"/>
      <c r="BR17" s="144">
        <f t="shared" ref="BR17:BR21" si="57">BM17*(1+BP17)</f>
        <v>6000</v>
      </c>
      <c r="BS17" s="144">
        <f t="shared" ref="BS17:CC17" si="58">BR17</f>
        <v>6000</v>
      </c>
      <c r="BT17" s="144">
        <f t="shared" si="58"/>
        <v>6000</v>
      </c>
      <c r="BU17" s="144">
        <f t="shared" si="58"/>
        <v>6000</v>
      </c>
      <c r="BV17" s="144">
        <f t="shared" si="58"/>
        <v>6000</v>
      </c>
      <c r="BW17" s="144">
        <f t="shared" si="58"/>
        <v>6000</v>
      </c>
      <c r="BX17" s="144">
        <f t="shared" si="58"/>
        <v>6000</v>
      </c>
      <c r="BY17" s="144">
        <f t="shared" si="58"/>
        <v>6000</v>
      </c>
      <c r="BZ17" s="144">
        <f t="shared" si="58"/>
        <v>6000</v>
      </c>
      <c r="CA17" s="144">
        <f t="shared" si="58"/>
        <v>6000</v>
      </c>
      <c r="CB17" s="144">
        <f t="shared" si="58"/>
        <v>6000</v>
      </c>
      <c r="CC17" s="144">
        <f t="shared" si="58"/>
        <v>6000</v>
      </c>
      <c r="CD17" s="144">
        <f t="shared" ref="CD17:CD21" si="59">SUM(BR17:CC17)</f>
        <v>72000</v>
      </c>
      <c r="CE17" s="4"/>
      <c r="CF17" s="160">
        <v>0.2</v>
      </c>
      <c r="CG17" s="4"/>
      <c r="CH17" s="144">
        <f t="shared" ref="CH17:CH21" si="60">CC17*(1+CF17)</f>
        <v>7200</v>
      </c>
      <c r="CI17" s="144">
        <f t="shared" ref="CI17:CS17" si="61">CH17</f>
        <v>7200</v>
      </c>
      <c r="CJ17" s="144">
        <f t="shared" si="61"/>
        <v>7200</v>
      </c>
      <c r="CK17" s="144">
        <f t="shared" si="61"/>
        <v>7200</v>
      </c>
      <c r="CL17" s="144">
        <f t="shared" si="61"/>
        <v>7200</v>
      </c>
      <c r="CM17" s="144">
        <f t="shared" si="61"/>
        <v>7200</v>
      </c>
      <c r="CN17" s="144">
        <f t="shared" si="61"/>
        <v>7200</v>
      </c>
      <c r="CO17" s="144">
        <f t="shared" si="61"/>
        <v>7200</v>
      </c>
      <c r="CP17" s="144">
        <f t="shared" si="61"/>
        <v>7200</v>
      </c>
      <c r="CQ17" s="144">
        <f t="shared" si="61"/>
        <v>7200</v>
      </c>
      <c r="CR17" s="144">
        <f t="shared" si="61"/>
        <v>7200</v>
      </c>
      <c r="CS17" s="144">
        <f t="shared" si="61"/>
        <v>7200</v>
      </c>
      <c r="CT17" s="144">
        <f t="shared" ref="CT17:CT21" si="62">SUM(CH17:CS17)</f>
        <v>86400</v>
      </c>
      <c r="CU17" s="4"/>
      <c r="CV17" s="160">
        <v>0.2</v>
      </c>
      <c r="CW17" s="4"/>
      <c r="CX17" s="144">
        <f t="shared" ref="CX17:CX21" si="63">CS17*(1+CV17)</f>
        <v>8640</v>
      </c>
      <c r="CY17" s="144">
        <f t="shared" ref="CY17:DI17" si="64">CX17</f>
        <v>8640</v>
      </c>
      <c r="CZ17" s="144">
        <f t="shared" si="64"/>
        <v>8640</v>
      </c>
      <c r="DA17" s="144">
        <f t="shared" si="64"/>
        <v>8640</v>
      </c>
      <c r="DB17" s="144">
        <f t="shared" si="64"/>
        <v>8640</v>
      </c>
      <c r="DC17" s="144">
        <f t="shared" si="64"/>
        <v>8640</v>
      </c>
      <c r="DD17" s="144">
        <f t="shared" si="64"/>
        <v>8640</v>
      </c>
      <c r="DE17" s="144">
        <f t="shared" si="64"/>
        <v>8640</v>
      </c>
      <c r="DF17" s="144">
        <f t="shared" si="64"/>
        <v>8640</v>
      </c>
      <c r="DG17" s="144">
        <f t="shared" si="64"/>
        <v>8640</v>
      </c>
      <c r="DH17" s="144">
        <f t="shared" si="64"/>
        <v>8640</v>
      </c>
      <c r="DI17" s="144">
        <f t="shared" si="64"/>
        <v>8640</v>
      </c>
      <c r="DJ17" s="144">
        <f t="shared" ref="DJ17:DJ21" si="65">SUM(CX17:DI17)</f>
        <v>103680</v>
      </c>
      <c r="DK17" s="4"/>
      <c r="DL17" s="4"/>
      <c r="DM17" s="4"/>
      <c r="DN17" s="126"/>
      <c r="DO17" s="126"/>
      <c r="DP17" s="126"/>
      <c r="DQ17" s="126"/>
      <c r="DR17" s="126"/>
      <c r="DS17" s="126"/>
      <c r="DT17" s="126"/>
      <c r="DU17" s="126"/>
      <c r="DV17" s="126"/>
    </row>
    <row r="18" spans="1:126" ht="15" customHeight="1">
      <c r="A18" s="4" t="s">
        <v>177</v>
      </c>
      <c r="B18" s="4"/>
      <c r="C18" s="158">
        <v>43466</v>
      </c>
      <c r="D18" s="159">
        <v>50000</v>
      </c>
      <c r="E18" s="38"/>
      <c r="F18" s="38">
        <f t="shared" ref="F18:Q18" si="66">IF($C18&lt;F$4,$D18/12,0)*(1+$AZ18)</f>
        <v>0</v>
      </c>
      <c r="G18" s="38">
        <f t="shared" si="66"/>
        <v>0</v>
      </c>
      <c r="H18" s="38">
        <f t="shared" si="66"/>
        <v>0</v>
      </c>
      <c r="I18" s="38">
        <f t="shared" si="66"/>
        <v>0</v>
      </c>
      <c r="J18" s="38">
        <f t="shared" si="66"/>
        <v>0</v>
      </c>
      <c r="K18" s="38">
        <f t="shared" si="66"/>
        <v>0</v>
      </c>
      <c r="L18" s="38">
        <f t="shared" si="66"/>
        <v>0</v>
      </c>
      <c r="M18" s="38">
        <f t="shared" si="66"/>
        <v>0</v>
      </c>
      <c r="N18" s="38">
        <f t="shared" si="66"/>
        <v>0</v>
      </c>
      <c r="O18" s="38">
        <f t="shared" si="66"/>
        <v>0</v>
      </c>
      <c r="P18" s="38">
        <f t="shared" si="66"/>
        <v>0</v>
      </c>
      <c r="Q18" s="38">
        <f t="shared" si="66"/>
        <v>0</v>
      </c>
      <c r="R18" s="38">
        <f>SUM(F18:Q18)</f>
        <v>0</v>
      </c>
      <c r="S18" s="38"/>
      <c r="T18" s="38"/>
      <c r="U18" s="38"/>
      <c r="V18" s="38">
        <f t="shared" ref="V18:AG18" si="67">IF($C18&lt;V$4,$D18/12,0)*(1+$AZ18)</f>
        <v>0</v>
      </c>
      <c r="W18" s="38">
        <f t="shared" si="67"/>
        <v>0</v>
      </c>
      <c r="X18" s="38">
        <f t="shared" si="67"/>
        <v>0</v>
      </c>
      <c r="Y18" s="38">
        <f t="shared" si="67"/>
        <v>0</v>
      </c>
      <c r="Z18" s="38">
        <f t="shared" si="67"/>
        <v>0</v>
      </c>
      <c r="AA18" s="38">
        <f t="shared" si="67"/>
        <v>0</v>
      </c>
      <c r="AB18" s="38">
        <f t="shared" si="67"/>
        <v>0</v>
      </c>
      <c r="AC18" s="38">
        <f t="shared" si="67"/>
        <v>0</v>
      </c>
      <c r="AD18" s="38">
        <f t="shared" si="67"/>
        <v>0</v>
      </c>
      <c r="AE18" s="38">
        <f t="shared" si="67"/>
        <v>0</v>
      </c>
      <c r="AF18" s="38">
        <f t="shared" si="67"/>
        <v>0</v>
      </c>
      <c r="AG18" s="38">
        <f t="shared" si="67"/>
        <v>0</v>
      </c>
      <c r="AH18" s="38">
        <f>SUM(V18:AG18)</f>
        <v>0</v>
      </c>
      <c r="AI18" s="38"/>
      <c r="AJ18" s="160">
        <v>0</v>
      </c>
      <c r="AK18" s="38"/>
      <c r="AL18" s="38">
        <f t="shared" ref="AL18:AW18" si="68">IF($C18&lt;AL$4,$D18/12,0)*(1+$AZ18)</f>
        <v>4166.666666666667</v>
      </c>
      <c r="AM18" s="38">
        <f t="shared" si="68"/>
        <v>4166.666666666667</v>
      </c>
      <c r="AN18" s="38">
        <f t="shared" si="68"/>
        <v>4166.666666666667</v>
      </c>
      <c r="AO18" s="38">
        <f t="shared" si="68"/>
        <v>4166.666666666667</v>
      </c>
      <c r="AP18" s="38">
        <f t="shared" si="68"/>
        <v>4166.666666666667</v>
      </c>
      <c r="AQ18" s="38">
        <f t="shared" si="68"/>
        <v>4166.666666666667</v>
      </c>
      <c r="AR18" s="38">
        <f t="shared" si="68"/>
        <v>4166.666666666667</v>
      </c>
      <c r="AS18" s="38">
        <f t="shared" si="68"/>
        <v>4166.666666666667</v>
      </c>
      <c r="AT18" s="38">
        <f t="shared" si="68"/>
        <v>4166.666666666667</v>
      </c>
      <c r="AU18" s="38">
        <f t="shared" si="68"/>
        <v>4166.666666666667</v>
      </c>
      <c r="AV18" s="38">
        <f t="shared" si="68"/>
        <v>4166.666666666667</v>
      </c>
      <c r="AW18" s="38">
        <f t="shared" si="68"/>
        <v>4166.666666666667</v>
      </c>
      <c r="AX18" s="38">
        <f>SUM(AL18:AW18)</f>
        <v>49999.999999999993</v>
      </c>
      <c r="AY18" s="38"/>
      <c r="AZ18" s="160">
        <v>0</v>
      </c>
      <c r="BA18" s="38"/>
      <c r="BB18" s="38">
        <f t="shared" ref="BB18:BM18" si="69">IF($C18&lt;BB$4,$D18/12,0)*(1+$AZ18)</f>
        <v>4166.666666666667</v>
      </c>
      <c r="BC18" s="38">
        <f t="shared" si="69"/>
        <v>4166.666666666667</v>
      </c>
      <c r="BD18" s="38">
        <f t="shared" si="69"/>
        <v>4166.666666666667</v>
      </c>
      <c r="BE18" s="38">
        <f t="shared" si="69"/>
        <v>4166.666666666667</v>
      </c>
      <c r="BF18" s="38">
        <f t="shared" si="69"/>
        <v>4166.666666666667</v>
      </c>
      <c r="BG18" s="38">
        <f t="shared" si="69"/>
        <v>4166.666666666667</v>
      </c>
      <c r="BH18" s="38">
        <f t="shared" si="69"/>
        <v>4166.666666666667</v>
      </c>
      <c r="BI18" s="38">
        <f t="shared" si="69"/>
        <v>4166.666666666667</v>
      </c>
      <c r="BJ18" s="38">
        <f t="shared" si="69"/>
        <v>4166.666666666667</v>
      </c>
      <c r="BK18" s="38">
        <f t="shared" si="69"/>
        <v>4166.666666666667</v>
      </c>
      <c r="BL18" s="38">
        <f t="shared" si="69"/>
        <v>4166.666666666667</v>
      </c>
      <c r="BM18" s="38">
        <f t="shared" si="69"/>
        <v>4166.666666666667</v>
      </c>
      <c r="BN18" s="38">
        <f>SUM(BB18:BM18)</f>
        <v>49999.999999999993</v>
      </c>
      <c r="BO18" s="38"/>
      <c r="BP18" s="160">
        <v>0.1</v>
      </c>
      <c r="BQ18" s="38"/>
      <c r="BR18" s="38">
        <f>BM18*(1+BP18)</f>
        <v>4583.3333333333339</v>
      </c>
      <c r="BS18" s="38">
        <f t="shared" ref="BS18:CC18" si="70">BR18</f>
        <v>4583.3333333333339</v>
      </c>
      <c r="BT18" s="38">
        <f t="shared" si="70"/>
        <v>4583.3333333333339</v>
      </c>
      <c r="BU18" s="38">
        <f t="shared" si="70"/>
        <v>4583.3333333333339</v>
      </c>
      <c r="BV18" s="38">
        <f t="shared" si="70"/>
        <v>4583.3333333333339</v>
      </c>
      <c r="BW18" s="38">
        <f t="shared" si="70"/>
        <v>4583.3333333333339</v>
      </c>
      <c r="BX18" s="38">
        <f t="shared" si="70"/>
        <v>4583.3333333333339</v>
      </c>
      <c r="BY18" s="38">
        <f t="shared" si="70"/>
        <v>4583.3333333333339</v>
      </c>
      <c r="BZ18" s="38">
        <f t="shared" si="70"/>
        <v>4583.3333333333339</v>
      </c>
      <c r="CA18" s="38">
        <f t="shared" si="70"/>
        <v>4583.3333333333339</v>
      </c>
      <c r="CB18" s="38">
        <f t="shared" si="70"/>
        <v>4583.3333333333339</v>
      </c>
      <c r="CC18" s="38">
        <f t="shared" si="70"/>
        <v>4583.3333333333339</v>
      </c>
      <c r="CD18" s="38">
        <f>SUM(BR18:CC18)</f>
        <v>55000.000000000022</v>
      </c>
      <c r="CE18" s="38"/>
      <c r="CF18" s="160">
        <v>0.1</v>
      </c>
      <c r="CG18" s="38"/>
      <c r="CH18" s="38">
        <f>CC18*(1+CF18)</f>
        <v>5041.6666666666679</v>
      </c>
      <c r="CI18" s="38">
        <f t="shared" ref="CI18:CS18" si="71">CH18</f>
        <v>5041.6666666666679</v>
      </c>
      <c r="CJ18" s="38">
        <f t="shared" si="71"/>
        <v>5041.6666666666679</v>
      </c>
      <c r="CK18" s="38">
        <f t="shared" si="71"/>
        <v>5041.6666666666679</v>
      </c>
      <c r="CL18" s="38">
        <f t="shared" si="71"/>
        <v>5041.6666666666679</v>
      </c>
      <c r="CM18" s="38">
        <f t="shared" si="71"/>
        <v>5041.6666666666679</v>
      </c>
      <c r="CN18" s="38">
        <f t="shared" si="71"/>
        <v>5041.6666666666679</v>
      </c>
      <c r="CO18" s="38">
        <f t="shared" si="71"/>
        <v>5041.6666666666679</v>
      </c>
      <c r="CP18" s="38">
        <f t="shared" si="71"/>
        <v>5041.6666666666679</v>
      </c>
      <c r="CQ18" s="38">
        <f t="shared" si="71"/>
        <v>5041.6666666666679</v>
      </c>
      <c r="CR18" s="38">
        <f t="shared" si="71"/>
        <v>5041.6666666666679</v>
      </c>
      <c r="CS18" s="38">
        <f t="shared" si="71"/>
        <v>5041.6666666666679</v>
      </c>
      <c r="CT18" s="38">
        <f>SUM(CH18:CS18)</f>
        <v>60500.000000000029</v>
      </c>
      <c r="CU18" s="38"/>
      <c r="CV18" s="160">
        <v>0.1</v>
      </c>
      <c r="CW18" s="38"/>
      <c r="CX18" s="38">
        <f>CS18*(1+CV18)</f>
        <v>5545.8333333333348</v>
      </c>
      <c r="CY18" s="38">
        <f t="shared" ref="CY18:DI18" si="72">CX18</f>
        <v>5545.8333333333348</v>
      </c>
      <c r="CZ18" s="38">
        <f t="shared" si="72"/>
        <v>5545.8333333333348</v>
      </c>
      <c r="DA18" s="38">
        <f t="shared" si="72"/>
        <v>5545.8333333333348</v>
      </c>
      <c r="DB18" s="38">
        <f t="shared" si="72"/>
        <v>5545.8333333333348</v>
      </c>
      <c r="DC18" s="38">
        <f t="shared" si="72"/>
        <v>5545.8333333333348</v>
      </c>
      <c r="DD18" s="38">
        <f t="shared" si="72"/>
        <v>5545.8333333333348</v>
      </c>
      <c r="DE18" s="38">
        <f t="shared" si="72"/>
        <v>5545.8333333333348</v>
      </c>
      <c r="DF18" s="38">
        <f t="shared" si="72"/>
        <v>5545.8333333333348</v>
      </c>
      <c r="DG18" s="38">
        <f t="shared" si="72"/>
        <v>5545.8333333333348</v>
      </c>
      <c r="DH18" s="38">
        <f t="shared" si="72"/>
        <v>5545.8333333333348</v>
      </c>
      <c r="DI18" s="38">
        <f t="shared" si="72"/>
        <v>5545.8333333333348</v>
      </c>
      <c r="DJ18" s="38">
        <f>SUM(CX18:DI18)</f>
        <v>66550.000000000015</v>
      </c>
      <c r="DK18" s="4"/>
      <c r="DL18" s="4"/>
      <c r="DM18" s="4"/>
      <c r="DN18" s="126"/>
      <c r="DO18" s="126"/>
      <c r="DP18" s="126"/>
      <c r="DQ18" s="126"/>
      <c r="DR18" s="126"/>
      <c r="DS18" s="126"/>
      <c r="DT18" s="126"/>
      <c r="DU18" s="126"/>
      <c r="DV18" s="126"/>
    </row>
    <row r="19" spans="1:126" ht="15" customHeight="1">
      <c r="A19" s="4" t="s">
        <v>132</v>
      </c>
      <c r="B19" s="4"/>
      <c r="C19" s="158">
        <v>43466</v>
      </c>
      <c r="D19" s="159">
        <v>35000</v>
      </c>
      <c r="E19" s="38"/>
      <c r="F19" s="38">
        <f t="shared" si="49"/>
        <v>0</v>
      </c>
      <c r="G19" s="38">
        <f t="shared" si="49"/>
        <v>0</v>
      </c>
      <c r="H19" s="38">
        <f t="shared" si="49"/>
        <v>0</v>
      </c>
      <c r="I19" s="38">
        <f t="shared" si="49"/>
        <v>0</v>
      </c>
      <c r="J19" s="38">
        <f t="shared" si="49"/>
        <v>0</v>
      </c>
      <c r="K19" s="38">
        <f t="shared" si="49"/>
        <v>0</v>
      </c>
      <c r="L19" s="38">
        <f t="shared" si="49"/>
        <v>0</v>
      </c>
      <c r="M19" s="38">
        <f t="shared" si="49"/>
        <v>0</v>
      </c>
      <c r="N19" s="38">
        <f t="shared" si="49"/>
        <v>0</v>
      </c>
      <c r="O19" s="38">
        <f t="shared" si="49"/>
        <v>0</v>
      </c>
      <c r="P19" s="38">
        <f t="shared" si="49"/>
        <v>0</v>
      </c>
      <c r="Q19" s="38">
        <f t="shared" si="49"/>
        <v>0</v>
      </c>
      <c r="R19" s="38">
        <f t="shared" si="50"/>
        <v>0</v>
      </c>
      <c r="S19" s="38"/>
      <c r="T19" s="38"/>
      <c r="U19" s="38"/>
      <c r="V19" s="38">
        <f t="shared" si="51"/>
        <v>0</v>
      </c>
      <c r="W19" s="38">
        <f t="shared" si="51"/>
        <v>0</v>
      </c>
      <c r="X19" s="38">
        <f t="shared" si="51"/>
        <v>0</v>
      </c>
      <c r="Y19" s="38">
        <f t="shared" si="51"/>
        <v>0</v>
      </c>
      <c r="Z19" s="38">
        <f t="shared" si="51"/>
        <v>0</v>
      </c>
      <c r="AA19" s="38">
        <f t="shared" si="51"/>
        <v>0</v>
      </c>
      <c r="AB19" s="38">
        <f t="shared" si="51"/>
        <v>0</v>
      </c>
      <c r="AC19" s="38">
        <f t="shared" si="51"/>
        <v>0</v>
      </c>
      <c r="AD19" s="38">
        <f t="shared" si="51"/>
        <v>0</v>
      </c>
      <c r="AE19" s="38">
        <f t="shared" si="51"/>
        <v>0</v>
      </c>
      <c r="AF19" s="38">
        <f t="shared" si="51"/>
        <v>0</v>
      </c>
      <c r="AG19" s="38">
        <f t="shared" si="51"/>
        <v>0</v>
      </c>
      <c r="AH19" s="38">
        <f t="shared" si="52"/>
        <v>0</v>
      </c>
      <c r="AI19" s="38"/>
      <c r="AJ19" s="160">
        <v>0</v>
      </c>
      <c r="AK19" s="38"/>
      <c r="AL19" s="38">
        <f t="shared" si="53"/>
        <v>2916.6666666666665</v>
      </c>
      <c r="AM19" s="38">
        <f t="shared" si="53"/>
        <v>2916.6666666666665</v>
      </c>
      <c r="AN19" s="38">
        <f t="shared" si="53"/>
        <v>2916.6666666666665</v>
      </c>
      <c r="AO19" s="38">
        <f t="shared" si="53"/>
        <v>2916.6666666666665</v>
      </c>
      <c r="AP19" s="38">
        <f t="shared" si="53"/>
        <v>2916.6666666666665</v>
      </c>
      <c r="AQ19" s="38">
        <f t="shared" si="53"/>
        <v>2916.6666666666665</v>
      </c>
      <c r="AR19" s="38">
        <f t="shared" si="53"/>
        <v>2916.6666666666665</v>
      </c>
      <c r="AS19" s="38">
        <f t="shared" si="53"/>
        <v>2916.6666666666665</v>
      </c>
      <c r="AT19" s="38">
        <f t="shared" si="53"/>
        <v>2916.6666666666665</v>
      </c>
      <c r="AU19" s="38">
        <f t="shared" si="53"/>
        <v>2916.6666666666665</v>
      </c>
      <c r="AV19" s="38">
        <f t="shared" si="53"/>
        <v>2916.6666666666665</v>
      </c>
      <c r="AW19" s="38">
        <f t="shared" si="53"/>
        <v>2916.6666666666665</v>
      </c>
      <c r="AX19" s="38">
        <f t="shared" si="54"/>
        <v>35000.000000000007</v>
      </c>
      <c r="AY19" s="38"/>
      <c r="AZ19" s="160">
        <v>0</v>
      </c>
      <c r="BA19" s="38"/>
      <c r="BB19" s="38">
        <f t="shared" ref="BB19:BM19" si="73">IF($C19&lt;BB$4,$D19/12,0)*(1+$AZ19)</f>
        <v>2916.6666666666665</v>
      </c>
      <c r="BC19" s="38">
        <f t="shared" si="73"/>
        <v>2916.6666666666665</v>
      </c>
      <c r="BD19" s="38">
        <f t="shared" si="73"/>
        <v>2916.6666666666665</v>
      </c>
      <c r="BE19" s="38">
        <f t="shared" si="73"/>
        <v>2916.6666666666665</v>
      </c>
      <c r="BF19" s="38">
        <f t="shared" si="73"/>
        <v>2916.6666666666665</v>
      </c>
      <c r="BG19" s="38">
        <f t="shared" si="73"/>
        <v>2916.6666666666665</v>
      </c>
      <c r="BH19" s="38">
        <f t="shared" si="73"/>
        <v>2916.6666666666665</v>
      </c>
      <c r="BI19" s="38">
        <f t="shared" si="73"/>
        <v>2916.6666666666665</v>
      </c>
      <c r="BJ19" s="38">
        <f t="shared" si="73"/>
        <v>2916.6666666666665</v>
      </c>
      <c r="BK19" s="38">
        <f t="shared" si="73"/>
        <v>2916.6666666666665</v>
      </c>
      <c r="BL19" s="38">
        <f t="shared" si="73"/>
        <v>2916.6666666666665</v>
      </c>
      <c r="BM19" s="38">
        <f t="shared" si="73"/>
        <v>2916.6666666666665</v>
      </c>
      <c r="BN19" s="38">
        <f t="shared" si="56"/>
        <v>35000.000000000007</v>
      </c>
      <c r="BO19" s="38"/>
      <c r="BP19" s="160">
        <v>0.1</v>
      </c>
      <c r="BQ19" s="38"/>
      <c r="BR19" s="38">
        <f t="shared" si="57"/>
        <v>3208.3333333333335</v>
      </c>
      <c r="BS19" s="38">
        <f t="shared" ref="BS19:CC19" si="74">BR19</f>
        <v>3208.3333333333335</v>
      </c>
      <c r="BT19" s="38">
        <f t="shared" si="74"/>
        <v>3208.3333333333335</v>
      </c>
      <c r="BU19" s="38">
        <f t="shared" si="74"/>
        <v>3208.3333333333335</v>
      </c>
      <c r="BV19" s="38">
        <f t="shared" si="74"/>
        <v>3208.3333333333335</v>
      </c>
      <c r="BW19" s="38">
        <f t="shared" si="74"/>
        <v>3208.3333333333335</v>
      </c>
      <c r="BX19" s="38">
        <f t="shared" si="74"/>
        <v>3208.3333333333335</v>
      </c>
      <c r="BY19" s="38">
        <f t="shared" si="74"/>
        <v>3208.3333333333335</v>
      </c>
      <c r="BZ19" s="38">
        <f t="shared" si="74"/>
        <v>3208.3333333333335</v>
      </c>
      <c r="CA19" s="38">
        <f t="shared" si="74"/>
        <v>3208.3333333333335</v>
      </c>
      <c r="CB19" s="38">
        <f t="shared" si="74"/>
        <v>3208.3333333333335</v>
      </c>
      <c r="CC19" s="38">
        <f t="shared" si="74"/>
        <v>3208.3333333333335</v>
      </c>
      <c r="CD19" s="38">
        <f t="shared" si="59"/>
        <v>38500</v>
      </c>
      <c r="CE19" s="38"/>
      <c r="CF19" s="160">
        <v>0.1</v>
      </c>
      <c r="CG19" s="38"/>
      <c r="CH19" s="38">
        <f t="shared" si="60"/>
        <v>3529.166666666667</v>
      </c>
      <c r="CI19" s="38">
        <f t="shared" ref="CI19:CS19" si="75">CH19</f>
        <v>3529.166666666667</v>
      </c>
      <c r="CJ19" s="38">
        <f t="shared" si="75"/>
        <v>3529.166666666667</v>
      </c>
      <c r="CK19" s="38">
        <f t="shared" si="75"/>
        <v>3529.166666666667</v>
      </c>
      <c r="CL19" s="38">
        <f t="shared" si="75"/>
        <v>3529.166666666667</v>
      </c>
      <c r="CM19" s="38">
        <f t="shared" si="75"/>
        <v>3529.166666666667</v>
      </c>
      <c r="CN19" s="38">
        <f t="shared" si="75"/>
        <v>3529.166666666667</v>
      </c>
      <c r="CO19" s="38">
        <f t="shared" si="75"/>
        <v>3529.166666666667</v>
      </c>
      <c r="CP19" s="38">
        <f t="shared" si="75"/>
        <v>3529.166666666667</v>
      </c>
      <c r="CQ19" s="38">
        <f t="shared" si="75"/>
        <v>3529.166666666667</v>
      </c>
      <c r="CR19" s="38">
        <f t="shared" si="75"/>
        <v>3529.166666666667</v>
      </c>
      <c r="CS19" s="38">
        <f t="shared" si="75"/>
        <v>3529.166666666667</v>
      </c>
      <c r="CT19" s="38">
        <f t="shared" si="62"/>
        <v>42350</v>
      </c>
      <c r="CU19" s="38"/>
      <c r="CV19" s="160">
        <v>0.1</v>
      </c>
      <c r="CW19" s="38"/>
      <c r="CX19" s="38">
        <f t="shared" si="63"/>
        <v>3882.0833333333339</v>
      </c>
      <c r="CY19" s="38">
        <f t="shared" ref="CY19:DI19" si="76">CX19</f>
        <v>3882.0833333333339</v>
      </c>
      <c r="CZ19" s="38">
        <f t="shared" si="76"/>
        <v>3882.0833333333339</v>
      </c>
      <c r="DA19" s="38">
        <f t="shared" si="76"/>
        <v>3882.0833333333339</v>
      </c>
      <c r="DB19" s="38">
        <f t="shared" si="76"/>
        <v>3882.0833333333339</v>
      </c>
      <c r="DC19" s="38">
        <f t="shared" si="76"/>
        <v>3882.0833333333339</v>
      </c>
      <c r="DD19" s="38">
        <f t="shared" si="76"/>
        <v>3882.0833333333339</v>
      </c>
      <c r="DE19" s="38">
        <f t="shared" si="76"/>
        <v>3882.0833333333339</v>
      </c>
      <c r="DF19" s="38">
        <f t="shared" si="76"/>
        <v>3882.0833333333339</v>
      </c>
      <c r="DG19" s="38">
        <f t="shared" si="76"/>
        <v>3882.0833333333339</v>
      </c>
      <c r="DH19" s="38">
        <f t="shared" si="76"/>
        <v>3882.0833333333339</v>
      </c>
      <c r="DI19" s="38">
        <f t="shared" si="76"/>
        <v>3882.0833333333339</v>
      </c>
      <c r="DJ19" s="38">
        <f t="shared" si="65"/>
        <v>46585.000000000022</v>
      </c>
      <c r="DK19" s="4"/>
      <c r="DL19" s="4"/>
      <c r="DM19" s="4"/>
      <c r="DN19" s="126"/>
      <c r="DO19" s="126"/>
      <c r="DP19" s="126"/>
      <c r="DQ19" s="126"/>
      <c r="DR19" s="126"/>
      <c r="DS19" s="126"/>
      <c r="DT19" s="126"/>
      <c r="DU19" s="126"/>
      <c r="DV19" s="126"/>
    </row>
    <row r="20" spans="1:126" ht="15" customHeight="1">
      <c r="A20" s="4" t="s">
        <v>132</v>
      </c>
      <c r="B20" s="4"/>
      <c r="C20" s="158">
        <v>43831</v>
      </c>
      <c r="D20" s="159">
        <v>40000</v>
      </c>
      <c r="E20" s="38"/>
      <c r="F20" s="38">
        <f t="shared" si="49"/>
        <v>0</v>
      </c>
      <c r="G20" s="38">
        <f t="shared" si="49"/>
        <v>0</v>
      </c>
      <c r="H20" s="38">
        <f t="shared" si="49"/>
        <v>0</v>
      </c>
      <c r="I20" s="38">
        <f t="shared" si="49"/>
        <v>0</v>
      </c>
      <c r="J20" s="38">
        <f t="shared" si="49"/>
        <v>0</v>
      </c>
      <c r="K20" s="38">
        <f t="shared" si="49"/>
        <v>0</v>
      </c>
      <c r="L20" s="38">
        <f t="shared" si="49"/>
        <v>0</v>
      </c>
      <c r="M20" s="38">
        <f t="shared" si="49"/>
        <v>0</v>
      </c>
      <c r="N20" s="38">
        <f t="shared" si="49"/>
        <v>0</v>
      </c>
      <c r="O20" s="38">
        <f t="shared" si="49"/>
        <v>0</v>
      </c>
      <c r="P20" s="38">
        <f t="shared" si="49"/>
        <v>0</v>
      </c>
      <c r="Q20" s="38">
        <f t="shared" si="49"/>
        <v>0</v>
      </c>
      <c r="R20" s="38">
        <f t="shared" si="50"/>
        <v>0</v>
      </c>
      <c r="S20" s="38"/>
      <c r="T20" s="38"/>
      <c r="U20" s="38"/>
      <c r="V20" s="38">
        <f t="shared" si="51"/>
        <v>0</v>
      </c>
      <c r="W20" s="38">
        <f t="shared" si="51"/>
        <v>0</v>
      </c>
      <c r="X20" s="38">
        <f t="shared" si="51"/>
        <v>0</v>
      </c>
      <c r="Y20" s="38">
        <f t="shared" si="51"/>
        <v>0</v>
      </c>
      <c r="Z20" s="38">
        <f t="shared" si="51"/>
        <v>0</v>
      </c>
      <c r="AA20" s="38">
        <f t="shared" si="51"/>
        <v>0</v>
      </c>
      <c r="AB20" s="38">
        <f t="shared" si="51"/>
        <v>0</v>
      </c>
      <c r="AC20" s="38">
        <f t="shared" si="51"/>
        <v>0</v>
      </c>
      <c r="AD20" s="38">
        <f t="shared" si="51"/>
        <v>0</v>
      </c>
      <c r="AE20" s="38">
        <f t="shared" si="51"/>
        <v>0</v>
      </c>
      <c r="AF20" s="38">
        <f t="shared" si="51"/>
        <v>0</v>
      </c>
      <c r="AG20" s="38">
        <f t="shared" si="51"/>
        <v>0</v>
      </c>
      <c r="AH20" s="38">
        <f t="shared" si="52"/>
        <v>0</v>
      </c>
      <c r="AI20" s="38"/>
      <c r="AJ20" s="160">
        <v>0</v>
      </c>
      <c r="AK20" s="38"/>
      <c r="AL20" s="38">
        <f t="shared" si="53"/>
        <v>0</v>
      </c>
      <c r="AM20" s="38">
        <f t="shared" si="53"/>
        <v>0</v>
      </c>
      <c r="AN20" s="38">
        <f t="shared" si="53"/>
        <v>0</v>
      </c>
      <c r="AO20" s="38">
        <f t="shared" si="53"/>
        <v>0</v>
      </c>
      <c r="AP20" s="38">
        <f t="shared" si="53"/>
        <v>0</v>
      </c>
      <c r="AQ20" s="38">
        <f t="shared" si="53"/>
        <v>0</v>
      </c>
      <c r="AR20" s="38">
        <f t="shared" si="53"/>
        <v>0</v>
      </c>
      <c r="AS20" s="38">
        <f t="shared" si="53"/>
        <v>0</v>
      </c>
      <c r="AT20" s="38">
        <f t="shared" si="53"/>
        <v>0</v>
      </c>
      <c r="AU20" s="38">
        <f t="shared" si="53"/>
        <v>0</v>
      </c>
      <c r="AV20" s="38">
        <f t="shared" si="53"/>
        <v>0</v>
      </c>
      <c r="AW20" s="38">
        <f t="shared" si="53"/>
        <v>0</v>
      </c>
      <c r="AX20" s="38">
        <f t="shared" si="54"/>
        <v>0</v>
      </c>
      <c r="AY20" s="38"/>
      <c r="AZ20" s="160">
        <v>0</v>
      </c>
      <c r="BA20" s="38"/>
      <c r="BB20" s="38">
        <f t="shared" ref="BB20:BM20" si="77">IF($C20&lt;BB$4,$D20/12,0)*(1+$AZ20)</f>
        <v>3333.3333333333335</v>
      </c>
      <c r="BC20" s="38">
        <f t="shared" si="77"/>
        <v>3333.3333333333335</v>
      </c>
      <c r="BD20" s="38">
        <f t="shared" si="77"/>
        <v>3333.3333333333335</v>
      </c>
      <c r="BE20" s="38">
        <f t="shared" si="77"/>
        <v>3333.3333333333335</v>
      </c>
      <c r="BF20" s="38">
        <f t="shared" si="77"/>
        <v>3333.3333333333335</v>
      </c>
      <c r="BG20" s="38">
        <f t="shared" si="77"/>
        <v>3333.3333333333335</v>
      </c>
      <c r="BH20" s="38">
        <f t="shared" si="77"/>
        <v>3333.3333333333335</v>
      </c>
      <c r="BI20" s="38">
        <f t="shared" si="77"/>
        <v>3333.3333333333335</v>
      </c>
      <c r="BJ20" s="38">
        <f t="shared" si="77"/>
        <v>3333.3333333333335</v>
      </c>
      <c r="BK20" s="38">
        <f t="shared" si="77"/>
        <v>3333.3333333333335</v>
      </c>
      <c r="BL20" s="38">
        <f t="shared" si="77"/>
        <v>3333.3333333333335</v>
      </c>
      <c r="BM20" s="38">
        <f t="shared" si="77"/>
        <v>3333.3333333333335</v>
      </c>
      <c r="BN20" s="38">
        <f t="shared" si="56"/>
        <v>40000</v>
      </c>
      <c r="BO20" s="38"/>
      <c r="BP20" s="160">
        <v>0.05</v>
      </c>
      <c r="BQ20" s="38"/>
      <c r="BR20" s="38">
        <f t="shared" si="57"/>
        <v>3500.0000000000005</v>
      </c>
      <c r="BS20" s="38">
        <f t="shared" ref="BS20:CC20" si="78">BR20</f>
        <v>3500.0000000000005</v>
      </c>
      <c r="BT20" s="38">
        <f t="shared" si="78"/>
        <v>3500.0000000000005</v>
      </c>
      <c r="BU20" s="38">
        <f t="shared" si="78"/>
        <v>3500.0000000000005</v>
      </c>
      <c r="BV20" s="38">
        <f t="shared" si="78"/>
        <v>3500.0000000000005</v>
      </c>
      <c r="BW20" s="38">
        <f t="shared" si="78"/>
        <v>3500.0000000000005</v>
      </c>
      <c r="BX20" s="38">
        <f t="shared" si="78"/>
        <v>3500.0000000000005</v>
      </c>
      <c r="BY20" s="38">
        <f t="shared" si="78"/>
        <v>3500.0000000000005</v>
      </c>
      <c r="BZ20" s="38">
        <f t="shared" si="78"/>
        <v>3500.0000000000005</v>
      </c>
      <c r="CA20" s="38">
        <f t="shared" si="78"/>
        <v>3500.0000000000005</v>
      </c>
      <c r="CB20" s="38">
        <f t="shared" si="78"/>
        <v>3500.0000000000005</v>
      </c>
      <c r="CC20" s="38">
        <f t="shared" si="78"/>
        <v>3500.0000000000005</v>
      </c>
      <c r="CD20" s="38">
        <f t="shared" si="59"/>
        <v>42000.000000000007</v>
      </c>
      <c r="CE20" s="38"/>
      <c r="CF20" s="160">
        <v>0.05</v>
      </c>
      <c r="CG20" s="38"/>
      <c r="CH20" s="38">
        <f t="shared" si="60"/>
        <v>3675.0000000000005</v>
      </c>
      <c r="CI20" s="38">
        <f t="shared" ref="CI20:CS20" si="79">CH20</f>
        <v>3675.0000000000005</v>
      </c>
      <c r="CJ20" s="38">
        <f t="shared" si="79"/>
        <v>3675.0000000000005</v>
      </c>
      <c r="CK20" s="38">
        <f t="shared" si="79"/>
        <v>3675.0000000000005</v>
      </c>
      <c r="CL20" s="38">
        <f t="shared" si="79"/>
        <v>3675.0000000000005</v>
      </c>
      <c r="CM20" s="38">
        <f t="shared" si="79"/>
        <v>3675.0000000000005</v>
      </c>
      <c r="CN20" s="38">
        <f t="shared" si="79"/>
        <v>3675.0000000000005</v>
      </c>
      <c r="CO20" s="38">
        <f t="shared" si="79"/>
        <v>3675.0000000000005</v>
      </c>
      <c r="CP20" s="38">
        <f t="shared" si="79"/>
        <v>3675.0000000000005</v>
      </c>
      <c r="CQ20" s="38">
        <f t="shared" si="79"/>
        <v>3675.0000000000005</v>
      </c>
      <c r="CR20" s="38">
        <f t="shared" si="79"/>
        <v>3675.0000000000005</v>
      </c>
      <c r="CS20" s="38">
        <f t="shared" si="79"/>
        <v>3675.0000000000005</v>
      </c>
      <c r="CT20" s="38">
        <f t="shared" si="62"/>
        <v>44100.000000000007</v>
      </c>
      <c r="CU20" s="38"/>
      <c r="CV20" s="160">
        <v>0.05</v>
      </c>
      <c r="CW20" s="38"/>
      <c r="CX20" s="38">
        <f t="shared" si="63"/>
        <v>3858.7500000000005</v>
      </c>
      <c r="CY20" s="38">
        <f t="shared" ref="CY20:DI20" si="80">CX20</f>
        <v>3858.7500000000005</v>
      </c>
      <c r="CZ20" s="38">
        <f t="shared" si="80"/>
        <v>3858.7500000000005</v>
      </c>
      <c r="DA20" s="38">
        <f t="shared" si="80"/>
        <v>3858.7500000000005</v>
      </c>
      <c r="DB20" s="38">
        <f t="shared" si="80"/>
        <v>3858.7500000000005</v>
      </c>
      <c r="DC20" s="38">
        <f t="shared" si="80"/>
        <v>3858.7500000000005</v>
      </c>
      <c r="DD20" s="38">
        <f t="shared" si="80"/>
        <v>3858.7500000000005</v>
      </c>
      <c r="DE20" s="38">
        <f t="shared" si="80"/>
        <v>3858.7500000000005</v>
      </c>
      <c r="DF20" s="38">
        <f t="shared" si="80"/>
        <v>3858.7500000000005</v>
      </c>
      <c r="DG20" s="38">
        <f t="shared" si="80"/>
        <v>3858.7500000000005</v>
      </c>
      <c r="DH20" s="38">
        <f t="shared" si="80"/>
        <v>3858.7500000000005</v>
      </c>
      <c r="DI20" s="38">
        <f t="shared" si="80"/>
        <v>3858.7500000000005</v>
      </c>
      <c r="DJ20" s="38">
        <f t="shared" si="65"/>
        <v>46305.000000000007</v>
      </c>
      <c r="DK20" s="4"/>
      <c r="DL20" s="4"/>
      <c r="DM20" s="4"/>
      <c r="DN20" s="126"/>
      <c r="DO20" s="126"/>
      <c r="DP20" s="126"/>
      <c r="DQ20" s="126"/>
      <c r="DR20" s="126"/>
      <c r="DS20" s="126"/>
      <c r="DT20" s="126"/>
      <c r="DU20" s="126"/>
      <c r="DV20" s="126"/>
    </row>
    <row r="21" spans="1:126" ht="16">
      <c r="A21" s="4" t="s">
        <v>227</v>
      </c>
      <c r="B21" s="4"/>
      <c r="C21" s="158">
        <v>43921</v>
      </c>
      <c r="D21" s="159">
        <v>45000</v>
      </c>
      <c r="E21" s="38"/>
      <c r="F21" s="128">
        <f t="shared" si="49"/>
        <v>0</v>
      </c>
      <c r="G21" s="128">
        <f t="shared" si="49"/>
        <v>0</v>
      </c>
      <c r="H21" s="128">
        <f t="shared" si="49"/>
        <v>0</v>
      </c>
      <c r="I21" s="128">
        <f t="shared" si="49"/>
        <v>0</v>
      </c>
      <c r="J21" s="128">
        <f t="shared" si="49"/>
        <v>0</v>
      </c>
      <c r="K21" s="128">
        <f t="shared" si="49"/>
        <v>0</v>
      </c>
      <c r="L21" s="128">
        <f t="shared" si="49"/>
        <v>0</v>
      </c>
      <c r="M21" s="128">
        <f t="shared" si="49"/>
        <v>0</v>
      </c>
      <c r="N21" s="128">
        <f t="shared" si="49"/>
        <v>0</v>
      </c>
      <c r="O21" s="128">
        <f t="shared" si="49"/>
        <v>0</v>
      </c>
      <c r="P21" s="128">
        <f t="shared" si="49"/>
        <v>0</v>
      </c>
      <c r="Q21" s="128">
        <f t="shared" si="49"/>
        <v>0</v>
      </c>
      <c r="R21" s="128">
        <f t="shared" si="50"/>
        <v>0</v>
      </c>
      <c r="S21" s="38"/>
      <c r="T21" s="38"/>
      <c r="U21" s="38"/>
      <c r="V21" s="128">
        <f t="shared" si="51"/>
        <v>0</v>
      </c>
      <c r="W21" s="128">
        <f t="shared" si="51"/>
        <v>0</v>
      </c>
      <c r="X21" s="128">
        <f t="shared" si="51"/>
        <v>0</v>
      </c>
      <c r="Y21" s="128">
        <f t="shared" si="51"/>
        <v>0</v>
      </c>
      <c r="Z21" s="128">
        <f t="shared" si="51"/>
        <v>0</v>
      </c>
      <c r="AA21" s="128">
        <f t="shared" si="51"/>
        <v>0</v>
      </c>
      <c r="AB21" s="128">
        <f t="shared" si="51"/>
        <v>0</v>
      </c>
      <c r="AC21" s="128">
        <f t="shared" si="51"/>
        <v>0</v>
      </c>
      <c r="AD21" s="128">
        <f t="shared" si="51"/>
        <v>0</v>
      </c>
      <c r="AE21" s="128">
        <f t="shared" si="51"/>
        <v>0</v>
      </c>
      <c r="AF21" s="128">
        <f t="shared" si="51"/>
        <v>0</v>
      </c>
      <c r="AG21" s="128">
        <f t="shared" si="51"/>
        <v>0</v>
      </c>
      <c r="AH21" s="128">
        <f t="shared" si="52"/>
        <v>0</v>
      </c>
      <c r="AI21" s="38"/>
      <c r="AJ21" s="160">
        <v>0</v>
      </c>
      <c r="AK21" s="38"/>
      <c r="AL21" s="128">
        <f t="shared" si="53"/>
        <v>0</v>
      </c>
      <c r="AM21" s="128">
        <f t="shared" si="53"/>
        <v>0</v>
      </c>
      <c r="AN21" s="128">
        <f t="shared" si="53"/>
        <v>0</v>
      </c>
      <c r="AO21" s="128">
        <f t="shared" si="53"/>
        <v>0</v>
      </c>
      <c r="AP21" s="128">
        <f t="shared" si="53"/>
        <v>0</v>
      </c>
      <c r="AQ21" s="128">
        <f t="shared" si="53"/>
        <v>0</v>
      </c>
      <c r="AR21" s="128">
        <f t="shared" si="53"/>
        <v>0</v>
      </c>
      <c r="AS21" s="128">
        <f t="shared" si="53"/>
        <v>0</v>
      </c>
      <c r="AT21" s="128">
        <f t="shared" si="53"/>
        <v>0</v>
      </c>
      <c r="AU21" s="128">
        <f t="shared" si="53"/>
        <v>0</v>
      </c>
      <c r="AV21" s="128">
        <f t="shared" si="53"/>
        <v>0</v>
      </c>
      <c r="AW21" s="128">
        <f t="shared" si="53"/>
        <v>0</v>
      </c>
      <c r="AX21" s="128">
        <f t="shared" si="54"/>
        <v>0</v>
      </c>
      <c r="AY21" s="38"/>
      <c r="AZ21" s="160">
        <v>0</v>
      </c>
      <c r="BA21" s="38"/>
      <c r="BB21" s="128">
        <f t="shared" ref="BB21:BM21" si="81">IF($C21&lt;BB$4,$D21/12,0)*(1+$AZ21)</f>
        <v>0</v>
      </c>
      <c r="BC21" s="128">
        <f t="shared" si="81"/>
        <v>0</v>
      </c>
      <c r="BD21" s="128">
        <f t="shared" si="81"/>
        <v>0</v>
      </c>
      <c r="BE21" s="128">
        <f t="shared" si="81"/>
        <v>3750</v>
      </c>
      <c r="BF21" s="128">
        <f t="shared" si="81"/>
        <v>3750</v>
      </c>
      <c r="BG21" s="128">
        <f t="shared" si="81"/>
        <v>3750</v>
      </c>
      <c r="BH21" s="128">
        <f t="shared" si="81"/>
        <v>3750</v>
      </c>
      <c r="BI21" s="128">
        <f t="shared" si="81"/>
        <v>3750</v>
      </c>
      <c r="BJ21" s="128">
        <f t="shared" si="81"/>
        <v>3750</v>
      </c>
      <c r="BK21" s="128">
        <f t="shared" si="81"/>
        <v>3750</v>
      </c>
      <c r="BL21" s="128">
        <f t="shared" si="81"/>
        <v>3750</v>
      </c>
      <c r="BM21" s="128">
        <f t="shared" si="81"/>
        <v>3750</v>
      </c>
      <c r="BN21" s="128">
        <f t="shared" si="56"/>
        <v>33750</v>
      </c>
      <c r="BO21" s="38"/>
      <c r="BP21" s="160">
        <v>0.05</v>
      </c>
      <c r="BQ21" s="38"/>
      <c r="BR21" s="128">
        <f t="shared" si="57"/>
        <v>3937.5</v>
      </c>
      <c r="BS21" s="128">
        <f t="shared" ref="BS21:CC21" si="82">BR21</f>
        <v>3937.5</v>
      </c>
      <c r="BT21" s="128">
        <f t="shared" si="82"/>
        <v>3937.5</v>
      </c>
      <c r="BU21" s="128">
        <f t="shared" si="82"/>
        <v>3937.5</v>
      </c>
      <c r="BV21" s="128">
        <f t="shared" si="82"/>
        <v>3937.5</v>
      </c>
      <c r="BW21" s="128">
        <f t="shared" si="82"/>
        <v>3937.5</v>
      </c>
      <c r="BX21" s="128">
        <f t="shared" si="82"/>
        <v>3937.5</v>
      </c>
      <c r="BY21" s="128">
        <f t="shared" si="82"/>
        <v>3937.5</v>
      </c>
      <c r="BZ21" s="128">
        <f t="shared" si="82"/>
        <v>3937.5</v>
      </c>
      <c r="CA21" s="128">
        <f t="shared" si="82"/>
        <v>3937.5</v>
      </c>
      <c r="CB21" s="128">
        <f t="shared" si="82"/>
        <v>3937.5</v>
      </c>
      <c r="CC21" s="128">
        <f t="shared" si="82"/>
        <v>3937.5</v>
      </c>
      <c r="CD21" s="128">
        <f t="shared" si="59"/>
        <v>47250</v>
      </c>
      <c r="CE21" s="38"/>
      <c r="CF21" s="160">
        <v>0.05</v>
      </c>
      <c r="CG21" s="38"/>
      <c r="CH21" s="128">
        <f t="shared" si="60"/>
        <v>4134.375</v>
      </c>
      <c r="CI21" s="128">
        <f t="shared" ref="CI21:CS21" si="83">CH21</f>
        <v>4134.375</v>
      </c>
      <c r="CJ21" s="128">
        <f t="shared" si="83"/>
        <v>4134.375</v>
      </c>
      <c r="CK21" s="128">
        <f t="shared" si="83"/>
        <v>4134.375</v>
      </c>
      <c r="CL21" s="128">
        <f t="shared" si="83"/>
        <v>4134.375</v>
      </c>
      <c r="CM21" s="128">
        <f t="shared" si="83"/>
        <v>4134.375</v>
      </c>
      <c r="CN21" s="128">
        <f t="shared" si="83"/>
        <v>4134.375</v>
      </c>
      <c r="CO21" s="128">
        <f t="shared" si="83"/>
        <v>4134.375</v>
      </c>
      <c r="CP21" s="128">
        <f t="shared" si="83"/>
        <v>4134.375</v>
      </c>
      <c r="CQ21" s="128">
        <f t="shared" si="83"/>
        <v>4134.375</v>
      </c>
      <c r="CR21" s="128">
        <f t="shared" si="83"/>
        <v>4134.375</v>
      </c>
      <c r="CS21" s="128">
        <f t="shared" si="83"/>
        <v>4134.375</v>
      </c>
      <c r="CT21" s="128">
        <f t="shared" si="62"/>
        <v>49612.5</v>
      </c>
      <c r="CU21" s="38"/>
      <c r="CV21" s="160">
        <v>0.05</v>
      </c>
      <c r="CW21" s="38"/>
      <c r="CX21" s="128">
        <f t="shared" si="63"/>
        <v>4341.09375</v>
      </c>
      <c r="CY21" s="128">
        <f t="shared" ref="CY21:DI21" si="84">CX21</f>
        <v>4341.09375</v>
      </c>
      <c r="CZ21" s="128">
        <f t="shared" si="84"/>
        <v>4341.09375</v>
      </c>
      <c r="DA21" s="128">
        <f t="shared" si="84"/>
        <v>4341.09375</v>
      </c>
      <c r="DB21" s="128">
        <f t="shared" si="84"/>
        <v>4341.09375</v>
      </c>
      <c r="DC21" s="128">
        <f t="shared" si="84"/>
        <v>4341.09375</v>
      </c>
      <c r="DD21" s="128">
        <f t="shared" si="84"/>
        <v>4341.09375</v>
      </c>
      <c r="DE21" s="128">
        <f t="shared" si="84"/>
        <v>4341.09375</v>
      </c>
      <c r="DF21" s="128">
        <f t="shared" si="84"/>
        <v>4341.09375</v>
      </c>
      <c r="DG21" s="128">
        <f t="shared" si="84"/>
        <v>4341.09375</v>
      </c>
      <c r="DH21" s="128">
        <f t="shared" si="84"/>
        <v>4341.09375</v>
      </c>
      <c r="DI21" s="128">
        <f t="shared" si="84"/>
        <v>4341.09375</v>
      </c>
      <c r="DJ21" s="128">
        <f t="shared" si="65"/>
        <v>52093.125</v>
      </c>
      <c r="DK21" s="4"/>
      <c r="DL21" s="4"/>
      <c r="DM21" s="4"/>
      <c r="DN21" s="126"/>
      <c r="DO21" s="126"/>
      <c r="DP21" s="126"/>
      <c r="DQ21" s="126"/>
      <c r="DR21" s="126"/>
      <c r="DS21" s="126"/>
      <c r="DT21" s="126"/>
      <c r="DU21" s="126"/>
      <c r="DV21" s="126"/>
    </row>
    <row r="22" spans="1:126" ht="15" customHeight="1">
      <c r="A22" s="4"/>
      <c r="B22" s="4"/>
      <c r="C22" s="162"/>
      <c r="D22" s="163"/>
      <c r="E22" s="4"/>
      <c r="F22" s="144">
        <f t="shared" ref="F22:R22" si="85">SUM(F17:F21)</f>
        <v>0</v>
      </c>
      <c r="G22" s="144">
        <f t="shared" si="85"/>
        <v>0</v>
      </c>
      <c r="H22" s="144">
        <f t="shared" si="85"/>
        <v>0</v>
      </c>
      <c r="I22" s="144">
        <f t="shared" si="85"/>
        <v>0</v>
      </c>
      <c r="J22" s="144">
        <f t="shared" si="85"/>
        <v>0</v>
      </c>
      <c r="K22" s="144">
        <f t="shared" si="85"/>
        <v>0</v>
      </c>
      <c r="L22" s="144">
        <f t="shared" si="85"/>
        <v>0</v>
      </c>
      <c r="M22" s="144">
        <f t="shared" si="85"/>
        <v>0</v>
      </c>
      <c r="N22" s="144">
        <f t="shared" si="85"/>
        <v>0</v>
      </c>
      <c r="O22" s="144">
        <f t="shared" si="85"/>
        <v>0</v>
      </c>
      <c r="P22" s="144">
        <f t="shared" si="85"/>
        <v>0</v>
      </c>
      <c r="Q22" s="144">
        <f t="shared" si="85"/>
        <v>0</v>
      </c>
      <c r="R22" s="144">
        <f t="shared" si="85"/>
        <v>0</v>
      </c>
      <c r="S22" s="4"/>
      <c r="T22" s="4"/>
      <c r="U22" s="4"/>
      <c r="V22" s="144">
        <f t="shared" ref="V22:AH22" si="86">SUM(V17:V21)</f>
        <v>5000</v>
      </c>
      <c r="W22" s="144">
        <f t="shared" si="86"/>
        <v>5000</v>
      </c>
      <c r="X22" s="144">
        <f t="shared" si="86"/>
        <v>5000</v>
      </c>
      <c r="Y22" s="144">
        <f t="shared" si="86"/>
        <v>5000</v>
      </c>
      <c r="Z22" s="144">
        <f t="shared" si="86"/>
        <v>5000</v>
      </c>
      <c r="AA22" s="144">
        <f t="shared" si="86"/>
        <v>5000</v>
      </c>
      <c r="AB22" s="144">
        <f t="shared" si="86"/>
        <v>5000</v>
      </c>
      <c r="AC22" s="144">
        <f t="shared" si="86"/>
        <v>5000</v>
      </c>
      <c r="AD22" s="144">
        <f t="shared" si="86"/>
        <v>5000</v>
      </c>
      <c r="AE22" s="144">
        <f t="shared" si="86"/>
        <v>5000</v>
      </c>
      <c r="AF22" s="144">
        <f t="shared" si="86"/>
        <v>5000</v>
      </c>
      <c r="AG22" s="144">
        <f t="shared" si="86"/>
        <v>5000</v>
      </c>
      <c r="AH22" s="144">
        <f t="shared" si="86"/>
        <v>60000</v>
      </c>
      <c r="AI22" s="4"/>
      <c r="AJ22" s="4"/>
      <c r="AK22" s="4"/>
      <c r="AL22" s="144">
        <f t="shared" ref="AL22:AX22" si="87">SUM(AL17:AL21)</f>
        <v>12083.333333333334</v>
      </c>
      <c r="AM22" s="144">
        <f t="shared" si="87"/>
        <v>12083.333333333334</v>
      </c>
      <c r="AN22" s="144">
        <f t="shared" si="87"/>
        <v>12083.333333333334</v>
      </c>
      <c r="AO22" s="144">
        <f t="shared" si="87"/>
        <v>12083.333333333334</v>
      </c>
      <c r="AP22" s="144">
        <f t="shared" si="87"/>
        <v>12083.333333333334</v>
      </c>
      <c r="AQ22" s="144">
        <f t="shared" si="87"/>
        <v>12083.333333333334</v>
      </c>
      <c r="AR22" s="144">
        <f t="shared" si="87"/>
        <v>12083.333333333334</v>
      </c>
      <c r="AS22" s="144">
        <f t="shared" si="87"/>
        <v>12083.333333333334</v>
      </c>
      <c r="AT22" s="144">
        <f t="shared" si="87"/>
        <v>12083.333333333334</v>
      </c>
      <c r="AU22" s="144">
        <f t="shared" si="87"/>
        <v>12083.333333333334</v>
      </c>
      <c r="AV22" s="144">
        <f t="shared" si="87"/>
        <v>12083.333333333334</v>
      </c>
      <c r="AW22" s="144">
        <f t="shared" si="87"/>
        <v>12083.333333333334</v>
      </c>
      <c r="AX22" s="144">
        <f t="shared" si="87"/>
        <v>145000</v>
      </c>
      <c r="AY22" s="4"/>
      <c r="AZ22" s="4"/>
      <c r="BA22" s="4"/>
      <c r="BB22" s="144">
        <f t="shared" ref="BB22:BN22" si="88">SUM(BB17:BB21)</f>
        <v>15416.666666666668</v>
      </c>
      <c r="BC22" s="144">
        <f t="shared" si="88"/>
        <v>15416.666666666668</v>
      </c>
      <c r="BD22" s="144">
        <f t="shared" si="88"/>
        <v>15416.666666666668</v>
      </c>
      <c r="BE22" s="144">
        <f t="shared" si="88"/>
        <v>19166.666666666668</v>
      </c>
      <c r="BF22" s="144">
        <f t="shared" si="88"/>
        <v>19166.666666666668</v>
      </c>
      <c r="BG22" s="144">
        <f t="shared" si="88"/>
        <v>19166.666666666668</v>
      </c>
      <c r="BH22" s="144">
        <f t="shared" si="88"/>
        <v>19166.666666666668</v>
      </c>
      <c r="BI22" s="144">
        <f t="shared" si="88"/>
        <v>19166.666666666668</v>
      </c>
      <c r="BJ22" s="144">
        <f t="shared" si="88"/>
        <v>19166.666666666668</v>
      </c>
      <c r="BK22" s="144">
        <f t="shared" si="88"/>
        <v>19166.666666666668</v>
      </c>
      <c r="BL22" s="144">
        <f t="shared" si="88"/>
        <v>19166.666666666668</v>
      </c>
      <c r="BM22" s="144">
        <f t="shared" si="88"/>
        <v>19166.666666666668</v>
      </c>
      <c r="BN22" s="144">
        <f t="shared" si="88"/>
        <v>218750</v>
      </c>
      <c r="BO22" s="4"/>
      <c r="BP22" s="4"/>
      <c r="BQ22" s="4"/>
      <c r="BR22" s="144">
        <f t="shared" ref="BR22:CD22" si="89">SUM(BR17:BR21)</f>
        <v>21229.166666666668</v>
      </c>
      <c r="BS22" s="144">
        <f t="shared" si="89"/>
        <v>21229.166666666668</v>
      </c>
      <c r="BT22" s="144">
        <f t="shared" si="89"/>
        <v>21229.166666666668</v>
      </c>
      <c r="BU22" s="144">
        <f t="shared" si="89"/>
        <v>21229.166666666668</v>
      </c>
      <c r="BV22" s="144">
        <f t="shared" si="89"/>
        <v>21229.166666666668</v>
      </c>
      <c r="BW22" s="144">
        <f t="shared" si="89"/>
        <v>21229.166666666668</v>
      </c>
      <c r="BX22" s="144">
        <f t="shared" si="89"/>
        <v>21229.166666666668</v>
      </c>
      <c r="BY22" s="144">
        <f t="shared" si="89"/>
        <v>21229.166666666668</v>
      </c>
      <c r="BZ22" s="144">
        <f t="shared" si="89"/>
        <v>21229.166666666668</v>
      </c>
      <c r="CA22" s="144">
        <f t="shared" si="89"/>
        <v>21229.166666666668</v>
      </c>
      <c r="CB22" s="144">
        <f t="shared" si="89"/>
        <v>21229.166666666668</v>
      </c>
      <c r="CC22" s="144">
        <f t="shared" si="89"/>
        <v>21229.166666666668</v>
      </c>
      <c r="CD22" s="144">
        <f t="shared" si="89"/>
        <v>254750.00000000003</v>
      </c>
      <c r="CE22" s="4"/>
      <c r="CF22" s="4"/>
      <c r="CG22" s="4"/>
      <c r="CH22" s="144">
        <f t="shared" ref="CH22:CT22" si="90">SUM(CH17:CH21)</f>
        <v>23580.208333333336</v>
      </c>
      <c r="CI22" s="144">
        <f t="shared" si="90"/>
        <v>23580.208333333336</v>
      </c>
      <c r="CJ22" s="144">
        <f t="shared" si="90"/>
        <v>23580.208333333336</v>
      </c>
      <c r="CK22" s="144">
        <f t="shared" si="90"/>
        <v>23580.208333333336</v>
      </c>
      <c r="CL22" s="144">
        <f t="shared" si="90"/>
        <v>23580.208333333336</v>
      </c>
      <c r="CM22" s="144">
        <f t="shared" si="90"/>
        <v>23580.208333333336</v>
      </c>
      <c r="CN22" s="144">
        <f t="shared" si="90"/>
        <v>23580.208333333336</v>
      </c>
      <c r="CO22" s="144">
        <f t="shared" si="90"/>
        <v>23580.208333333336</v>
      </c>
      <c r="CP22" s="144">
        <f t="shared" si="90"/>
        <v>23580.208333333336</v>
      </c>
      <c r="CQ22" s="144">
        <f t="shared" si="90"/>
        <v>23580.208333333336</v>
      </c>
      <c r="CR22" s="144">
        <f t="shared" si="90"/>
        <v>23580.208333333336</v>
      </c>
      <c r="CS22" s="144">
        <f t="shared" si="90"/>
        <v>23580.208333333336</v>
      </c>
      <c r="CT22" s="144">
        <f t="shared" si="90"/>
        <v>282962.5</v>
      </c>
      <c r="CU22" s="4"/>
      <c r="CV22" s="4"/>
      <c r="CW22" s="4"/>
      <c r="CX22" s="144">
        <f t="shared" ref="CX22:DJ22" si="91">SUM(CX17:CX21)</f>
        <v>26267.760416666672</v>
      </c>
      <c r="CY22" s="144">
        <f t="shared" si="91"/>
        <v>26267.760416666672</v>
      </c>
      <c r="CZ22" s="144">
        <f t="shared" si="91"/>
        <v>26267.760416666672</v>
      </c>
      <c r="DA22" s="144">
        <f t="shared" si="91"/>
        <v>26267.760416666672</v>
      </c>
      <c r="DB22" s="144">
        <f t="shared" si="91"/>
        <v>26267.760416666672</v>
      </c>
      <c r="DC22" s="144">
        <f t="shared" si="91"/>
        <v>26267.760416666672</v>
      </c>
      <c r="DD22" s="144">
        <f t="shared" si="91"/>
        <v>26267.760416666672</v>
      </c>
      <c r="DE22" s="144">
        <f t="shared" si="91"/>
        <v>26267.760416666672</v>
      </c>
      <c r="DF22" s="144">
        <f t="shared" si="91"/>
        <v>26267.760416666672</v>
      </c>
      <c r="DG22" s="144">
        <f t="shared" si="91"/>
        <v>26267.760416666672</v>
      </c>
      <c r="DH22" s="144">
        <f t="shared" si="91"/>
        <v>26267.760416666672</v>
      </c>
      <c r="DI22" s="144">
        <f t="shared" si="91"/>
        <v>26267.760416666672</v>
      </c>
      <c r="DJ22" s="144">
        <f t="shared" si="91"/>
        <v>315213.12500000006</v>
      </c>
      <c r="DK22" s="4"/>
      <c r="DL22" s="4"/>
      <c r="DM22" s="4"/>
      <c r="DN22" s="126"/>
      <c r="DO22" s="126"/>
      <c r="DP22" s="126"/>
      <c r="DQ22" s="126"/>
      <c r="DR22" s="126"/>
      <c r="DS22" s="126"/>
      <c r="DT22" s="126"/>
      <c r="DU22" s="126"/>
      <c r="DV22" s="126"/>
    </row>
    <row r="23" spans="1:126" ht="15" customHeight="1">
      <c r="A23" s="56" t="s">
        <v>62</v>
      </c>
      <c r="B23" s="4"/>
      <c r="C23" s="162"/>
      <c r="D23" s="163"/>
      <c r="E23" s="4"/>
      <c r="F23" s="144"/>
      <c r="G23" s="144"/>
      <c r="H23" s="144"/>
      <c r="I23" s="144"/>
      <c r="J23" s="144"/>
      <c r="K23" s="144"/>
      <c r="L23" s="144"/>
      <c r="M23" s="144"/>
      <c r="N23" s="144"/>
      <c r="O23" s="144"/>
      <c r="P23" s="144"/>
      <c r="Q23" s="144"/>
      <c r="R23" s="144"/>
      <c r="S23" s="4"/>
      <c r="T23" s="4"/>
      <c r="U23" s="4"/>
      <c r="V23" s="144"/>
      <c r="W23" s="144"/>
      <c r="X23" s="144"/>
      <c r="Y23" s="144"/>
      <c r="Z23" s="144"/>
      <c r="AA23" s="144"/>
      <c r="AB23" s="144"/>
      <c r="AC23" s="144"/>
      <c r="AD23" s="144"/>
      <c r="AE23" s="144"/>
      <c r="AF23" s="144"/>
      <c r="AG23" s="144"/>
      <c r="AH23" s="144"/>
      <c r="AI23" s="4"/>
      <c r="AJ23" s="4"/>
      <c r="AK23" s="4"/>
      <c r="AL23" s="144"/>
      <c r="AM23" s="144"/>
      <c r="AN23" s="144"/>
      <c r="AO23" s="144"/>
      <c r="AP23" s="144"/>
      <c r="AQ23" s="144"/>
      <c r="AR23" s="144"/>
      <c r="AS23" s="144"/>
      <c r="AT23" s="144"/>
      <c r="AU23" s="144"/>
      <c r="AV23" s="144"/>
      <c r="AW23" s="144"/>
      <c r="AX23" s="144"/>
      <c r="AY23" s="4"/>
      <c r="AZ23" s="4"/>
      <c r="BA23" s="4"/>
      <c r="BB23" s="144"/>
      <c r="BC23" s="144"/>
      <c r="BD23" s="144"/>
      <c r="BE23" s="144"/>
      <c r="BF23" s="144"/>
      <c r="BG23" s="144"/>
      <c r="BH23" s="144"/>
      <c r="BI23" s="144"/>
      <c r="BJ23" s="144"/>
      <c r="BK23" s="144"/>
      <c r="BL23" s="144"/>
      <c r="BM23" s="144"/>
      <c r="BN23" s="144"/>
      <c r="BO23" s="4"/>
      <c r="BP23" s="4"/>
      <c r="BQ23" s="4"/>
      <c r="BR23" s="144"/>
      <c r="BS23" s="144"/>
      <c r="BT23" s="144"/>
      <c r="BU23" s="144"/>
      <c r="BV23" s="144"/>
      <c r="BW23" s="144"/>
      <c r="BX23" s="144"/>
      <c r="BY23" s="144"/>
      <c r="BZ23" s="144"/>
      <c r="CA23" s="144"/>
      <c r="CB23" s="144"/>
      <c r="CC23" s="144"/>
      <c r="CD23" s="144"/>
      <c r="CE23" s="4"/>
      <c r="CF23" s="4"/>
      <c r="CG23" s="4"/>
      <c r="CH23" s="144"/>
      <c r="CI23" s="144"/>
      <c r="CJ23" s="144"/>
      <c r="CK23" s="144"/>
      <c r="CL23" s="144"/>
      <c r="CM23" s="144"/>
      <c r="CN23" s="144"/>
      <c r="CO23" s="144"/>
      <c r="CP23" s="144"/>
      <c r="CQ23" s="144"/>
      <c r="CR23" s="144"/>
      <c r="CS23" s="144"/>
      <c r="CT23" s="144"/>
      <c r="CU23" s="4"/>
      <c r="CV23" s="4"/>
      <c r="CW23" s="4"/>
      <c r="CX23" s="144"/>
      <c r="CY23" s="144"/>
      <c r="CZ23" s="144"/>
      <c r="DA23" s="144"/>
      <c r="DB23" s="144"/>
      <c r="DC23" s="144"/>
      <c r="DD23" s="144"/>
      <c r="DE23" s="144"/>
      <c r="DF23" s="144"/>
      <c r="DG23" s="144"/>
      <c r="DH23" s="144"/>
      <c r="DI23" s="144"/>
      <c r="DJ23" s="144"/>
      <c r="DK23" s="4"/>
      <c r="DL23" s="4"/>
      <c r="DM23" s="4"/>
      <c r="DN23" s="126"/>
      <c r="DO23" s="126"/>
      <c r="DP23" s="126"/>
      <c r="DQ23" s="126"/>
      <c r="DR23" s="126"/>
      <c r="DS23" s="126"/>
      <c r="DT23" s="126"/>
      <c r="DU23" s="126"/>
      <c r="DV23" s="126"/>
    </row>
    <row r="24" spans="1:126" ht="15" customHeight="1">
      <c r="A24" s="4" t="s">
        <v>176</v>
      </c>
      <c r="B24" s="4"/>
      <c r="C24" s="158">
        <v>43861</v>
      </c>
      <c r="D24" s="159">
        <v>65000</v>
      </c>
      <c r="E24" s="4"/>
      <c r="F24" s="144">
        <f t="shared" ref="F24:Q24" si="92">IF($C24&lt;F$4,$D24/12,0)</f>
        <v>0</v>
      </c>
      <c r="G24" s="144">
        <f t="shared" si="92"/>
        <v>0</v>
      </c>
      <c r="H24" s="144">
        <f t="shared" si="92"/>
        <v>0</v>
      </c>
      <c r="I24" s="144">
        <f t="shared" si="92"/>
        <v>0</v>
      </c>
      <c r="J24" s="144">
        <f t="shared" si="92"/>
        <v>0</v>
      </c>
      <c r="K24" s="144">
        <f t="shared" si="92"/>
        <v>0</v>
      </c>
      <c r="L24" s="144">
        <f t="shared" si="92"/>
        <v>0</v>
      </c>
      <c r="M24" s="144">
        <f t="shared" si="92"/>
        <v>0</v>
      </c>
      <c r="N24" s="144">
        <f t="shared" si="92"/>
        <v>0</v>
      </c>
      <c r="O24" s="144">
        <f t="shared" si="92"/>
        <v>0</v>
      </c>
      <c r="P24" s="144">
        <f t="shared" si="92"/>
        <v>0</v>
      </c>
      <c r="Q24" s="144">
        <f t="shared" si="92"/>
        <v>0</v>
      </c>
      <c r="R24" s="144">
        <f t="shared" ref="R24:R25" si="93">SUM(F24:Q24)</f>
        <v>0</v>
      </c>
      <c r="S24" s="4"/>
      <c r="T24" s="4"/>
      <c r="U24" s="4"/>
      <c r="V24" s="144">
        <f t="shared" ref="V24:AG24" si="94">IF($C24&lt;V$4,$D24/12,0)</f>
        <v>0</v>
      </c>
      <c r="W24" s="144">
        <f t="shared" si="94"/>
        <v>0</v>
      </c>
      <c r="X24" s="144">
        <f t="shared" si="94"/>
        <v>0</v>
      </c>
      <c r="Y24" s="144">
        <f t="shared" si="94"/>
        <v>0</v>
      </c>
      <c r="Z24" s="144">
        <f t="shared" si="94"/>
        <v>0</v>
      </c>
      <c r="AA24" s="144">
        <f t="shared" si="94"/>
        <v>0</v>
      </c>
      <c r="AB24" s="144">
        <f t="shared" si="94"/>
        <v>0</v>
      </c>
      <c r="AC24" s="144">
        <f t="shared" si="94"/>
        <v>0</v>
      </c>
      <c r="AD24" s="144">
        <f t="shared" si="94"/>
        <v>0</v>
      </c>
      <c r="AE24" s="144">
        <f t="shared" si="94"/>
        <v>0</v>
      </c>
      <c r="AF24" s="144">
        <f t="shared" si="94"/>
        <v>0</v>
      </c>
      <c r="AG24" s="144">
        <f t="shared" si="94"/>
        <v>0</v>
      </c>
      <c r="AH24" s="144">
        <f t="shared" ref="AH24:AH25" si="95">SUM(V24:AG24)</f>
        <v>0</v>
      </c>
      <c r="AI24" s="4"/>
      <c r="AJ24" s="160">
        <v>0</v>
      </c>
      <c r="AK24" s="4"/>
      <c r="AL24" s="144">
        <f t="shared" ref="AL24:AW24" si="96">IF($C24&lt;AL$4,$D24/12,0)</f>
        <v>0</v>
      </c>
      <c r="AM24" s="144">
        <f t="shared" si="96"/>
        <v>0</v>
      </c>
      <c r="AN24" s="144">
        <f t="shared" si="96"/>
        <v>0</v>
      </c>
      <c r="AO24" s="144">
        <f t="shared" si="96"/>
        <v>0</v>
      </c>
      <c r="AP24" s="144">
        <f t="shared" si="96"/>
        <v>0</v>
      </c>
      <c r="AQ24" s="144">
        <f t="shared" si="96"/>
        <v>0</v>
      </c>
      <c r="AR24" s="144">
        <f t="shared" si="96"/>
        <v>0</v>
      </c>
      <c r="AS24" s="144">
        <f t="shared" si="96"/>
        <v>0</v>
      </c>
      <c r="AT24" s="144">
        <f t="shared" si="96"/>
        <v>0</v>
      </c>
      <c r="AU24" s="144">
        <f t="shared" si="96"/>
        <v>0</v>
      </c>
      <c r="AV24" s="144">
        <f t="shared" si="96"/>
        <v>0</v>
      </c>
      <c r="AW24" s="144">
        <f t="shared" si="96"/>
        <v>0</v>
      </c>
      <c r="AX24" s="144">
        <f t="shared" ref="AX24:AX25" si="97">SUM(AL24:AW24)</f>
        <v>0</v>
      </c>
      <c r="AY24" s="4"/>
      <c r="AZ24" s="160">
        <v>0</v>
      </c>
      <c r="BA24" s="4"/>
      <c r="BB24" s="144">
        <f t="shared" ref="BB24:BM24" si="98">IF($C24&lt;BB$4,$D24/12,0)*(1+$AZ24)</f>
        <v>0</v>
      </c>
      <c r="BC24" s="144">
        <f t="shared" si="98"/>
        <v>5416.666666666667</v>
      </c>
      <c r="BD24" s="144">
        <f t="shared" si="98"/>
        <v>5416.666666666667</v>
      </c>
      <c r="BE24" s="144">
        <f t="shared" si="98"/>
        <v>5416.666666666667</v>
      </c>
      <c r="BF24" s="144">
        <f t="shared" si="98"/>
        <v>5416.666666666667</v>
      </c>
      <c r="BG24" s="144">
        <f t="shared" si="98"/>
        <v>5416.666666666667</v>
      </c>
      <c r="BH24" s="144">
        <f t="shared" si="98"/>
        <v>5416.666666666667</v>
      </c>
      <c r="BI24" s="144">
        <f t="shared" si="98"/>
        <v>5416.666666666667</v>
      </c>
      <c r="BJ24" s="144">
        <f t="shared" si="98"/>
        <v>5416.666666666667</v>
      </c>
      <c r="BK24" s="144">
        <f t="shared" si="98"/>
        <v>5416.666666666667</v>
      </c>
      <c r="BL24" s="144">
        <f t="shared" si="98"/>
        <v>5416.666666666667</v>
      </c>
      <c r="BM24" s="144">
        <f t="shared" si="98"/>
        <v>5416.666666666667</v>
      </c>
      <c r="BN24" s="144">
        <f t="shared" ref="BN24:BN25" si="99">SUM(BB24:BM24)</f>
        <v>59583.333333333328</v>
      </c>
      <c r="BO24" s="4"/>
      <c r="BP24" s="160">
        <v>0.05</v>
      </c>
      <c r="BQ24" s="4"/>
      <c r="BR24" s="144">
        <f t="shared" ref="BR24:BR25" si="100">BM24*(1+BP24)</f>
        <v>5687.5000000000009</v>
      </c>
      <c r="BS24" s="144">
        <f t="shared" ref="BS24:CC24" si="101">BR24</f>
        <v>5687.5000000000009</v>
      </c>
      <c r="BT24" s="144">
        <f t="shared" si="101"/>
        <v>5687.5000000000009</v>
      </c>
      <c r="BU24" s="144">
        <f t="shared" si="101"/>
        <v>5687.5000000000009</v>
      </c>
      <c r="BV24" s="144">
        <f t="shared" si="101"/>
        <v>5687.5000000000009</v>
      </c>
      <c r="BW24" s="144">
        <f t="shared" si="101"/>
        <v>5687.5000000000009</v>
      </c>
      <c r="BX24" s="144">
        <f t="shared" si="101"/>
        <v>5687.5000000000009</v>
      </c>
      <c r="BY24" s="144">
        <f t="shared" si="101"/>
        <v>5687.5000000000009</v>
      </c>
      <c r="BZ24" s="144">
        <f t="shared" si="101"/>
        <v>5687.5000000000009</v>
      </c>
      <c r="CA24" s="144">
        <f t="shared" si="101"/>
        <v>5687.5000000000009</v>
      </c>
      <c r="CB24" s="144">
        <f t="shared" si="101"/>
        <v>5687.5000000000009</v>
      </c>
      <c r="CC24" s="144">
        <f t="shared" si="101"/>
        <v>5687.5000000000009</v>
      </c>
      <c r="CD24" s="144">
        <f t="shared" ref="CD24:CD25" si="102">SUM(BR24:CC24)</f>
        <v>68250.000000000015</v>
      </c>
      <c r="CE24" s="4"/>
      <c r="CF24" s="160">
        <v>0.05</v>
      </c>
      <c r="CG24" s="4"/>
      <c r="CH24" s="144">
        <f t="shared" ref="CH24:CH25" si="103">CC24*(1+CF24)</f>
        <v>5971.8750000000009</v>
      </c>
      <c r="CI24" s="144">
        <f t="shared" ref="CI24:CS24" si="104">CH24</f>
        <v>5971.8750000000009</v>
      </c>
      <c r="CJ24" s="144">
        <f t="shared" si="104"/>
        <v>5971.8750000000009</v>
      </c>
      <c r="CK24" s="144">
        <f t="shared" si="104"/>
        <v>5971.8750000000009</v>
      </c>
      <c r="CL24" s="144">
        <f t="shared" si="104"/>
        <v>5971.8750000000009</v>
      </c>
      <c r="CM24" s="144">
        <f t="shared" si="104"/>
        <v>5971.8750000000009</v>
      </c>
      <c r="CN24" s="144">
        <f t="shared" si="104"/>
        <v>5971.8750000000009</v>
      </c>
      <c r="CO24" s="144">
        <f t="shared" si="104"/>
        <v>5971.8750000000009</v>
      </c>
      <c r="CP24" s="144">
        <f t="shared" si="104"/>
        <v>5971.8750000000009</v>
      </c>
      <c r="CQ24" s="144">
        <f t="shared" si="104"/>
        <v>5971.8750000000009</v>
      </c>
      <c r="CR24" s="144">
        <f t="shared" si="104"/>
        <v>5971.8750000000009</v>
      </c>
      <c r="CS24" s="144">
        <f t="shared" si="104"/>
        <v>5971.8750000000009</v>
      </c>
      <c r="CT24" s="144">
        <f t="shared" ref="CT24:CT25" si="105">SUM(CH24:CS24)</f>
        <v>71662.500000000015</v>
      </c>
      <c r="CU24" s="4"/>
      <c r="CV24" s="160">
        <v>0.05</v>
      </c>
      <c r="CW24" s="4"/>
      <c r="CX24" s="144">
        <f t="shared" ref="CX24:CX25" si="106">CS24*(1+CV24)</f>
        <v>6270.4687500000009</v>
      </c>
      <c r="CY24" s="144">
        <f t="shared" ref="CY24:DI24" si="107">CX24</f>
        <v>6270.4687500000009</v>
      </c>
      <c r="CZ24" s="144">
        <f t="shared" si="107"/>
        <v>6270.4687500000009</v>
      </c>
      <c r="DA24" s="144">
        <f t="shared" si="107"/>
        <v>6270.4687500000009</v>
      </c>
      <c r="DB24" s="144">
        <f t="shared" si="107"/>
        <v>6270.4687500000009</v>
      </c>
      <c r="DC24" s="144">
        <f t="shared" si="107"/>
        <v>6270.4687500000009</v>
      </c>
      <c r="DD24" s="144">
        <f t="shared" si="107"/>
        <v>6270.4687500000009</v>
      </c>
      <c r="DE24" s="144">
        <f t="shared" si="107"/>
        <v>6270.4687500000009</v>
      </c>
      <c r="DF24" s="144">
        <f t="shared" si="107"/>
        <v>6270.4687500000009</v>
      </c>
      <c r="DG24" s="144">
        <f t="shared" si="107"/>
        <v>6270.4687500000009</v>
      </c>
      <c r="DH24" s="144">
        <f t="shared" si="107"/>
        <v>6270.4687500000009</v>
      </c>
      <c r="DI24" s="144">
        <f t="shared" si="107"/>
        <v>6270.4687500000009</v>
      </c>
      <c r="DJ24" s="144">
        <f t="shared" ref="DJ24:DJ25" si="108">SUM(CX24:DI24)</f>
        <v>75245.625000000015</v>
      </c>
      <c r="DK24" s="4"/>
      <c r="DL24" s="4"/>
      <c r="DM24" s="4"/>
      <c r="DN24" s="126"/>
      <c r="DO24" s="126"/>
      <c r="DP24" s="126"/>
      <c r="DQ24" s="126"/>
      <c r="DR24" s="126"/>
      <c r="DS24" s="126"/>
      <c r="DT24" s="126"/>
      <c r="DU24" s="126"/>
      <c r="DV24" s="126"/>
    </row>
    <row r="25" spans="1:126" ht="16">
      <c r="A25" s="4" t="s">
        <v>133</v>
      </c>
      <c r="B25" s="4"/>
      <c r="C25" s="158">
        <v>43889</v>
      </c>
      <c r="D25" s="159">
        <v>45000</v>
      </c>
      <c r="E25" s="38"/>
      <c r="F25" s="128">
        <f t="shared" ref="F25:Q25" si="109">IF($C25&lt;F$4,$D25/12,0)</f>
        <v>0</v>
      </c>
      <c r="G25" s="128">
        <f t="shared" si="109"/>
        <v>0</v>
      </c>
      <c r="H25" s="128">
        <f t="shared" si="109"/>
        <v>0</v>
      </c>
      <c r="I25" s="128">
        <f t="shared" si="109"/>
        <v>0</v>
      </c>
      <c r="J25" s="128">
        <f t="shared" si="109"/>
        <v>0</v>
      </c>
      <c r="K25" s="128">
        <f t="shared" si="109"/>
        <v>0</v>
      </c>
      <c r="L25" s="128">
        <f t="shared" si="109"/>
        <v>0</v>
      </c>
      <c r="M25" s="128">
        <f t="shared" si="109"/>
        <v>0</v>
      </c>
      <c r="N25" s="128">
        <f t="shared" si="109"/>
        <v>0</v>
      </c>
      <c r="O25" s="128">
        <f t="shared" si="109"/>
        <v>0</v>
      </c>
      <c r="P25" s="128">
        <f t="shared" si="109"/>
        <v>0</v>
      </c>
      <c r="Q25" s="128">
        <f t="shared" si="109"/>
        <v>0</v>
      </c>
      <c r="R25" s="128">
        <f t="shared" si="93"/>
        <v>0</v>
      </c>
      <c r="S25" s="38"/>
      <c r="T25" s="38"/>
      <c r="U25" s="38"/>
      <c r="V25" s="128">
        <f t="shared" ref="V25:AG25" si="110">IF($C25&lt;V$4,$D25/12,0)</f>
        <v>0</v>
      </c>
      <c r="W25" s="128">
        <f t="shared" si="110"/>
        <v>0</v>
      </c>
      <c r="X25" s="128">
        <f t="shared" si="110"/>
        <v>0</v>
      </c>
      <c r="Y25" s="128">
        <f t="shared" si="110"/>
        <v>0</v>
      </c>
      <c r="Z25" s="128">
        <f t="shared" si="110"/>
        <v>0</v>
      </c>
      <c r="AA25" s="128">
        <f t="shared" si="110"/>
        <v>0</v>
      </c>
      <c r="AB25" s="128">
        <f t="shared" si="110"/>
        <v>0</v>
      </c>
      <c r="AC25" s="128">
        <f t="shared" si="110"/>
        <v>0</v>
      </c>
      <c r="AD25" s="128">
        <f t="shared" si="110"/>
        <v>0</v>
      </c>
      <c r="AE25" s="128">
        <f t="shared" si="110"/>
        <v>0</v>
      </c>
      <c r="AF25" s="128">
        <f t="shared" si="110"/>
        <v>0</v>
      </c>
      <c r="AG25" s="128">
        <f t="shared" si="110"/>
        <v>0</v>
      </c>
      <c r="AH25" s="128">
        <f t="shared" si="95"/>
        <v>0</v>
      </c>
      <c r="AI25" s="38"/>
      <c r="AJ25" s="160">
        <v>0</v>
      </c>
      <c r="AK25" s="38"/>
      <c r="AL25" s="128">
        <f t="shared" ref="AL25:AW25" si="111">IF($C25&lt;AL$4,$D25/12,0)</f>
        <v>0</v>
      </c>
      <c r="AM25" s="128">
        <f t="shared" si="111"/>
        <v>0</v>
      </c>
      <c r="AN25" s="128">
        <f t="shared" si="111"/>
        <v>0</v>
      </c>
      <c r="AO25" s="128">
        <f t="shared" si="111"/>
        <v>0</v>
      </c>
      <c r="AP25" s="128">
        <f t="shared" si="111"/>
        <v>0</v>
      </c>
      <c r="AQ25" s="128">
        <f t="shared" si="111"/>
        <v>0</v>
      </c>
      <c r="AR25" s="128">
        <f t="shared" si="111"/>
        <v>0</v>
      </c>
      <c r="AS25" s="128">
        <f t="shared" si="111"/>
        <v>0</v>
      </c>
      <c r="AT25" s="128">
        <f t="shared" si="111"/>
        <v>0</v>
      </c>
      <c r="AU25" s="128">
        <f t="shared" si="111"/>
        <v>0</v>
      </c>
      <c r="AV25" s="128">
        <f t="shared" si="111"/>
        <v>0</v>
      </c>
      <c r="AW25" s="128">
        <f t="shared" si="111"/>
        <v>0</v>
      </c>
      <c r="AX25" s="128">
        <f t="shared" si="97"/>
        <v>0</v>
      </c>
      <c r="AY25" s="38"/>
      <c r="AZ25" s="160">
        <v>0</v>
      </c>
      <c r="BA25" s="38"/>
      <c r="BB25" s="128">
        <f t="shared" ref="BB25:BM25" si="112">IF($C25&lt;BB$4,$D25/12,0)*(1+$AZ25)</f>
        <v>0</v>
      </c>
      <c r="BC25" s="128">
        <f t="shared" si="112"/>
        <v>3750</v>
      </c>
      <c r="BD25" s="128">
        <f t="shared" si="112"/>
        <v>3750</v>
      </c>
      <c r="BE25" s="128">
        <f t="shared" si="112"/>
        <v>3750</v>
      </c>
      <c r="BF25" s="128">
        <f t="shared" si="112"/>
        <v>3750</v>
      </c>
      <c r="BG25" s="128">
        <f t="shared" si="112"/>
        <v>3750</v>
      </c>
      <c r="BH25" s="128">
        <f t="shared" si="112"/>
        <v>3750</v>
      </c>
      <c r="BI25" s="128">
        <f t="shared" si="112"/>
        <v>3750</v>
      </c>
      <c r="BJ25" s="128">
        <f t="shared" si="112"/>
        <v>3750</v>
      </c>
      <c r="BK25" s="128">
        <f t="shared" si="112"/>
        <v>3750</v>
      </c>
      <c r="BL25" s="128">
        <f t="shared" si="112"/>
        <v>3750</v>
      </c>
      <c r="BM25" s="128">
        <f t="shared" si="112"/>
        <v>3750</v>
      </c>
      <c r="BN25" s="128">
        <f t="shared" si="99"/>
        <v>41250</v>
      </c>
      <c r="BO25" s="38"/>
      <c r="BP25" s="160">
        <v>0.05</v>
      </c>
      <c r="BQ25" s="38"/>
      <c r="BR25" s="128">
        <f t="shared" si="100"/>
        <v>3937.5</v>
      </c>
      <c r="BS25" s="128">
        <f t="shared" ref="BS25:CC25" si="113">BR25</f>
        <v>3937.5</v>
      </c>
      <c r="BT25" s="128">
        <f t="shared" si="113"/>
        <v>3937.5</v>
      </c>
      <c r="BU25" s="128">
        <f t="shared" si="113"/>
        <v>3937.5</v>
      </c>
      <c r="BV25" s="128">
        <f t="shared" si="113"/>
        <v>3937.5</v>
      </c>
      <c r="BW25" s="128">
        <f t="shared" si="113"/>
        <v>3937.5</v>
      </c>
      <c r="BX25" s="128">
        <f t="shared" si="113"/>
        <v>3937.5</v>
      </c>
      <c r="BY25" s="128">
        <f t="shared" si="113"/>
        <v>3937.5</v>
      </c>
      <c r="BZ25" s="128">
        <f t="shared" si="113"/>
        <v>3937.5</v>
      </c>
      <c r="CA25" s="128">
        <f t="shared" si="113"/>
        <v>3937.5</v>
      </c>
      <c r="CB25" s="128">
        <f t="shared" si="113"/>
        <v>3937.5</v>
      </c>
      <c r="CC25" s="128">
        <f t="shared" si="113"/>
        <v>3937.5</v>
      </c>
      <c r="CD25" s="128">
        <f t="shared" si="102"/>
        <v>47250</v>
      </c>
      <c r="CE25" s="38"/>
      <c r="CF25" s="160">
        <v>0.05</v>
      </c>
      <c r="CG25" s="38"/>
      <c r="CH25" s="128">
        <f t="shared" si="103"/>
        <v>4134.375</v>
      </c>
      <c r="CI25" s="128">
        <f t="shared" ref="CI25:CS25" si="114">CH25</f>
        <v>4134.375</v>
      </c>
      <c r="CJ25" s="128">
        <f t="shared" si="114"/>
        <v>4134.375</v>
      </c>
      <c r="CK25" s="128">
        <f t="shared" si="114"/>
        <v>4134.375</v>
      </c>
      <c r="CL25" s="128">
        <f t="shared" si="114"/>
        <v>4134.375</v>
      </c>
      <c r="CM25" s="128">
        <f t="shared" si="114"/>
        <v>4134.375</v>
      </c>
      <c r="CN25" s="128">
        <f t="shared" si="114"/>
        <v>4134.375</v>
      </c>
      <c r="CO25" s="128">
        <f t="shared" si="114"/>
        <v>4134.375</v>
      </c>
      <c r="CP25" s="128">
        <f t="shared" si="114"/>
        <v>4134.375</v>
      </c>
      <c r="CQ25" s="128">
        <f t="shared" si="114"/>
        <v>4134.375</v>
      </c>
      <c r="CR25" s="128">
        <f t="shared" si="114"/>
        <v>4134.375</v>
      </c>
      <c r="CS25" s="128">
        <f t="shared" si="114"/>
        <v>4134.375</v>
      </c>
      <c r="CT25" s="128">
        <f t="shared" si="105"/>
        <v>49612.5</v>
      </c>
      <c r="CU25" s="38"/>
      <c r="CV25" s="160">
        <v>0.05</v>
      </c>
      <c r="CW25" s="38"/>
      <c r="CX25" s="128">
        <f t="shared" si="106"/>
        <v>4341.09375</v>
      </c>
      <c r="CY25" s="128">
        <f t="shared" ref="CY25:DI25" si="115">CX25</f>
        <v>4341.09375</v>
      </c>
      <c r="CZ25" s="128">
        <f t="shared" si="115"/>
        <v>4341.09375</v>
      </c>
      <c r="DA25" s="128">
        <f t="shared" si="115"/>
        <v>4341.09375</v>
      </c>
      <c r="DB25" s="128">
        <f t="shared" si="115"/>
        <v>4341.09375</v>
      </c>
      <c r="DC25" s="128">
        <f t="shared" si="115"/>
        <v>4341.09375</v>
      </c>
      <c r="DD25" s="128">
        <f t="shared" si="115"/>
        <v>4341.09375</v>
      </c>
      <c r="DE25" s="128">
        <f t="shared" si="115"/>
        <v>4341.09375</v>
      </c>
      <c r="DF25" s="128">
        <f t="shared" si="115"/>
        <v>4341.09375</v>
      </c>
      <c r="DG25" s="128">
        <f t="shared" si="115"/>
        <v>4341.09375</v>
      </c>
      <c r="DH25" s="128">
        <f t="shared" si="115"/>
        <v>4341.09375</v>
      </c>
      <c r="DI25" s="128">
        <f t="shared" si="115"/>
        <v>4341.09375</v>
      </c>
      <c r="DJ25" s="128">
        <f t="shared" si="108"/>
        <v>52093.125</v>
      </c>
      <c r="DK25" s="4"/>
      <c r="DL25" s="4"/>
      <c r="DM25" s="4"/>
      <c r="DN25" s="126"/>
      <c r="DO25" s="126"/>
      <c r="DP25" s="126"/>
      <c r="DQ25" s="126"/>
      <c r="DR25" s="126"/>
      <c r="DS25" s="126"/>
      <c r="DT25" s="126"/>
      <c r="DU25" s="126"/>
      <c r="DV25" s="126"/>
    </row>
    <row r="26" spans="1:126" ht="15" customHeight="1">
      <c r="A26" s="4"/>
      <c r="B26" s="4"/>
      <c r="C26" s="4"/>
      <c r="D26" s="4"/>
      <c r="E26" s="4"/>
      <c r="F26" s="144">
        <f t="shared" ref="F26:R26" si="116">SUM(F24:F25)</f>
        <v>0</v>
      </c>
      <c r="G26" s="144">
        <f t="shared" si="116"/>
        <v>0</v>
      </c>
      <c r="H26" s="144">
        <f t="shared" si="116"/>
        <v>0</v>
      </c>
      <c r="I26" s="144">
        <f t="shared" si="116"/>
        <v>0</v>
      </c>
      <c r="J26" s="144">
        <f t="shared" si="116"/>
        <v>0</v>
      </c>
      <c r="K26" s="144">
        <f t="shared" si="116"/>
        <v>0</v>
      </c>
      <c r="L26" s="144">
        <f t="shared" si="116"/>
        <v>0</v>
      </c>
      <c r="M26" s="144">
        <f t="shared" si="116"/>
        <v>0</v>
      </c>
      <c r="N26" s="144">
        <f t="shared" si="116"/>
        <v>0</v>
      </c>
      <c r="O26" s="144">
        <f t="shared" si="116"/>
        <v>0</v>
      </c>
      <c r="P26" s="144">
        <f t="shared" si="116"/>
        <v>0</v>
      </c>
      <c r="Q26" s="144">
        <f t="shared" si="116"/>
        <v>0</v>
      </c>
      <c r="R26" s="144">
        <f t="shared" si="116"/>
        <v>0</v>
      </c>
      <c r="S26" s="4"/>
      <c r="T26" s="4"/>
      <c r="U26" s="4"/>
      <c r="V26" s="144">
        <f t="shared" ref="V26:AH26" si="117">SUM(V24:V25)</f>
        <v>0</v>
      </c>
      <c r="W26" s="144">
        <f t="shared" si="117"/>
        <v>0</v>
      </c>
      <c r="X26" s="144">
        <f t="shared" si="117"/>
        <v>0</v>
      </c>
      <c r="Y26" s="144">
        <f t="shared" si="117"/>
        <v>0</v>
      </c>
      <c r="Z26" s="144">
        <f t="shared" si="117"/>
        <v>0</v>
      </c>
      <c r="AA26" s="144">
        <f t="shared" si="117"/>
        <v>0</v>
      </c>
      <c r="AB26" s="144">
        <f t="shared" si="117"/>
        <v>0</v>
      </c>
      <c r="AC26" s="144">
        <f t="shared" si="117"/>
        <v>0</v>
      </c>
      <c r="AD26" s="144">
        <f t="shared" si="117"/>
        <v>0</v>
      </c>
      <c r="AE26" s="144">
        <f t="shared" si="117"/>
        <v>0</v>
      </c>
      <c r="AF26" s="144">
        <f t="shared" si="117"/>
        <v>0</v>
      </c>
      <c r="AG26" s="144">
        <f t="shared" si="117"/>
        <v>0</v>
      </c>
      <c r="AH26" s="144">
        <f t="shared" si="117"/>
        <v>0</v>
      </c>
      <c r="AI26" s="4"/>
      <c r="AJ26" s="4"/>
      <c r="AK26" s="4"/>
      <c r="AL26" s="144">
        <f t="shared" ref="AL26:AX26" si="118">SUM(AL24:AL25)</f>
        <v>0</v>
      </c>
      <c r="AM26" s="144">
        <f t="shared" si="118"/>
        <v>0</v>
      </c>
      <c r="AN26" s="144">
        <f t="shared" si="118"/>
        <v>0</v>
      </c>
      <c r="AO26" s="144">
        <f t="shared" si="118"/>
        <v>0</v>
      </c>
      <c r="AP26" s="144">
        <f t="shared" si="118"/>
        <v>0</v>
      </c>
      <c r="AQ26" s="144">
        <f t="shared" si="118"/>
        <v>0</v>
      </c>
      <c r="AR26" s="144">
        <f t="shared" si="118"/>
        <v>0</v>
      </c>
      <c r="AS26" s="144">
        <f t="shared" si="118"/>
        <v>0</v>
      </c>
      <c r="AT26" s="144">
        <f t="shared" si="118"/>
        <v>0</v>
      </c>
      <c r="AU26" s="144">
        <f t="shared" si="118"/>
        <v>0</v>
      </c>
      <c r="AV26" s="144">
        <f t="shared" si="118"/>
        <v>0</v>
      </c>
      <c r="AW26" s="144">
        <f t="shared" si="118"/>
        <v>0</v>
      </c>
      <c r="AX26" s="144">
        <f t="shared" si="118"/>
        <v>0</v>
      </c>
      <c r="AY26" s="4"/>
      <c r="AZ26" s="4"/>
      <c r="BA26" s="4"/>
      <c r="BB26" s="144">
        <f t="shared" ref="BB26:BN26" si="119">SUM(BB24:BB25)</f>
        <v>0</v>
      </c>
      <c r="BC26" s="144">
        <f t="shared" si="119"/>
        <v>9166.6666666666679</v>
      </c>
      <c r="BD26" s="144">
        <f t="shared" si="119"/>
        <v>9166.6666666666679</v>
      </c>
      <c r="BE26" s="144">
        <f t="shared" si="119"/>
        <v>9166.6666666666679</v>
      </c>
      <c r="BF26" s="144">
        <f t="shared" si="119"/>
        <v>9166.6666666666679</v>
      </c>
      <c r="BG26" s="144">
        <f t="shared" si="119"/>
        <v>9166.6666666666679</v>
      </c>
      <c r="BH26" s="144">
        <f t="shared" si="119"/>
        <v>9166.6666666666679</v>
      </c>
      <c r="BI26" s="144">
        <f t="shared" si="119"/>
        <v>9166.6666666666679</v>
      </c>
      <c r="BJ26" s="144">
        <f t="shared" si="119"/>
        <v>9166.6666666666679</v>
      </c>
      <c r="BK26" s="144">
        <f t="shared" si="119"/>
        <v>9166.6666666666679</v>
      </c>
      <c r="BL26" s="144">
        <f t="shared" si="119"/>
        <v>9166.6666666666679</v>
      </c>
      <c r="BM26" s="144">
        <f t="shared" si="119"/>
        <v>9166.6666666666679</v>
      </c>
      <c r="BN26" s="144">
        <f t="shared" si="119"/>
        <v>100833.33333333333</v>
      </c>
      <c r="BO26" s="4"/>
      <c r="BP26" s="4"/>
      <c r="BQ26" s="4"/>
      <c r="BR26" s="144">
        <f t="shared" ref="BR26:CD26" si="120">SUM(BR24:BR25)</f>
        <v>9625</v>
      </c>
      <c r="BS26" s="144">
        <f t="shared" si="120"/>
        <v>9625</v>
      </c>
      <c r="BT26" s="144">
        <f t="shared" si="120"/>
        <v>9625</v>
      </c>
      <c r="BU26" s="144">
        <f t="shared" si="120"/>
        <v>9625</v>
      </c>
      <c r="BV26" s="144">
        <f t="shared" si="120"/>
        <v>9625</v>
      </c>
      <c r="BW26" s="144">
        <f t="shared" si="120"/>
        <v>9625</v>
      </c>
      <c r="BX26" s="144">
        <f t="shared" si="120"/>
        <v>9625</v>
      </c>
      <c r="BY26" s="144">
        <f t="shared" si="120"/>
        <v>9625</v>
      </c>
      <c r="BZ26" s="144">
        <f t="shared" si="120"/>
        <v>9625</v>
      </c>
      <c r="CA26" s="144">
        <f t="shared" si="120"/>
        <v>9625</v>
      </c>
      <c r="CB26" s="144">
        <f t="shared" si="120"/>
        <v>9625</v>
      </c>
      <c r="CC26" s="144">
        <f t="shared" si="120"/>
        <v>9625</v>
      </c>
      <c r="CD26" s="144">
        <f t="shared" si="120"/>
        <v>115500.00000000001</v>
      </c>
      <c r="CE26" s="4"/>
      <c r="CF26" s="4"/>
      <c r="CG26" s="4"/>
      <c r="CH26" s="144">
        <f t="shared" ref="CH26:CT26" si="121">SUM(CH24:CH25)</f>
        <v>10106.25</v>
      </c>
      <c r="CI26" s="144">
        <f t="shared" si="121"/>
        <v>10106.25</v>
      </c>
      <c r="CJ26" s="144">
        <f t="shared" si="121"/>
        <v>10106.25</v>
      </c>
      <c r="CK26" s="144">
        <f t="shared" si="121"/>
        <v>10106.25</v>
      </c>
      <c r="CL26" s="144">
        <f t="shared" si="121"/>
        <v>10106.25</v>
      </c>
      <c r="CM26" s="144">
        <f t="shared" si="121"/>
        <v>10106.25</v>
      </c>
      <c r="CN26" s="144">
        <f t="shared" si="121"/>
        <v>10106.25</v>
      </c>
      <c r="CO26" s="144">
        <f t="shared" si="121"/>
        <v>10106.25</v>
      </c>
      <c r="CP26" s="144">
        <f t="shared" si="121"/>
        <v>10106.25</v>
      </c>
      <c r="CQ26" s="144">
        <f t="shared" si="121"/>
        <v>10106.25</v>
      </c>
      <c r="CR26" s="144">
        <f t="shared" si="121"/>
        <v>10106.25</v>
      </c>
      <c r="CS26" s="144">
        <f t="shared" si="121"/>
        <v>10106.25</v>
      </c>
      <c r="CT26" s="144">
        <f t="shared" si="121"/>
        <v>121275.00000000001</v>
      </c>
      <c r="CU26" s="4"/>
      <c r="CV26" s="4"/>
      <c r="CW26" s="4"/>
      <c r="CX26" s="144">
        <f t="shared" ref="CX26:DJ26" si="122">SUM(CX24:CX25)</f>
        <v>10611.5625</v>
      </c>
      <c r="CY26" s="144">
        <f t="shared" si="122"/>
        <v>10611.5625</v>
      </c>
      <c r="CZ26" s="144">
        <f t="shared" si="122"/>
        <v>10611.5625</v>
      </c>
      <c r="DA26" s="144">
        <f t="shared" si="122"/>
        <v>10611.5625</v>
      </c>
      <c r="DB26" s="144">
        <f t="shared" si="122"/>
        <v>10611.5625</v>
      </c>
      <c r="DC26" s="144">
        <f t="shared" si="122"/>
        <v>10611.5625</v>
      </c>
      <c r="DD26" s="144">
        <f t="shared" si="122"/>
        <v>10611.5625</v>
      </c>
      <c r="DE26" s="144">
        <f t="shared" si="122"/>
        <v>10611.5625</v>
      </c>
      <c r="DF26" s="144">
        <f t="shared" si="122"/>
        <v>10611.5625</v>
      </c>
      <c r="DG26" s="144">
        <f t="shared" si="122"/>
        <v>10611.5625</v>
      </c>
      <c r="DH26" s="144">
        <f t="shared" si="122"/>
        <v>10611.5625</v>
      </c>
      <c r="DI26" s="144">
        <f t="shared" si="122"/>
        <v>10611.5625</v>
      </c>
      <c r="DJ26" s="144">
        <f t="shared" si="122"/>
        <v>127338.75000000001</v>
      </c>
      <c r="DK26" s="4"/>
      <c r="DL26" s="4"/>
      <c r="DM26" s="4"/>
      <c r="DN26" s="126"/>
      <c r="DO26" s="126"/>
      <c r="DP26" s="126"/>
      <c r="DQ26" s="126"/>
      <c r="DR26" s="126"/>
      <c r="DS26" s="126"/>
      <c r="DT26" s="126"/>
      <c r="DU26" s="126"/>
      <c r="DV26" s="126"/>
    </row>
    <row r="27" spans="1:126" ht="15" customHeight="1">
      <c r="A27" s="4"/>
      <c r="B27" s="4"/>
      <c r="C27" s="4"/>
      <c r="D27" s="4"/>
      <c r="E27" s="4"/>
      <c r="F27" s="144"/>
      <c r="G27" s="144"/>
      <c r="H27" s="144"/>
      <c r="I27" s="144"/>
      <c r="J27" s="144"/>
      <c r="K27" s="144"/>
      <c r="L27" s="144"/>
      <c r="M27" s="144"/>
      <c r="N27" s="144"/>
      <c r="O27" s="144"/>
      <c r="P27" s="144"/>
      <c r="Q27" s="144"/>
      <c r="R27" s="144"/>
      <c r="S27" s="4"/>
      <c r="T27" s="4"/>
      <c r="U27" s="4"/>
      <c r="V27" s="144"/>
      <c r="W27" s="144"/>
      <c r="X27" s="144"/>
      <c r="Y27" s="144"/>
      <c r="Z27" s="144"/>
      <c r="AA27" s="144"/>
      <c r="AB27" s="144"/>
      <c r="AC27" s="144"/>
      <c r="AD27" s="144"/>
      <c r="AE27" s="144"/>
      <c r="AF27" s="144"/>
      <c r="AG27" s="144"/>
      <c r="AH27" s="144"/>
      <c r="AI27" s="4"/>
      <c r="AJ27" s="4"/>
      <c r="AK27" s="4"/>
      <c r="AL27" s="144"/>
      <c r="AM27" s="144"/>
      <c r="AN27" s="144"/>
      <c r="AO27" s="144"/>
      <c r="AP27" s="144"/>
      <c r="AQ27" s="144"/>
      <c r="AR27" s="144"/>
      <c r="AS27" s="144"/>
      <c r="AT27" s="144"/>
      <c r="AU27" s="144"/>
      <c r="AV27" s="144"/>
      <c r="AW27" s="144"/>
      <c r="AX27" s="144"/>
      <c r="AY27" s="4"/>
      <c r="AZ27" s="4"/>
      <c r="BA27" s="4"/>
      <c r="BB27" s="144"/>
      <c r="BC27" s="144"/>
      <c r="BD27" s="144"/>
      <c r="BE27" s="144"/>
      <c r="BF27" s="144"/>
      <c r="BG27" s="144"/>
      <c r="BH27" s="144"/>
      <c r="BI27" s="144"/>
      <c r="BJ27" s="144"/>
      <c r="BK27" s="144"/>
      <c r="BL27" s="144"/>
      <c r="BM27" s="144"/>
      <c r="BN27" s="144"/>
      <c r="BO27" s="4"/>
      <c r="BP27" s="4"/>
      <c r="BQ27" s="4"/>
      <c r="BR27" s="144"/>
      <c r="BS27" s="144"/>
      <c r="BT27" s="144"/>
      <c r="BU27" s="144"/>
      <c r="BV27" s="144"/>
      <c r="BW27" s="144"/>
      <c r="BX27" s="144"/>
      <c r="BY27" s="144"/>
      <c r="BZ27" s="144"/>
      <c r="CA27" s="144"/>
      <c r="CB27" s="144"/>
      <c r="CC27" s="144"/>
      <c r="CD27" s="144"/>
      <c r="CE27" s="4"/>
      <c r="CF27" s="4"/>
      <c r="CG27" s="4"/>
      <c r="CH27" s="144"/>
      <c r="CI27" s="144"/>
      <c r="CJ27" s="144"/>
      <c r="CK27" s="144"/>
      <c r="CL27" s="144"/>
      <c r="CM27" s="144"/>
      <c r="CN27" s="144"/>
      <c r="CO27" s="144"/>
      <c r="CP27" s="144"/>
      <c r="CQ27" s="144"/>
      <c r="CR27" s="144"/>
      <c r="CS27" s="144"/>
      <c r="CT27" s="144"/>
      <c r="CU27" s="4"/>
      <c r="CV27" s="4"/>
      <c r="CW27" s="4"/>
      <c r="CX27" s="144"/>
      <c r="CY27" s="144"/>
      <c r="CZ27" s="144"/>
      <c r="DA27" s="144"/>
      <c r="DB27" s="144"/>
      <c r="DC27" s="144"/>
      <c r="DD27" s="144"/>
      <c r="DE27" s="144"/>
      <c r="DF27" s="144"/>
      <c r="DG27" s="144"/>
      <c r="DH27" s="144"/>
      <c r="DI27" s="144"/>
      <c r="DJ27" s="144"/>
      <c r="DK27" s="4"/>
      <c r="DL27" s="4"/>
      <c r="DM27" s="4"/>
      <c r="DN27" s="126"/>
      <c r="DO27" s="126"/>
      <c r="DP27" s="126"/>
      <c r="DQ27" s="126"/>
      <c r="DR27" s="126"/>
      <c r="DS27" s="126"/>
      <c r="DT27" s="126"/>
      <c r="DU27" s="126"/>
      <c r="DV27" s="126"/>
    </row>
    <row r="28" spans="1:126" ht="15" customHeight="1">
      <c r="A28" s="56" t="s">
        <v>63</v>
      </c>
      <c r="B28" s="4"/>
      <c r="C28" s="162"/>
      <c r="D28" s="163"/>
      <c r="E28" s="4"/>
      <c r="F28" s="144"/>
      <c r="G28" s="144"/>
      <c r="H28" s="144"/>
      <c r="I28" s="144"/>
      <c r="J28" s="144"/>
      <c r="K28" s="144"/>
      <c r="L28" s="144"/>
      <c r="M28" s="144"/>
      <c r="N28" s="144"/>
      <c r="O28" s="144"/>
      <c r="P28" s="144"/>
      <c r="Q28" s="144"/>
      <c r="R28" s="144"/>
      <c r="S28" s="4"/>
      <c r="T28" s="4"/>
      <c r="U28" s="4"/>
      <c r="V28" s="144"/>
      <c r="W28" s="144"/>
      <c r="X28" s="144"/>
      <c r="Y28" s="144"/>
      <c r="Z28" s="144"/>
      <c r="AA28" s="144"/>
      <c r="AB28" s="144"/>
      <c r="AC28" s="144"/>
      <c r="AD28" s="144"/>
      <c r="AE28" s="144"/>
      <c r="AF28" s="144"/>
      <c r="AG28" s="144"/>
      <c r="AH28" s="144"/>
      <c r="AI28" s="4"/>
      <c r="AJ28" s="4"/>
      <c r="AK28" s="4"/>
      <c r="AL28" s="144"/>
      <c r="AM28" s="144"/>
      <c r="AN28" s="144"/>
      <c r="AO28" s="144"/>
      <c r="AP28" s="144"/>
      <c r="AQ28" s="144"/>
      <c r="AR28" s="144"/>
      <c r="AS28" s="144"/>
      <c r="AT28" s="144"/>
      <c r="AU28" s="144"/>
      <c r="AV28" s="144"/>
      <c r="AW28" s="144"/>
      <c r="AX28" s="144"/>
      <c r="AY28" s="4"/>
      <c r="AZ28" s="4"/>
      <c r="BA28" s="4"/>
      <c r="BB28" s="144"/>
      <c r="BC28" s="144"/>
      <c r="BD28" s="144"/>
      <c r="BE28" s="144"/>
      <c r="BF28" s="144"/>
      <c r="BG28" s="144"/>
      <c r="BH28" s="144"/>
      <c r="BI28" s="144"/>
      <c r="BJ28" s="144"/>
      <c r="BK28" s="144"/>
      <c r="BL28" s="144"/>
      <c r="BM28" s="144"/>
      <c r="BN28" s="144"/>
      <c r="BO28" s="4"/>
      <c r="BP28" s="4"/>
      <c r="BQ28" s="4"/>
      <c r="BR28" s="144"/>
      <c r="BS28" s="144"/>
      <c r="BT28" s="144"/>
      <c r="BU28" s="144"/>
      <c r="BV28" s="144"/>
      <c r="BW28" s="144"/>
      <c r="BX28" s="144"/>
      <c r="BY28" s="144"/>
      <c r="BZ28" s="144"/>
      <c r="CA28" s="144"/>
      <c r="CB28" s="144"/>
      <c r="CC28" s="144"/>
      <c r="CD28" s="144"/>
      <c r="CE28" s="4"/>
      <c r="CF28" s="4"/>
      <c r="CG28" s="4"/>
      <c r="CH28" s="144"/>
      <c r="CI28" s="144"/>
      <c r="CJ28" s="144"/>
      <c r="CK28" s="144"/>
      <c r="CL28" s="144"/>
      <c r="CM28" s="144"/>
      <c r="CN28" s="144"/>
      <c r="CO28" s="144"/>
      <c r="CP28" s="144"/>
      <c r="CQ28" s="144"/>
      <c r="CR28" s="144"/>
      <c r="CS28" s="144"/>
      <c r="CT28" s="144"/>
      <c r="CU28" s="4"/>
      <c r="CV28" s="4"/>
      <c r="CW28" s="4"/>
      <c r="CX28" s="144"/>
      <c r="CY28" s="144"/>
      <c r="CZ28" s="144"/>
      <c r="DA28" s="144"/>
      <c r="DB28" s="144"/>
      <c r="DC28" s="144"/>
      <c r="DD28" s="144"/>
      <c r="DE28" s="144"/>
      <c r="DF28" s="144"/>
      <c r="DG28" s="144"/>
      <c r="DH28" s="144"/>
      <c r="DI28" s="144"/>
      <c r="DJ28" s="144"/>
      <c r="DK28" s="4"/>
      <c r="DL28" s="4"/>
      <c r="DM28" s="4"/>
      <c r="DN28" s="126"/>
      <c r="DO28" s="126"/>
      <c r="DP28" s="126"/>
      <c r="DQ28" s="126"/>
      <c r="DR28" s="126"/>
      <c r="DS28" s="126"/>
      <c r="DT28" s="126"/>
      <c r="DU28" s="126"/>
      <c r="DV28" s="126"/>
    </row>
    <row r="29" spans="1:126" ht="16">
      <c r="A29" s="4" t="s">
        <v>134</v>
      </c>
      <c r="B29" s="4"/>
      <c r="C29" s="158">
        <v>43983</v>
      </c>
      <c r="D29" s="159">
        <v>30000</v>
      </c>
      <c r="E29" s="4"/>
      <c r="F29" s="164">
        <f t="shared" ref="F29:Q29" si="123">IF($C29&lt;F$4,$D29/12,0)</f>
        <v>0</v>
      </c>
      <c r="G29" s="164">
        <f t="shared" si="123"/>
        <v>0</v>
      </c>
      <c r="H29" s="164">
        <f t="shared" si="123"/>
        <v>0</v>
      </c>
      <c r="I29" s="164">
        <f t="shared" si="123"/>
        <v>0</v>
      </c>
      <c r="J29" s="164">
        <f t="shared" si="123"/>
        <v>0</v>
      </c>
      <c r="K29" s="164">
        <f t="shared" si="123"/>
        <v>0</v>
      </c>
      <c r="L29" s="164">
        <f t="shared" si="123"/>
        <v>0</v>
      </c>
      <c r="M29" s="164">
        <f t="shared" si="123"/>
        <v>0</v>
      </c>
      <c r="N29" s="164">
        <f t="shared" si="123"/>
        <v>0</v>
      </c>
      <c r="O29" s="164">
        <f t="shared" si="123"/>
        <v>0</v>
      </c>
      <c r="P29" s="164">
        <f t="shared" si="123"/>
        <v>0</v>
      </c>
      <c r="Q29" s="164">
        <f t="shared" si="123"/>
        <v>0</v>
      </c>
      <c r="R29" s="164">
        <f>SUM(F29:Q29)</f>
        <v>0</v>
      </c>
      <c r="S29" s="35"/>
      <c r="T29" s="35"/>
      <c r="U29" s="35"/>
      <c r="V29" s="164">
        <f t="shared" ref="V29:AG29" si="124">IF($C29&lt;V$4,$D29/12,0)</f>
        <v>0</v>
      </c>
      <c r="W29" s="164">
        <f t="shared" si="124"/>
        <v>0</v>
      </c>
      <c r="X29" s="164">
        <f t="shared" si="124"/>
        <v>0</v>
      </c>
      <c r="Y29" s="164">
        <f t="shared" si="124"/>
        <v>0</v>
      </c>
      <c r="Z29" s="164">
        <f t="shared" si="124"/>
        <v>0</v>
      </c>
      <c r="AA29" s="164">
        <f t="shared" si="124"/>
        <v>0</v>
      </c>
      <c r="AB29" s="164">
        <f t="shared" si="124"/>
        <v>0</v>
      </c>
      <c r="AC29" s="164">
        <f t="shared" si="124"/>
        <v>0</v>
      </c>
      <c r="AD29" s="164">
        <f t="shared" si="124"/>
        <v>0</v>
      </c>
      <c r="AE29" s="164">
        <f t="shared" si="124"/>
        <v>0</v>
      </c>
      <c r="AF29" s="164">
        <f t="shared" si="124"/>
        <v>0</v>
      </c>
      <c r="AG29" s="164">
        <f t="shared" si="124"/>
        <v>0</v>
      </c>
      <c r="AH29" s="164">
        <f>SUM(V29:AG29)</f>
        <v>0</v>
      </c>
      <c r="AI29" s="35"/>
      <c r="AJ29" s="160">
        <v>0</v>
      </c>
      <c r="AK29" s="35"/>
      <c r="AL29" s="164">
        <f t="shared" ref="AL29:AW29" si="125">IF($C29&lt;AL$4,$D29/12,0)</f>
        <v>0</v>
      </c>
      <c r="AM29" s="164">
        <f t="shared" si="125"/>
        <v>0</v>
      </c>
      <c r="AN29" s="164">
        <f t="shared" si="125"/>
        <v>0</v>
      </c>
      <c r="AO29" s="164">
        <f t="shared" si="125"/>
        <v>0</v>
      </c>
      <c r="AP29" s="164">
        <f t="shared" si="125"/>
        <v>0</v>
      </c>
      <c r="AQ29" s="164">
        <f t="shared" si="125"/>
        <v>0</v>
      </c>
      <c r="AR29" s="164">
        <f t="shared" si="125"/>
        <v>0</v>
      </c>
      <c r="AS29" s="164">
        <f t="shared" si="125"/>
        <v>0</v>
      </c>
      <c r="AT29" s="164">
        <f t="shared" si="125"/>
        <v>0</v>
      </c>
      <c r="AU29" s="164">
        <f t="shared" si="125"/>
        <v>0</v>
      </c>
      <c r="AV29" s="164">
        <f t="shared" si="125"/>
        <v>0</v>
      </c>
      <c r="AW29" s="164">
        <f t="shared" si="125"/>
        <v>0</v>
      </c>
      <c r="AX29" s="164">
        <f>SUM(AL29:AW29)</f>
        <v>0</v>
      </c>
      <c r="AY29" s="35"/>
      <c r="AZ29" s="160">
        <v>0</v>
      </c>
      <c r="BA29" s="35"/>
      <c r="BB29" s="164">
        <f t="shared" ref="BB29:BM29" si="126">IF($C29&lt;BB$4,$D29/12,0)*(1+$AZ29)</f>
        <v>0</v>
      </c>
      <c r="BC29" s="164">
        <f t="shared" si="126"/>
        <v>0</v>
      </c>
      <c r="BD29" s="164">
        <f t="shared" si="126"/>
        <v>0</v>
      </c>
      <c r="BE29" s="164">
        <f t="shared" si="126"/>
        <v>0</v>
      </c>
      <c r="BF29" s="164">
        <f t="shared" si="126"/>
        <v>0</v>
      </c>
      <c r="BG29" s="164">
        <f t="shared" si="126"/>
        <v>2500</v>
      </c>
      <c r="BH29" s="164">
        <f t="shared" si="126"/>
        <v>2500</v>
      </c>
      <c r="BI29" s="164">
        <f t="shared" si="126"/>
        <v>2500</v>
      </c>
      <c r="BJ29" s="164">
        <f t="shared" si="126"/>
        <v>2500</v>
      </c>
      <c r="BK29" s="164">
        <f t="shared" si="126"/>
        <v>2500</v>
      </c>
      <c r="BL29" s="164">
        <f t="shared" si="126"/>
        <v>2500</v>
      </c>
      <c r="BM29" s="164">
        <f t="shared" si="126"/>
        <v>2500</v>
      </c>
      <c r="BN29" s="164">
        <f>SUM(BB29:BM29)</f>
        <v>17500</v>
      </c>
      <c r="BO29" s="35"/>
      <c r="BP29" s="160">
        <v>0.05</v>
      </c>
      <c r="BQ29" s="35"/>
      <c r="BR29" s="164">
        <f>BM29*(1+BP29)</f>
        <v>2625</v>
      </c>
      <c r="BS29" s="164">
        <f t="shared" ref="BS29:CC29" si="127">BR29</f>
        <v>2625</v>
      </c>
      <c r="BT29" s="164">
        <f t="shared" si="127"/>
        <v>2625</v>
      </c>
      <c r="BU29" s="164">
        <f t="shared" si="127"/>
        <v>2625</v>
      </c>
      <c r="BV29" s="164">
        <f t="shared" si="127"/>
        <v>2625</v>
      </c>
      <c r="BW29" s="164">
        <f t="shared" si="127"/>
        <v>2625</v>
      </c>
      <c r="BX29" s="164">
        <f t="shared" si="127"/>
        <v>2625</v>
      </c>
      <c r="BY29" s="164">
        <f t="shared" si="127"/>
        <v>2625</v>
      </c>
      <c r="BZ29" s="164">
        <f t="shared" si="127"/>
        <v>2625</v>
      </c>
      <c r="CA29" s="164">
        <f t="shared" si="127"/>
        <v>2625</v>
      </c>
      <c r="CB29" s="164">
        <f t="shared" si="127"/>
        <v>2625</v>
      </c>
      <c r="CC29" s="164">
        <f t="shared" si="127"/>
        <v>2625</v>
      </c>
      <c r="CD29" s="164">
        <f>SUM(BR29:CC29)</f>
        <v>31500</v>
      </c>
      <c r="CE29" s="35"/>
      <c r="CF29" s="160">
        <v>0.05</v>
      </c>
      <c r="CG29" s="35"/>
      <c r="CH29" s="164">
        <f>CC29*(1+CF29)</f>
        <v>2756.25</v>
      </c>
      <c r="CI29" s="164">
        <f t="shared" ref="CI29:CS29" si="128">CH29</f>
        <v>2756.25</v>
      </c>
      <c r="CJ29" s="164">
        <f t="shared" si="128"/>
        <v>2756.25</v>
      </c>
      <c r="CK29" s="164">
        <f t="shared" si="128"/>
        <v>2756.25</v>
      </c>
      <c r="CL29" s="164">
        <f t="shared" si="128"/>
        <v>2756.25</v>
      </c>
      <c r="CM29" s="164">
        <f t="shared" si="128"/>
        <v>2756.25</v>
      </c>
      <c r="CN29" s="164">
        <f t="shared" si="128"/>
        <v>2756.25</v>
      </c>
      <c r="CO29" s="164">
        <f t="shared" si="128"/>
        <v>2756.25</v>
      </c>
      <c r="CP29" s="164">
        <f t="shared" si="128"/>
        <v>2756.25</v>
      </c>
      <c r="CQ29" s="164">
        <f t="shared" si="128"/>
        <v>2756.25</v>
      </c>
      <c r="CR29" s="164">
        <f t="shared" si="128"/>
        <v>2756.25</v>
      </c>
      <c r="CS29" s="164">
        <f t="shared" si="128"/>
        <v>2756.25</v>
      </c>
      <c r="CT29" s="164">
        <f>SUM(CH29:CS29)</f>
        <v>33075</v>
      </c>
      <c r="CU29" s="35"/>
      <c r="CV29" s="160">
        <v>0.05</v>
      </c>
      <c r="CW29" s="35"/>
      <c r="CX29" s="164">
        <f>CS29*(1+CV29)</f>
        <v>2894.0625</v>
      </c>
      <c r="CY29" s="164">
        <f t="shared" ref="CY29:DI29" si="129">CX29</f>
        <v>2894.0625</v>
      </c>
      <c r="CZ29" s="164">
        <f t="shared" si="129"/>
        <v>2894.0625</v>
      </c>
      <c r="DA29" s="164">
        <f t="shared" si="129"/>
        <v>2894.0625</v>
      </c>
      <c r="DB29" s="164">
        <f t="shared" si="129"/>
        <v>2894.0625</v>
      </c>
      <c r="DC29" s="164">
        <f t="shared" si="129"/>
        <v>2894.0625</v>
      </c>
      <c r="DD29" s="164">
        <f t="shared" si="129"/>
        <v>2894.0625</v>
      </c>
      <c r="DE29" s="164">
        <f t="shared" si="129"/>
        <v>2894.0625</v>
      </c>
      <c r="DF29" s="164">
        <f t="shared" si="129"/>
        <v>2894.0625</v>
      </c>
      <c r="DG29" s="164">
        <f t="shared" si="129"/>
        <v>2894.0625</v>
      </c>
      <c r="DH29" s="164">
        <f t="shared" si="129"/>
        <v>2894.0625</v>
      </c>
      <c r="DI29" s="164">
        <f t="shared" si="129"/>
        <v>2894.0625</v>
      </c>
      <c r="DJ29" s="164">
        <f>SUM(CX29:DI29)</f>
        <v>34728.75</v>
      </c>
      <c r="DK29" s="4"/>
      <c r="DL29" s="4"/>
      <c r="DM29" s="4"/>
      <c r="DN29" s="126"/>
      <c r="DO29" s="126"/>
      <c r="DP29" s="126"/>
      <c r="DQ29" s="126"/>
      <c r="DR29" s="126"/>
      <c r="DS29" s="126"/>
      <c r="DT29" s="126"/>
      <c r="DU29" s="126"/>
      <c r="DV29" s="126"/>
    </row>
    <row r="30" spans="1:126" ht="15" customHeight="1">
      <c r="A30" s="4"/>
      <c r="B30" s="4"/>
      <c r="C30" s="4"/>
      <c r="D30" s="4"/>
      <c r="E30" s="4"/>
      <c r="F30" s="144">
        <f t="shared" ref="F30:R30" si="130">SUM(F29)</f>
        <v>0</v>
      </c>
      <c r="G30" s="144">
        <f t="shared" si="130"/>
        <v>0</v>
      </c>
      <c r="H30" s="144">
        <f t="shared" si="130"/>
        <v>0</v>
      </c>
      <c r="I30" s="144">
        <f t="shared" si="130"/>
        <v>0</v>
      </c>
      <c r="J30" s="144">
        <f t="shared" si="130"/>
        <v>0</v>
      </c>
      <c r="K30" s="144">
        <f t="shared" si="130"/>
        <v>0</v>
      </c>
      <c r="L30" s="144">
        <f t="shared" si="130"/>
        <v>0</v>
      </c>
      <c r="M30" s="144">
        <f t="shared" si="130"/>
        <v>0</v>
      </c>
      <c r="N30" s="144">
        <f t="shared" si="130"/>
        <v>0</v>
      </c>
      <c r="O30" s="144">
        <f t="shared" si="130"/>
        <v>0</v>
      </c>
      <c r="P30" s="144">
        <f t="shared" si="130"/>
        <v>0</v>
      </c>
      <c r="Q30" s="144">
        <f t="shared" si="130"/>
        <v>0</v>
      </c>
      <c r="R30" s="144">
        <f t="shared" si="130"/>
        <v>0</v>
      </c>
      <c r="S30" s="4"/>
      <c r="T30" s="4"/>
      <c r="U30" s="4"/>
      <c r="V30" s="144">
        <f t="shared" ref="V30:AH30" si="131">SUM(V29)</f>
        <v>0</v>
      </c>
      <c r="W30" s="144">
        <f t="shared" si="131"/>
        <v>0</v>
      </c>
      <c r="X30" s="144">
        <f t="shared" si="131"/>
        <v>0</v>
      </c>
      <c r="Y30" s="144">
        <f t="shared" si="131"/>
        <v>0</v>
      </c>
      <c r="Z30" s="144">
        <f t="shared" si="131"/>
        <v>0</v>
      </c>
      <c r="AA30" s="144">
        <f t="shared" si="131"/>
        <v>0</v>
      </c>
      <c r="AB30" s="144">
        <f t="shared" si="131"/>
        <v>0</v>
      </c>
      <c r="AC30" s="144">
        <f t="shared" si="131"/>
        <v>0</v>
      </c>
      <c r="AD30" s="144">
        <f t="shared" si="131"/>
        <v>0</v>
      </c>
      <c r="AE30" s="144">
        <f t="shared" si="131"/>
        <v>0</v>
      </c>
      <c r="AF30" s="144">
        <f t="shared" si="131"/>
        <v>0</v>
      </c>
      <c r="AG30" s="144">
        <f t="shared" si="131"/>
        <v>0</v>
      </c>
      <c r="AH30" s="144">
        <f t="shared" si="131"/>
        <v>0</v>
      </c>
      <c r="AI30" s="4"/>
      <c r="AJ30" s="4"/>
      <c r="AK30" s="4"/>
      <c r="AL30" s="144">
        <f t="shared" ref="AL30:AX30" si="132">SUM(AL29)</f>
        <v>0</v>
      </c>
      <c r="AM30" s="144">
        <f t="shared" si="132"/>
        <v>0</v>
      </c>
      <c r="AN30" s="144">
        <f t="shared" si="132"/>
        <v>0</v>
      </c>
      <c r="AO30" s="144">
        <f t="shared" si="132"/>
        <v>0</v>
      </c>
      <c r="AP30" s="144">
        <f t="shared" si="132"/>
        <v>0</v>
      </c>
      <c r="AQ30" s="144">
        <f t="shared" si="132"/>
        <v>0</v>
      </c>
      <c r="AR30" s="144">
        <f t="shared" si="132"/>
        <v>0</v>
      </c>
      <c r="AS30" s="144">
        <f t="shared" si="132"/>
        <v>0</v>
      </c>
      <c r="AT30" s="144">
        <f t="shared" si="132"/>
        <v>0</v>
      </c>
      <c r="AU30" s="144">
        <f t="shared" si="132"/>
        <v>0</v>
      </c>
      <c r="AV30" s="144">
        <f t="shared" si="132"/>
        <v>0</v>
      </c>
      <c r="AW30" s="144">
        <f t="shared" si="132"/>
        <v>0</v>
      </c>
      <c r="AX30" s="144">
        <f t="shared" si="132"/>
        <v>0</v>
      </c>
      <c r="AY30" s="4"/>
      <c r="AZ30" s="4"/>
      <c r="BA30" s="4"/>
      <c r="BB30" s="144">
        <f t="shared" ref="BB30:BN30" si="133">SUM(BB29)</f>
        <v>0</v>
      </c>
      <c r="BC30" s="144">
        <f t="shared" si="133"/>
        <v>0</v>
      </c>
      <c r="BD30" s="144">
        <f t="shared" si="133"/>
        <v>0</v>
      </c>
      <c r="BE30" s="144">
        <f t="shared" si="133"/>
        <v>0</v>
      </c>
      <c r="BF30" s="144">
        <f t="shared" si="133"/>
        <v>0</v>
      </c>
      <c r="BG30" s="144">
        <f t="shared" si="133"/>
        <v>2500</v>
      </c>
      <c r="BH30" s="144">
        <f t="shared" si="133"/>
        <v>2500</v>
      </c>
      <c r="BI30" s="144">
        <f t="shared" si="133"/>
        <v>2500</v>
      </c>
      <c r="BJ30" s="144">
        <f t="shared" si="133"/>
        <v>2500</v>
      </c>
      <c r="BK30" s="144">
        <f t="shared" si="133"/>
        <v>2500</v>
      </c>
      <c r="BL30" s="144">
        <f t="shared" si="133"/>
        <v>2500</v>
      </c>
      <c r="BM30" s="144">
        <f t="shared" si="133"/>
        <v>2500</v>
      </c>
      <c r="BN30" s="144">
        <f t="shared" si="133"/>
        <v>17500</v>
      </c>
      <c r="BO30" s="4"/>
      <c r="BP30" s="4"/>
      <c r="BQ30" s="4"/>
      <c r="BR30" s="144">
        <f t="shared" ref="BR30:CD30" si="134">SUM(BR29)</f>
        <v>2625</v>
      </c>
      <c r="BS30" s="144">
        <f t="shared" si="134"/>
        <v>2625</v>
      </c>
      <c r="BT30" s="144">
        <f t="shared" si="134"/>
        <v>2625</v>
      </c>
      <c r="BU30" s="144">
        <f t="shared" si="134"/>
        <v>2625</v>
      </c>
      <c r="BV30" s="144">
        <f t="shared" si="134"/>
        <v>2625</v>
      </c>
      <c r="BW30" s="144">
        <f t="shared" si="134"/>
        <v>2625</v>
      </c>
      <c r="BX30" s="144">
        <f t="shared" si="134"/>
        <v>2625</v>
      </c>
      <c r="BY30" s="144">
        <f t="shared" si="134"/>
        <v>2625</v>
      </c>
      <c r="BZ30" s="144">
        <f t="shared" si="134"/>
        <v>2625</v>
      </c>
      <c r="CA30" s="144">
        <f t="shared" si="134"/>
        <v>2625</v>
      </c>
      <c r="CB30" s="144">
        <f t="shared" si="134"/>
        <v>2625</v>
      </c>
      <c r="CC30" s="144">
        <f t="shared" si="134"/>
        <v>2625</v>
      </c>
      <c r="CD30" s="144">
        <f t="shared" si="134"/>
        <v>31500</v>
      </c>
      <c r="CE30" s="4"/>
      <c r="CF30" s="4"/>
      <c r="CG30" s="4"/>
      <c r="CH30" s="144">
        <f t="shared" ref="CH30:CT30" si="135">SUM(CH29)</f>
        <v>2756.25</v>
      </c>
      <c r="CI30" s="144">
        <f t="shared" si="135"/>
        <v>2756.25</v>
      </c>
      <c r="CJ30" s="144">
        <f t="shared" si="135"/>
        <v>2756.25</v>
      </c>
      <c r="CK30" s="144">
        <f t="shared" si="135"/>
        <v>2756.25</v>
      </c>
      <c r="CL30" s="144">
        <f t="shared" si="135"/>
        <v>2756.25</v>
      </c>
      <c r="CM30" s="144">
        <f t="shared" si="135"/>
        <v>2756.25</v>
      </c>
      <c r="CN30" s="144">
        <f t="shared" si="135"/>
        <v>2756.25</v>
      </c>
      <c r="CO30" s="144">
        <f t="shared" si="135"/>
        <v>2756.25</v>
      </c>
      <c r="CP30" s="144">
        <f t="shared" si="135"/>
        <v>2756.25</v>
      </c>
      <c r="CQ30" s="144">
        <f t="shared" si="135"/>
        <v>2756.25</v>
      </c>
      <c r="CR30" s="144">
        <f t="shared" si="135"/>
        <v>2756.25</v>
      </c>
      <c r="CS30" s="144">
        <f t="shared" si="135"/>
        <v>2756.25</v>
      </c>
      <c r="CT30" s="144">
        <f t="shared" si="135"/>
        <v>33075</v>
      </c>
      <c r="CU30" s="4"/>
      <c r="CV30" s="4"/>
      <c r="CW30" s="4"/>
      <c r="CX30" s="144">
        <f t="shared" ref="CX30:DJ30" si="136">SUM(CX29)</f>
        <v>2894.0625</v>
      </c>
      <c r="CY30" s="144">
        <f t="shared" si="136"/>
        <v>2894.0625</v>
      </c>
      <c r="CZ30" s="144">
        <f t="shared" si="136"/>
        <v>2894.0625</v>
      </c>
      <c r="DA30" s="144">
        <f t="shared" si="136"/>
        <v>2894.0625</v>
      </c>
      <c r="DB30" s="144">
        <f t="shared" si="136"/>
        <v>2894.0625</v>
      </c>
      <c r="DC30" s="144">
        <f t="shared" si="136"/>
        <v>2894.0625</v>
      </c>
      <c r="DD30" s="144">
        <f t="shared" si="136"/>
        <v>2894.0625</v>
      </c>
      <c r="DE30" s="144">
        <f t="shared" si="136"/>
        <v>2894.0625</v>
      </c>
      <c r="DF30" s="144">
        <f t="shared" si="136"/>
        <v>2894.0625</v>
      </c>
      <c r="DG30" s="144">
        <f t="shared" si="136"/>
        <v>2894.0625</v>
      </c>
      <c r="DH30" s="144">
        <f t="shared" si="136"/>
        <v>2894.0625</v>
      </c>
      <c r="DI30" s="144">
        <f t="shared" si="136"/>
        <v>2894.0625</v>
      </c>
      <c r="DJ30" s="144">
        <f t="shared" si="136"/>
        <v>34728.75</v>
      </c>
      <c r="DK30" s="4"/>
      <c r="DL30" s="4"/>
      <c r="DM30" s="4"/>
      <c r="DN30" s="126"/>
      <c r="DO30" s="126"/>
      <c r="DP30" s="126"/>
      <c r="DQ30" s="126"/>
      <c r="DR30" s="126"/>
      <c r="DS30" s="126"/>
      <c r="DT30" s="126"/>
      <c r="DU30" s="126"/>
      <c r="DV30" s="126"/>
    </row>
    <row r="31" spans="1:126" ht="15" customHeight="1">
      <c r="A31" s="4"/>
      <c r="B31" s="4"/>
      <c r="C31" s="4"/>
      <c r="D31" s="4"/>
      <c r="E31" s="4"/>
      <c r="F31" s="144"/>
      <c r="G31" s="144"/>
      <c r="H31" s="144"/>
      <c r="I31" s="144"/>
      <c r="J31" s="144"/>
      <c r="K31" s="144"/>
      <c r="L31" s="144"/>
      <c r="M31" s="144"/>
      <c r="N31" s="144"/>
      <c r="O31" s="144"/>
      <c r="P31" s="144"/>
      <c r="Q31" s="144"/>
      <c r="R31" s="144"/>
      <c r="S31" s="4"/>
      <c r="T31" s="4"/>
      <c r="U31" s="4"/>
      <c r="V31" s="144"/>
      <c r="W31" s="144"/>
      <c r="X31" s="144"/>
      <c r="Y31" s="144"/>
      <c r="Z31" s="144"/>
      <c r="AA31" s="144"/>
      <c r="AB31" s="144"/>
      <c r="AC31" s="144"/>
      <c r="AD31" s="144"/>
      <c r="AE31" s="144"/>
      <c r="AF31" s="144"/>
      <c r="AG31" s="144"/>
      <c r="AH31" s="144"/>
      <c r="AI31" s="4"/>
      <c r="AJ31" s="4"/>
      <c r="AK31" s="4"/>
      <c r="AL31" s="144"/>
      <c r="AM31" s="144"/>
      <c r="AN31" s="144"/>
      <c r="AO31" s="144"/>
      <c r="AP31" s="144"/>
      <c r="AQ31" s="144"/>
      <c r="AR31" s="144"/>
      <c r="AS31" s="144"/>
      <c r="AT31" s="144"/>
      <c r="AU31" s="144"/>
      <c r="AV31" s="144"/>
      <c r="AW31" s="144"/>
      <c r="AX31" s="144"/>
      <c r="AY31" s="4"/>
      <c r="AZ31" s="4"/>
      <c r="BA31" s="4"/>
      <c r="BB31" s="144"/>
      <c r="BC31" s="144"/>
      <c r="BD31" s="144"/>
      <c r="BE31" s="144"/>
      <c r="BF31" s="144"/>
      <c r="BG31" s="144"/>
      <c r="BH31" s="144"/>
      <c r="BI31" s="144"/>
      <c r="BJ31" s="144"/>
      <c r="BK31" s="144"/>
      <c r="BL31" s="144"/>
      <c r="BM31" s="144"/>
      <c r="BN31" s="144"/>
      <c r="BO31" s="4"/>
      <c r="BP31" s="4"/>
      <c r="BQ31" s="4"/>
      <c r="BR31" s="144"/>
      <c r="BS31" s="144"/>
      <c r="BT31" s="144"/>
      <c r="BU31" s="144"/>
      <c r="BV31" s="144"/>
      <c r="BW31" s="144"/>
      <c r="BX31" s="144"/>
      <c r="BY31" s="144"/>
      <c r="BZ31" s="144"/>
      <c r="CA31" s="144"/>
      <c r="CB31" s="144"/>
      <c r="CC31" s="144"/>
      <c r="CD31" s="144"/>
      <c r="CE31" s="4"/>
      <c r="CF31" s="4"/>
      <c r="CG31" s="4"/>
      <c r="CH31" s="144"/>
      <c r="CI31" s="144"/>
      <c r="CJ31" s="144"/>
      <c r="CK31" s="144"/>
      <c r="CL31" s="144"/>
      <c r="CM31" s="144"/>
      <c r="CN31" s="144"/>
      <c r="CO31" s="144"/>
      <c r="CP31" s="144"/>
      <c r="CQ31" s="144"/>
      <c r="CR31" s="144"/>
      <c r="CS31" s="144"/>
      <c r="CT31" s="144"/>
      <c r="CU31" s="4"/>
      <c r="CV31" s="4"/>
      <c r="CW31" s="4"/>
      <c r="CX31" s="144"/>
      <c r="CY31" s="144"/>
      <c r="CZ31" s="144"/>
      <c r="DA31" s="144"/>
      <c r="DB31" s="144"/>
      <c r="DC31" s="144"/>
      <c r="DD31" s="144"/>
      <c r="DE31" s="144"/>
      <c r="DF31" s="144"/>
      <c r="DG31" s="144"/>
      <c r="DH31" s="144"/>
      <c r="DI31" s="144"/>
      <c r="DJ31" s="144"/>
      <c r="DK31" s="4"/>
      <c r="DL31" s="4"/>
      <c r="DM31" s="4"/>
      <c r="DN31" s="126"/>
      <c r="DO31" s="126"/>
      <c r="DP31" s="126"/>
      <c r="DQ31" s="126"/>
      <c r="DR31" s="126"/>
      <c r="DS31" s="126"/>
      <c r="DT31" s="126"/>
      <c r="DU31" s="126"/>
      <c r="DV31" s="126"/>
    </row>
    <row r="32" spans="1:126" ht="15" customHeight="1">
      <c r="A32" s="4"/>
      <c r="B32" s="4"/>
      <c r="C32" s="4"/>
      <c r="D32" s="4"/>
      <c r="E32" s="4"/>
      <c r="F32" s="144"/>
      <c r="G32" s="144"/>
      <c r="H32" s="144"/>
      <c r="I32" s="144"/>
      <c r="J32" s="144"/>
      <c r="K32" s="144"/>
      <c r="L32" s="144"/>
      <c r="M32" s="144"/>
      <c r="N32" s="144"/>
      <c r="O32" s="144"/>
      <c r="P32" s="144"/>
      <c r="Q32" s="144"/>
      <c r="R32" s="144"/>
      <c r="S32" s="4"/>
      <c r="T32" s="4"/>
      <c r="U32" s="4"/>
      <c r="V32" s="144"/>
      <c r="W32" s="144"/>
      <c r="X32" s="144"/>
      <c r="Y32" s="144"/>
      <c r="Z32" s="144"/>
      <c r="AA32" s="144"/>
      <c r="AB32" s="144"/>
      <c r="AC32" s="144"/>
      <c r="AD32" s="144"/>
      <c r="AE32" s="144"/>
      <c r="AF32" s="144"/>
      <c r="AG32" s="144"/>
      <c r="AH32" s="144"/>
      <c r="AI32" s="4"/>
      <c r="AJ32" s="4"/>
      <c r="AK32" s="4"/>
      <c r="AL32" s="144"/>
      <c r="AM32" s="144"/>
      <c r="AN32" s="144"/>
      <c r="AO32" s="144"/>
      <c r="AP32" s="144"/>
      <c r="AQ32" s="144"/>
      <c r="AR32" s="144"/>
      <c r="AS32" s="144"/>
      <c r="AT32" s="144"/>
      <c r="AU32" s="144"/>
      <c r="AV32" s="144"/>
      <c r="AW32" s="144"/>
      <c r="AX32" s="144"/>
      <c r="AY32" s="4"/>
      <c r="AZ32" s="55"/>
      <c r="BA32" s="4"/>
      <c r="BB32" s="144"/>
      <c r="BC32" s="144"/>
      <c r="BD32" s="144"/>
      <c r="BE32" s="144"/>
      <c r="BF32" s="144"/>
      <c r="BG32" s="144"/>
      <c r="BH32" s="144"/>
      <c r="BI32" s="144"/>
      <c r="BJ32" s="144"/>
      <c r="BK32" s="144"/>
      <c r="BL32" s="144"/>
      <c r="BM32" s="144"/>
      <c r="BN32" s="144"/>
      <c r="BO32" s="4"/>
      <c r="BP32" s="55"/>
      <c r="BQ32" s="4"/>
      <c r="BR32" s="144"/>
      <c r="BS32" s="144"/>
      <c r="BT32" s="144"/>
      <c r="BU32" s="144"/>
      <c r="BV32" s="144"/>
      <c r="BW32" s="144"/>
      <c r="BX32" s="144"/>
      <c r="BY32" s="144"/>
      <c r="BZ32" s="144"/>
      <c r="CA32" s="144"/>
      <c r="CB32" s="144"/>
      <c r="CC32" s="144"/>
      <c r="CD32" s="144"/>
      <c r="CE32" s="4"/>
      <c r="CF32" s="55"/>
      <c r="CG32" s="4"/>
      <c r="CH32" s="144"/>
      <c r="CI32" s="144"/>
      <c r="CJ32" s="144"/>
      <c r="CK32" s="144"/>
      <c r="CL32" s="144"/>
      <c r="CM32" s="144"/>
      <c r="CN32" s="144"/>
      <c r="CO32" s="144"/>
      <c r="CP32" s="144"/>
      <c r="CQ32" s="144"/>
      <c r="CR32" s="144"/>
      <c r="CS32" s="144"/>
      <c r="CT32" s="144"/>
      <c r="CU32" s="4"/>
      <c r="CV32" s="55"/>
      <c r="CW32" s="4"/>
      <c r="CX32" s="144"/>
      <c r="CY32" s="144"/>
      <c r="CZ32" s="144"/>
      <c r="DA32" s="144"/>
      <c r="DB32" s="144"/>
      <c r="DC32" s="144"/>
      <c r="DD32" s="144"/>
      <c r="DE32" s="144"/>
      <c r="DF32" s="144"/>
      <c r="DG32" s="144"/>
      <c r="DH32" s="144"/>
      <c r="DI32" s="144"/>
      <c r="DJ32" s="144"/>
      <c r="DK32" s="4"/>
      <c r="DL32" s="4"/>
      <c r="DM32" s="4"/>
      <c r="DN32" s="126"/>
      <c r="DO32" s="126"/>
      <c r="DP32" s="126"/>
      <c r="DQ32" s="126"/>
      <c r="DR32" s="126"/>
      <c r="DS32" s="126"/>
      <c r="DT32" s="126"/>
      <c r="DU32" s="126"/>
      <c r="DV32" s="126"/>
    </row>
    <row r="33" spans="1:126" ht="15" customHeight="1">
      <c r="A33" s="56" t="s">
        <v>136</v>
      </c>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165"/>
      <c r="DO33" s="165"/>
      <c r="DP33" s="165"/>
      <c r="DQ33" s="165"/>
      <c r="DR33" s="165"/>
      <c r="DS33" s="165"/>
      <c r="DT33" s="165"/>
      <c r="DU33" s="165"/>
      <c r="DV33" s="165"/>
    </row>
    <row r="34" spans="1:126" ht="15" customHeight="1">
      <c r="A34" s="4" t="s">
        <v>252</v>
      </c>
      <c r="B34" s="55"/>
      <c r="C34" s="55"/>
      <c r="D34" s="55"/>
      <c r="E34" s="55"/>
      <c r="F34" s="44">
        <v>0</v>
      </c>
      <c r="G34" s="44">
        <v>0</v>
      </c>
      <c r="H34" s="44">
        <v>0</v>
      </c>
      <c r="I34" s="44">
        <v>0</v>
      </c>
      <c r="J34" s="44">
        <v>0</v>
      </c>
      <c r="K34" s="44">
        <v>0</v>
      </c>
      <c r="L34" s="44">
        <v>0</v>
      </c>
      <c r="M34" s="44">
        <v>0</v>
      </c>
      <c r="N34" s="44">
        <v>0</v>
      </c>
      <c r="O34" s="44">
        <v>0</v>
      </c>
      <c r="P34" s="44">
        <v>0</v>
      </c>
      <c r="Q34" s="44">
        <v>0</v>
      </c>
      <c r="R34" s="44">
        <f t="shared" ref="R34:R36" si="137">Q34</f>
        <v>0</v>
      </c>
      <c r="S34" s="55"/>
      <c r="T34" s="55"/>
      <c r="U34" s="55"/>
      <c r="V34" s="44">
        <v>0</v>
      </c>
      <c r="W34" s="44">
        <v>0</v>
      </c>
      <c r="X34" s="44">
        <v>0</v>
      </c>
      <c r="Y34" s="44">
        <v>0</v>
      </c>
      <c r="Z34" s="44">
        <v>0</v>
      </c>
      <c r="AA34" s="44">
        <v>0</v>
      </c>
      <c r="AB34" s="44">
        <v>0</v>
      </c>
      <c r="AC34" s="44">
        <v>0</v>
      </c>
      <c r="AD34" s="44">
        <v>0</v>
      </c>
      <c r="AE34" s="44">
        <v>0</v>
      </c>
      <c r="AF34" s="44">
        <v>0</v>
      </c>
      <c r="AG34" s="44">
        <v>0</v>
      </c>
      <c r="AH34" s="44">
        <f t="shared" ref="AH34:AH36" si="138">AG34</f>
        <v>0</v>
      </c>
      <c r="AI34" s="4"/>
      <c r="AJ34" s="4"/>
      <c r="AK34" s="4"/>
      <c r="AL34" s="44">
        <v>0</v>
      </c>
      <c r="AM34" s="44">
        <v>0</v>
      </c>
      <c r="AN34" s="44">
        <v>0</v>
      </c>
      <c r="AO34" s="44">
        <v>0</v>
      </c>
      <c r="AP34" s="44">
        <v>0</v>
      </c>
      <c r="AQ34" s="44">
        <v>0</v>
      </c>
      <c r="AR34" s="44">
        <v>0</v>
      </c>
      <c r="AS34" s="44">
        <v>0</v>
      </c>
      <c r="AT34" s="44">
        <v>0</v>
      </c>
      <c r="AU34" s="44">
        <v>0</v>
      </c>
      <c r="AV34" s="44">
        <v>0</v>
      </c>
      <c r="AW34" s="44">
        <v>0</v>
      </c>
      <c r="AX34" s="44">
        <f t="shared" ref="AX34:AX36" si="139">AW34</f>
        <v>0</v>
      </c>
      <c r="AY34" s="4"/>
      <c r="AZ34" s="4"/>
      <c r="BA34" s="4"/>
      <c r="BB34" s="227">
        <v>0</v>
      </c>
      <c r="BC34" s="227">
        <v>0</v>
      </c>
      <c r="BD34" s="227">
        <v>0</v>
      </c>
      <c r="BE34" s="227">
        <v>0</v>
      </c>
      <c r="BF34" s="227">
        <v>0</v>
      </c>
      <c r="BG34" s="227">
        <v>0</v>
      </c>
      <c r="BH34" s="227">
        <v>0</v>
      </c>
      <c r="BI34" s="227">
        <v>0</v>
      </c>
      <c r="BJ34" s="227">
        <v>0</v>
      </c>
      <c r="BK34" s="227">
        <v>1</v>
      </c>
      <c r="BL34" s="227">
        <v>2</v>
      </c>
      <c r="BM34" s="227">
        <v>2</v>
      </c>
      <c r="BN34" s="44">
        <f t="shared" ref="BN34:BN36" si="140">BM34</f>
        <v>2</v>
      </c>
      <c r="BO34" s="4"/>
      <c r="BP34" s="4"/>
      <c r="BQ34" s="4"/>
      <c r="BR34" s="44">
        <f>(CD34-BM34)/12+BM34</f>
        <v>2.75</v>
      </c>
      <c r="BS34" s="44">
        <f>(CD34-BM34)/12+BR34</f>
        <v>3.5</v>
      </c>
      <c r="BT34" s="44">
        <f>BS34-BR34+BS34</f>
        <v>4.25</v>
      </c>
      <c r="BU34" s="44">
        <f t="shared" ref="BU34:CC34" si="141">BT34-BS34+BT34</f>
        <v>5</v>
      </c>
      <c r="BV34" s="44">
        <f t="shared" si="141"/>
        <v>5.75</v>
      </c>
      <c r="BW34" s="44">
        <f t="shared" si="141"/>
        <v>6.5</v>
      </c>
      <c r="BX34" s="44">
        <f t="shared" si="141"/>
        <v>7.25</v>
      </c>
      <c r="BY34" s="44">
        <f t="shared" si="141"/>
        <v>8</v>
      </c>
      <c r="BZ34" s="44">
        <f t="shared" si="141"/>
        <v>8.75</v>
      </c>
      <c r="CA34" s="44">
        <f t="shared" si="141"/>
        <v>9.5</v>
      </c>
      <c r="CB34" s="44">
        <f t="shared" si="141"/>
        <v>10.25</v>
      </c>
      <c r="CC34" s="44">
        <f t="shared" si="141"/>
        <v>11</v>
      </c>
      <c r="CD34" s="44">
        <f>Assumptions!CB38-$BN64</f>
        <v>11</v>
      </c>
      <c r="CE34" s="4"/>
      <c r="CF34" s="4"/>
      <c r="CG34" s="4"/>
      <c r="CH34" s="44">
        <f>(CT34-CC34)/12+CC34</f>
        <v>12.5</v>
      </c>
      <c r="CI34" s="44">
        <f>(CT34-CC34)/12+CH34</f>
        <v>14</v>
      </c>
      <c r="CJ34" s="44">
        <f>CI34-CH34+CI34</f>
        <v>15.5</v>
      </c>
      <c r="CK34" s="44">
        <f t="shared" ref="CK34:CK36" si="142">CJ34-CI34+CJ34</f>
        <v>17</v>
      </c>
      <c r="CL34" s="44">
        <f t="shared" ref="CL34:CL36" si="143">CK34-CJ34+CK34</f>
        <v>18.5</v>
      </c>
      <c r="CM34" s="44">
        <f t="shared" ref="CM34:CM36" si="144">CL34-CK34+CL34</f>
        <v>20</v>
      </c>
      <c r="CN34" s="44">
        <f t="shared" ref="CN34:CN36" si="145">CM34-CL34+CM34</f>
        <v>21.5</v>
      </c>
      <c r="CO34" s="44">
        <f t="shared" ref="CO34:CO36" si="146">CN34-CM34+CN34</f>
        <v>23</v>
      </c>
      <c r="CP34" s="44">
        <f t="shared" ref="CP34:CP36" si="147">CO34-CN34+CO34</f>
        <v>24.5</v>
      </c>
      <c r="CQ34" s="44">
        <f t="shared" ref="CQ34:CQ36" si="148">CP34-CO34+CP34</f>
        <v>26</v>
      </c>
      <c r="CR34" s="44">
        <f t="shared" ref="CR34:CR36" si="149">CQ34-CP34+CQ34</f>
        <v>27.5</v>
      </c>
      <c r="CS34" s="44">
        <f t="shared" ref="CS34:CS36" si="150">CR34-CQ34+CR34</f>
        <v>29</v>
      </c>
      <c r="CT34" s="44">
        <f>Assumptions!CR38-$BN64</f>
        <v>29</v>
      </c>
      <c r="CU34" s="4"/>
      <c r="CV34" s="4"/>
      <c r="CW34" s="4"/>
      <c r="CX34" s="44">
        <f t="shared" ref="CX34:CX36" si="151">(DJ34-CS34)/12+CS34</f>
        <v>32</v>
      </c>
      <c r="CY34" s="44">
        <f t="shared" ref="CY34:CY36" si="152">(DJ34-CS34)/12+CX34</f>
        <v>35</v>
      </c>
      <c r="CZ34" s="44">
        <f t="shared" ref="CZ34:CZ36" si="153">CY34-CX34+CY34</f>
        <v>38</v>
      </c>
      <c r="DA34" s="44">
        <f t="shared" ref="DA34:DA36" si="154">CZ34-CY34+CZ34</f>
        <v>41</v>
      </c>
      <c r="DB34" s="44">
        <f t="shared" ref="DB34:DB36" si="155">DA34-CZ34+DA34</f>
        <v>44</v>
      </c>
      <c r="DC34" s="44">
        <f t="shared" ref="DC34:DC36" si="156">DB34-DA34+DB34</f>
        <v>47</v>
      </c>
      <c r="DD34" s="44">
        <f t="shared" ref="DD34:DD36" si="157">DC34-DB34+DC34</f>
        <v>50</v>
      </c>
      <c r="DE34" s="44">
        <f t="shared" ref="DE34:DE36" si="158">DD34-DC34+DD34</f>
        <v>53</v>
      </c>
      <c r="DF34" s="44">
        <f t="shared" ref="DF34:DF36" si="159">DE34-DD34+DE34</f>
        <v>56</v>
      </c>
      <c r="DG34" s="44">
        <f t="shared" ref="DG34:DG36" si="160">DF34-DE34+DF34</f>
        <v>59</v>
      </c>
      <c r="DH34" s="44">
        <f t="shared" ref="DH34:DH36" si="161">DG34-DF34+DG34</f>
        <v>62</v>
      </c>
      <c r="DI34" s="44">
        <f t="shared" ref="DI34:DI36" si="162">DH34-DG34+DH34</f>
        <v>65</v>
      </c>
      <c r="DJ34" s="44">
        <f>Assumptions!DH38-$BN64</f>
        <v>65</v>
      </c>
      <c r="DK34" s="55"/>
      <c r="DL34" s="55"/>
      <c r="DM34" s="55"/>
      <c r="DN34" s="165"/>
      <c r="DO34" s="165"/>
      <c r="DP34" s="165"/>
      <c r="DQ34" s="165"/>
      <c r="DR34" s="165"/>
      <c r="DS34" s="165"/>
      <c r="DT34" s="165"/>
      <c r="DU34" s="165"/>
      <c r="DV34" s="165"/>
    </row>
    <row r="35" spans="1:126" ht="15" customHeight="1">
      <c r="A35" s="4" t="s">
        <v>137</v>
      </c>
      <c r="B35" s="55"/>
      <c r="C35" s="55"/>
      <c r="D35" s="55"/>
      <c r="E35" s="55"/>
      <c r="F35" s="44">
        <v>0</v>
      </c>
      <c r="G35" s="44">
        <v>0</v>
      </c>
      <c r="H35" s="44">
        <v>0</v>
      </c>
      <c r="I35" s="44">
        <v>0</v>
      </c>
      <c r="J35" s="44">
        <v>0</v>
      </c>
      <c r="K35" s="44">
        <v>0</v>
      </c>
      <c r="L35" s="44">
        <v>0</v>
      </c>
      <c r="M35" s="44">
        <v>0</v>
      </c>
      <c r="N35" s="44">
        <v>0</v>
      </c>
      <c r="O35" s="44">
        <v>0</v>
      </c>
      <c r="P35" s="44">
        <v>0</v>
      </c>
      <c r="Q35" s="44">
        <v>0</v>
      </c>
      <c r="R35" s="44">
        <f t="shared" si="137"/>
        <v>0</v>
      </c>
      <c r="S35" s="55"/>
      <c r="T35" s="55"/>
      <c r="U35" s="55"/>
      <c r="V35" s="44">
        <v>0</v>
      </c>
      <c r="W35" s="44">
        <v>0</v>
      </c>
      <c r="X35" s="44">
        <v>0</v>
      </c>
      <c r="Y35" s="44">
        <v>0</v>
      </c>
      <c r="Z35" s="44">
        <v>0</v>
      </c>
      <c r="AA35" s="44">
        <v>0</v>
      </c>
      <c r="AB35" s="44">
        <v>0</v>
      </c>
      <c r="AC35" s="44">
        <v>0</v>
      </c>
      <c r="AD35" s="44">
        <v>0</v>
      </c>
      <c r="AE35" s="44">
        <v>0</v>
      </c>
      <c r="AF35" s="44">
        <v>0</v>
      </c>
      <c r="AG35" s="44">
        <v>0</v>
      </c>
      <c r="AH35" s="44">
        <f t="shared" si="138"/>
        <v>0</v>
      </c>
      <c r="AI35" s="4"/>
      <c r="AJ35" s="4"/>
      <c r="AK35" s="4"/>
      <c r="AL35" s="44">
        <v>0</v>
      </c>
      <c r="AM35" s="44">
        <v>0</v>
      </c>
      <c r="AN35" s="44">
        <v>0</v>
      </c>
      <c r="AO35" s="44">
        <v>0</v>
      </c>
      <c r="AP35" s="44">
        <v>0</v>
      </c>
      <c r="AQ35" s="44">
        <v>0</v>
      </c>
      <c r="AR35" s="44">
        <v>0</v>
      </c>
      <c r="AS35" s="44">
        <v>0</v>
      </c>
      <c r="AT35" s="44">
        <v>0</v>
      </c>
      <c r="AU35" s="44">
        <v>0</v>
      </c>
      <c r="AV35" s="44">
        <v>0</v>
      </c>
      <c r="AW35" s="44">
        <v>0</v>
      </c>
      <c r="AX35" s="44">
        <f t="shared" si="139"/>
        <v>0</v>
      </c>
      <c r="AY35" s="4"/>
      <c r="AZ35" s="4"/>
      <c r="BA35" s="4"/>
      <c r="BB35" s="227">
        <v>0</v>
      </c>
      <c r="BC35" s="227">
        <v>0</v>
      </c>
      <c r="BD35" s="227">
        <v>0</v>
      </c>
      <c r="BE35" s="227">
        <v>0</v>
      </c>
      <c r="BF35" s="227">
        <v>0</v>
      </c>
      <c r="BG35" s="227">
        <v>0</v>
      </c>
      <c r="BH35" s="227">
        <v>0</v>
      </c>
      <c r="BI35" s="227">
        <v>0</v>
      </c>
      <c r="BJ35" s="227">
        <v>0</v>
      </c>
      <c r="BK35" s="227">
        <v>1</v>
      </c>
      <c r="BL35" s="227">
        <v>1</v>
      </c>
      <c r="BM35" s="227">
        <v>1</v>
      </c>
      <c r="BN35" s="44">
        <f t="shared" si="140"/>
        <v>1</v>
      </c>
      <c r="BO35" s="4"/>
      <c r="BP35" s="4"/>
      <c r="BQ35" s="4"/>
      <c r="BR35" s="44">
        <f>(CD35-BM35)/12+BM35</f>
        <v>1.0833333333333333</v>
      </c>
      <c r="BS35" s="44">
        <f>(CD35-BM35)/12+BR35</f>
        <v>1.1666666666666665</v>
      </c>
      <c r="BT35" s="44">
        <f>BS35-BR35+BS35</f>
        <v>1.2499999999999998</v>
      </c>
      <c r="BU35" s="44">
        <f t="shared" ref="BU35:BU36" si="163">BT35-BS35+BT35</f>
        <v>1.333333333333333</v>
      </c>
      <c r="BV35" s="44">
        <f t="shared" ref="BV35:BV36" si="164">BU35-BT35+BU35</f>
        <v>1.4166666666666663</v>
      </c>
      <c r="BW35" s="44">
        <f t="shared" ref="BW35:BW36" si="165">BV35-BU35+BV35</f>
        <v>1.4999999999999996</v>
      </c>
      <c r="BX35" s="44">
        <f t="shared" ref="BX35:BX36" si="166">BW35-BV35+BW35</f>
        <v>1.5833333333333328</v>
      </c>
      <c r="BY35" s="44">
        <f t="shared" ref="BY35:BY36" si="167">BX35-BW35+BX35</f>
        <v>1.6666666666666661</v>
      </c>
      <c r="BZ35" s="44">
        <f t="shared" ref="BZ35:BZ36" si="168">BY35-BX35+BY35</f>
        <v>1.7499999999999993</v>
      </c>
      <c r="CA35" s="44">
        <f t="shared" ref="CA35:CA36" si="169">BZ35-BY35+BZ35</f>
        <v>1.8333333333333326</v>
      </c>
      <c r="CB35" s="44">
        <f t="shared" ref="CB35:CB36" si="170">CA35-BZ35+CA35</f>
        <v>1.9166666666666659</v>
      </c>
      <c r="CC35" s="44">
        <f t="shared" ref="CC35:CC36" si="171">CB35-CA35+CB35</f>
        <v>1.9999999999999991</v>
      </c>
      <c r="CD35" s="44">
        <f>Assumptions!CB39-$BN65</f>
        <v>2</v>
      </c>
      <c r="CE35" s="4"/>
      <c r="CF35" s="4"/>
      <c r="CG35" s="4"/>
      <c r="CH35" s="44">
        <f>(CT35-CC35)/12+CC35</f>
        <v>2.3333333333333326</v>
      </c>
      <c r="CI35" s="44">
        <f>(CT35-CC35)/12+CH35</f>
        <v>2.6666666666666661</v>
      </c>
      <c r="CJ35" s="44">
        <f>CI35-CH35+CI35</f>
        <v>2.9999999999999996</v>
      </c>
      <c r="CK35" s="44">
        <f t="shared" si="142"/>
        <v>3.333333333333333</v>
      </c>
      <c r="CL35" s="44">
        <f t="shared" si="143"/>
        <v>3.6666666666666665</v>
      </c>
      <c r="CM35" s="44">
        <f t="shared" si="144"/>
        <v>4</v>
      </c>
      <c r="CN35" s="44">
        <f t="shared" si="145"/>
        <v>4.3333333333333339</v>
      </c>
      <c r="CO35" s="44">
        <f t="shared" si="146"/>
        <v>4.6666666666666679</v>
      </c>
      <c r="CP35" s="44">
        <f t="shared" si="147"/>
        <v>5.0000000000000018</v>
      </c>
      <c r="CQ35" s="44">
        <f t="shared" si="148"/>
        <v>5.3333333333333357</v>
      </c>
      <c r="CR35" s="44">
        <f t="shared" si="149"/>
        <v>5.6666666666666696</v>
      </c>
      <c r="CS35" s="44">
        <f t="shared" si="150"/>
        <v>6.0000000000000036</v>
      </c>
      <c r="CT35" s="44">
        <f>Assumptions!CR39-$BN65</f>
        <v>6</v>
      </c>
      <c r="CU35" s="4"/>
      <c r="CV35" s="4"/>
      <c r="CW35" s="4"/>
      <c r="CX35" s="44">
        <f t="shared" si="151"/>
        <v>6.7500000000000036</v>
      </c>
      <c r="CY35" s="44">
        <f t="shared" si="152"/>
        <v>7.5000000000000036</v>
      </c>
      <c r="CZ35" s="44">
        <f t="shared" si="153"/>
        <v>8.2500000000000036</v>
      </c>
      <c r="DA35" s="44">
        <f t="shared" si="154"/>
        <v>9.0000000000000036</v>
      </c>
      <c r="DB35" s="44">
        <f t="shared" si="155"/>
        <v>9.7500000000000036</v>
      </c>
      <c r="DC35" s="44">
        <f t="shared" si="156"/>
        <v>10.500000000000004</v>
      </c>
      <c r="DD35" s="44">
        <f t="shared" si="157"/>
        <v>11.250000000000004</v>
      </c>
      <c r="DE35" s="44">
        <f t="shared" si="158"/>
        <v>12.000000000000004</v>
      </c>
      <c r="DF35" s="44">
        <f t="shared" si="159"/>
        <v>12.750000000000004</v>
      </c>
      <c r="DG35" s="44">
        <f t="shared" si="160"/>
        <v>13.500000000000004</v>
      </c>
      <c r="DH35" s="44">
        <f t="shared" si="161"/>
        <v>14.250000000000004</v>
      </c>
      <c r="DI35" s="44">
        <f t="shared" si="162"/>
        <v>15.000000000000004</v>
      </c>
      <c r="DJ35" s="44">
        <f>Assumptions!DH39-$BN65</f>
        <v>15</v>
      </c>
      <c r="DK35" s="55"/>
      <c r="DL35" s="55"/>
      <c r="DM35" s="55"/>
      <c r="DN35" s="165"/>
      <c r="DO35" s="165"/>
      <c r="DP35" s="165"/>
      <c r="DQ35" s="165"/>
      <c r="DR35" s="165"/>
      <c r="DS35" s="165"/>
      <c r="DT35" s="165"/>
      <c r="DU35" s="165"/>
      <c r="DV35" s="165"/>
    </row>
    <row r="36" spans="1:126" ht="15" customHeight="1">
      <c r="A36" s="4" t="s">
        <v>138</v>
      </c>
      <c r="B36" s="55"/>
      <c r="C36" s="55"/>
      <c r="D36" s="55"/>
      <c r="E36" s="55"/>
      <c r="F36" s="44">
        <v>0</v>
      </c>
      <c r="G36" s="44">
        <v>0</v>
      </c>
      <c r="H36" s="44">
        <v>0</v>
      </c>
      <c r="I36" s="44">
        <v>0</v>
      </c>
      <c r="J36" s="44">
        <v>0</v>
      </c>
      <c r="K36" s="44">
        <v>0</v>
      </c>
      <c r="L36" s="44">
        <v>0</v>
      </c>
      <c r="M36" s="44">
        <v>0</v>
      </c>
      <c r="N36" s="44">
        <v>0</v>
      </c>
      <c r="O36" s="44">
        <v>0</v>
      </c>
      <c r="P36" s="44">
        <v>0</v>
      </c>
      <c r="Q36" s="44">
        <v>0</v>
      </c>
      <c r="R36" s="44">
        <f t="shared" si="137"/>
        <v>0</v>
      </c>
      <c r="S36" s="55"/>
      <c r="T36" s="55"/>
      <c r="U36" s="55"/>
      <c r="V36" s="44">
        <v>0</v>
      </c>
      <c r="W36" s="44">
        <v>0</v>
      </c>
      <c r="X36" s="44">
        <v>0</v>
      </c>
      <c r="Y36" s="44">
        <v>0</v>
      </c>
      <c r="Z36" s="44">
        <v>0</v>
      </c>
      <c r="AA36" s="44">
        <v>0</v>
      </c>
      <c r="AB36" s="44">
        <v>0</v>
      </c>
      <c r="AC36" s="44">
        <v>0</v>
      </c>
      <c r="AD36" s="44">
        <v>0</v>
      </c>
      <c r="AE36" s="44">
        <v>0</v>
      </c>
      <c r="AF36" s="44">
        <v>0</v>
      </c>
      <c r="AG36" s="44">
        <v>0</v>
      </c>
      <c r="AH36" s="44">
        <f t="shared" si="138"/>
        <v>0</v>
      </c>
      <c r="AI36" s="4"/>
      <c r="AJ36" s="4"/>
      <c r="AK36" s="4"/>
      <c r="AL36" s="44">
        <v>0</v>
      </c>
      <c r="AM36" s="44">
        <v>0</v>
      </c>
      <c r="AN36" s="44">
        <v>0</v>
      </c>
      <c r="AO36" s="44">
        <v>0</v>
      </c>
      <c r="AP36" s="44">
        <v>0</v>
      </c>
      <c r="AQ36" s="44">
        <v>0</v>
      </c>
      <c r="AR36" s="44">
        <v>0</v>
      </c>
      <c r="AS36" s="44">
        <v>0</v>
      </c>
      <c r="AT36" s="44">
        <v>0</v>
      </c>
      <c r="AU36" s="44">
        <v>0</v>
      </c>
      <c r="AV36" s="44">
        <v>0</v>
      </c>
      <c r="AW36" s="44">
        <v>0</v>
      </c>
      <c r="AX36" s="44">
        <f t="shared" si="139"/>
        <v>0</v>
      </c>
      <c r="AY36" s="4"/>
      <c r="AZ36" s="4"/>
      <c r="BA36" s="4"/>
      <c r="BB36" s="227">
        <v>0</v>
      </c>
      <c r="BC36" s="227">
        <v>0</v>
      </c>
      <c r="BD36" s="227">
        <v>0</v>
      </c>
      <c r="BE36" s="227">
        <v>0</v>
      </c>
      <c r="BF36" s="227">
        <v>0</v>
      </c>
      <c r="BG36" s="227">
        <v>0</v>
      </c>
      <c r="BH36" s="227">
        <v>0</v>
      </c>
      <c r="BI36" s="227">
        <v>0</v>
      </c>
      <c r="BJ36" s="227">
        <v>0</v>
      </c>
      <c r="BK36" s="227">
        <v>0</v>
      </c>
      <c r="BL36" s="227">
        <v>0</v>
      </c>
      <c r="BM36" s="227">
        <v>0</v>
      </c>
      <c r="BN36" s="44">
        <f t="shared" si="140"/>
        <v>0</v>
      </c>
      <c r="BO36" s="4"/>
      <c r="BP36" s="4"/>
      <c r="BQ36" s="4"/>
      <c r="BR36" s="44">
        <f>(CD36-BM36)/12+BM36</f>
        <v>8.3333333333333329E-2</v>
      </c>
      <c r="BS36" s="44">
        <f>(CD36-BM36)/12+BR36</f>
        <v>0.16666666666666666</v>
      </c>
      <c r="BT36" s="44">
        <f>BS36-BR36+BS36</f>
        <v>0.25</v>
      </c>
      <c r="BU36" s="44">
        <f t="shared" si="163"/>
        <v>0.33333333333333337</v>
      </c>
      <c r="BV36" s="44">
        <f t="shared" si="164"/>
        <v>0.41666666666666674</v>
      </c>
      <c r="BW36" s="44">
        <f t="shared" si="165"/>
        <v>0.50000000000000011</v>
      </c>
      <c r="BX36" s="44">
        <f t="shared" si="166"/>
        <v>0.58333333333333348</v>
      </c>
      <c r="BY36" s="44">
        <f t="shared" si="167"/>
        <v>0.66666666666666685</v>
      </c>
      <c r="BZ36" s="44">
        <f t="shared" si="168"/>
        <v>0.75000000000000022</v>
      </c>
      <c r="CA36" s="44">
        <f t="shared" si="169"/>
        <v>0.83333333333333359</v>
      </c>
      <c r="CB36" s="44">
        <f t="shared" si="170"/>
        <v>0.91666666666666696</v>
      </c>
      <c r="CC36" s="44">
        <f t="shared" si="171"/>
        <v>1.0000000000000004</v>
      </c>
      <c r="CD36" s="44">
        <f>Assumptions!CB40-$BN66</f>
        <v>1</v>
      </c>
      <c r="CE36" s="4"/>
      <c r="CF36" s="4"/>
      <c r="CG36" s="4"/>
      <c r="CH36" s="44">
        <f>(CT36-CC36)/12+CC36</f>
        <v>1.2083333333333337</v>
      </c>
      <c r="CI36" s="44">
        <f>(CT36-CC36)/12+CH36</f>
        <v>1.416666666666667</v>
      </c>
      <c r="CJ36" s="44">
        <f>CI36-CH36+CI36</f>
        <v>1.6250000000000002</v>
      </c>
      <c r="CK36" s="44">
        <f t="shared" si="142"/>
        <v>1.8333333333333335</v>
      </c>
      <c r="CL36" s="44">
        <f t="shared" si="143"/>
        <v>2.041666666666667</v>
      </c>
      <c r="CM36" s="44">
        <f t="shared" si="144"/>
        <v>2.2500000000000004</v>
      </c>
      <c r="CN36" s="44">
        <f t="shared" si="145"/>
        <v>2.4583333333333339</v>
      </c>
      <c r="CO36" s="44">
        <f t="shared" si="146"/>
        <v>2.6666666666666674</v>
      </c>
      <c r="CP36" s="44">
        <f t="shared" si="147"/>
        <v>2.8750000000000009</v>
      </c>
      <c r="CQ36" s="44">
        <f t="shared" si="148"/>
        <v>3.0833333333333344</v>
      </c>
      <c r="CR36" s="44">
        <f t="shared" si="149"/>
        <v>3.2916666666666679</v>
      </c>
      <c r="CS36" s="44">
        <f t="shared" si="150"/>
        <v>3.5000000000000013</v>
      </c>
      <c r="CT36" s="44">
        <f>Assumptions!CR40-$BN66</f>
        <v>3.5</v>
      </c>
      <c r="CU36" s="4"/>
      <c r="CV36" s="4"/>
      <c r="CW36" s="4"/>
      <c r="CX36" s="44">
        <f t="shared" si="151"/>
        <v>3.8750000000000013</v>
      </c>
      <c r="CY36" s="44">
        <f t="shared" si="152"/>
        <v>4.2500000000000009</v>
      </c>
      <c r="CZ36" s="44">
        <f t="shared" si="153"/>
        <v>4.625</v>
      </c>
      <c r="DA36" s="44">
        <f t="shared" si="154"/>
        <v>4.9999999999999991</v>
      </c>
      <c r="DB36" s="44">
        <f t="shared" si="155"/>
        <v>5.3749999999999982</v>
      </c>
      <c r="DC36" s="44">
        <f t="shared" si="156"/>
        <v>5.7499999999999973</v>
      </c>
      <c r="DD36" s="44">
        <f t="shared" si="157"/>
        <v>6.1249999999999964</v>
      </c>
      <c r="DE36" s="44">
        <f t="shared" si="158"/>
        <v>6.4999999999999956</v>
      </c>
      <c r="DF36" s="44">
        <f t="shared" si="159"/>
        <v>6.8749999999999947</v>
      </c>
      <c r="DG36" s="44">
        <f t="shared" si="160"/>
        <v>7.2499999999999938</v>
      </c>
      <c r="DH36" s="44">
        <f t="shared" si="161"/>
        <v>7.6249999999999929</v>
      </c>
      <c r="DI36" s="44">
        <f t="shared" si="162"/>
        <v>7.999999999999992</v>
      </c>
      <c r="DJ36" s="44">
        <f>Assumptions!DH40-$BN66</f>
        <v>8</v>
      </c>
      <c r="DK36" s="55"/>
      <c r="DL36" s="55"/>
      <c r="DM36" s="55"/>
      <c r="DN36" s="165"/>
      <c r="DO36" s="165"/>
      <c r="DP36" s="165"/>
      <c r="DQ36" s="165"/>
      <c r="DR36" s="165"/>
      <c r="DS36" s="165"/>
      <c r="DT36" s="165"/>
      <c r="DU36" s="165"/>
      <c r="DV36" s="165"/>
    </row>
    <row r="37" spans="1:126" ht="15.75" customHeight="1">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126"/>
      <c r="DO37" s="126"/>
      <c r="DP37" s="126"/>
      <c r="DQ37" s="126"/>
      <c r="DR37" s="126"/>
      <c r="DS37" s="126"/>
      <c r="DT37" s="126"/>
      <c r="DU37" s="126"/>
      <c r="DV37" s="126"/>
    </row>
    <row r="38" spans="1:126" ht="15" customHeight="1">
      <c r="A38" s="4" t="s">
        <v>225</v>
      </c>
      <c r="B38" s="4"/>
      <c r="C38" s="4"/>
      <c r="E38" s="4"/>
      <c r="F38" s="144">
        <v>0</v>
      </c>
      <c r="G38" s="144">
        <v>0</v>
      </c>
      <c r="H38" s="144">
        <v>0</v>
      </c>
      <c r="I38" s="144">
        <v>0</v>
      </c>
      <c r="J38" s="144">
        <v>0</v>
      </c>
      <c r="K38" s="144">
        <v>0</v>
      </c>
      <c r="L38" s="144">
        <v>0</v>
      </c>
      <c r="M38" s="144">
        <v>0</v>
      </c>
      <c r="N38" s="144">
        <v>0</v>
      </c>
      <c r="O38" s="144">
        <v>0</v>
      </c>
      <c r="P38" s="144">
        <v>0</v>
      </c>
      <c r="Q38" s="144">
        <v>0</v>
      </c>
      <c r="R38" s="144">
        <f t="shared" ref="R38:R40" si="172">SUM(F38:Q38)</f>
        <v>0</v>
      </c>
      <c r="S38" s="4"/>
      <c r="T38" s="4"/>
      <c r="U38" s="4"/>
      <c r="V38" s="144">
        <v>0</v>
      </c>
      <c r="W38" s="144">
        <v>0</v>
      </c>
      <c r="X38" s="144">
        <v>0</v>
      </c>
      <c r="Y38" s="144">
        <v>0</v>
      </c>
      <c r="Z38" s="144">
        <v>0</v>
      </c>
      <c r="AA38" s="144">
        <v>0</v>
      </c>
      <c r="AB38" s="144">
        <v>0</v>
      </c>
      <c r="AC38" s="144">
        <v>0</v>
      </c>
      <c r="AD38" s="144">
        <v>0</v>
      </c>
      <c r="AE38" s="144">
        <v>0</v>
      </c>
      <c r="AF38" s="144">
        <v>0</v>
      </c>
      <c r="AG38" s="144">
        <v>0</v>
      </c>
      <c r="AH38" s="144">
        <f t="shared" ref="AH38:AH40" si="173">SUM(V38:AG38)</f>
        <v>0</v>
      </c>
      <c r="AI38" s="4"/>
      <c r="AJ38" s="4"/>
      <c r="AK38" s="4"/>
      <c r="AL38" s="144">
        <v>0</v>
      </c>
      <c r="AM38" s="144">
        <v>0</v>
      </c>
      <c r="AN38" s="144">
        <v>0</v>
      </c>
      <c r="AO38" s="144">
        <v>0</v>
      </c>
      <c r="AP38" s="144">
        <v>0</v>
      </c>
      <c r="AQ38" s="144">
        <v>0</v>
      </c>
      <c r="AR38" s="144">
        <v>0</v>
      </c>
      <c r="AS38" s="144">
        <v>0</v>
      </c>
      <c r="AT38" s="144">
        <v>0</v>
      </c>
      <c r="AU38" s="144">
        <v>0</v>
      </c>
      <c r="AV38" s="144">
        <v>0</v>
      </c>
      <c r="AW38" s="144">
        <v>0</v>
      </c>
      <c r="AX38" s="144">
        <f t="shared" ref="AX38:AX40" si="174">SUM(AL38:AW38)</f>
        <v>0</v>
      </c>
      <c r="AY38" s="4"/>
      <c r="AZ38" s="4"/>
      <c r="BA38" s="4"/>
      <c r="BB38" s="144">
        <f t="shared" ref="BB38:BB40" si="175">BC38</f>
        <v>5416.666666666667</v>
      </c>
      <c r="BC38" s="144">
        <f t="shared" ref="BC38:BC40" si="176">BD38</f>
        <v>5416.666666666667</v>
      </c>
      <c r="BD38" s="144">
        <f t="shared" ref="BD38:BD40" si="177">BE38</f>
        <v>5416.666666666667</v>
      </c>
      <c r="BE38" s="144">
        <f t="shared" ref="BE38:BE40" si="178">BF38</f>
        <v>5416.666666666667</v>
      </c>
      <c r="BF38" s="144">
        <f t="shared" ref="BF38:BF40" si="179">BG38</f>
        <v>5416.666666666667</v>
      </c>
      <c r="BG38" s="144">
        <f t="shared" ref="BG38:BG40" si="180">BH38</f>
        <v>5416.666666666667</v>
      </c>
      <c r="BH38" s="144">
        <f t="shared" ref="BH38:BH40" si="181">BI38</f>
        <v>5416.666666666667</v>
      </c>
      <c r="BI38" s="144">
        <f t="shared" ref="BI38:BI40" si="182">BJ38</f>
        <v>5416.666666666667</v>
      </c>
      <c r="BJ38" s="144">
        <f t="shared" ref="BJ38:BJ40" si="183">BK38</f>
        <v>5416.666666666667</v>
      </c>
      <c r="BK38" s="144">
        <f t="shared" ref="BK38:BK40" si="184">BL38</f>
        <v>5416.666666666667</v>
      </c>
      <c r="BL38" s="144">
        <f t="shared" ref="BL38:BL40" si="185">BM38</f>
        <v>5416.666666666667</v>
      </c>
      <c r="BM38" s="144">
        <f t="shared" ref="BM38:BM40" si="186">BN38/12</f>
        <v>5416.666666666667</v>
      </c>
      <c r="BN38" s="144">
        <f>Assumptions!BL44</f>
        <v>65000</v>
      </c>
      <c r="BO38" s="4"/>
      <c r="BP38" s="4"/>
      <c r="BQ38" s="4"/>
      <c r="BR38" s="144">
        <f t="shared" ref="BR38:CB38" si="187">BS38</f>
        <v>5833.333333333333</v>
      </c>
      <c r="BS38" s="144">
        <f t="shared" si="187"/>
        <v>5833.333333333333</v>
      </c>
      <c r="BT38" s="144">
        <f t="shared" si="187"/>
        <v>5833.333333333333</v>
      </c>
      <c r="BU38" s="144">
        <f t="shared" si="187"/>
        <v>5833.333333333333</v>
      </c>
      <c r="BV38" s="144">
        <f t="shared" si="187"/>
        <v>5833.333333333333</v>
      </c>
      <c r="BW38" s="144">
        <f t="shared" si="187"/>
        <v>5833.333333333333</v>
      </c>
      <c r="BX38" s="144">
        <f t="shared" si="187"/>
        <v>5833.333333333333</v>
      </c>
      <c r="BY38" s="144">
        <f t="shared" si="187"/>
        <v>5833.333333333333</v>
      </c>
      <c r="BZ38" s="144">
        <f t="shared" si="187"/>
        <v>5833.333333333333</v>
      </c>
      <c r="CA38" s="144">
        <f t="shared" si="187"/>
        <v>5833.333333333333</v>
      </c>
      <c r="CB38" s="144">
        <f t="shared" si="187"/>
        <v>5833.333333333333</v>
      </c>
      <c r="CC38" s="144">
        <f t="shared" ref="CC38:CC40" si="188">CD38/12</f>
        <v>5833.333333333333</v>
      </c>
      <c r="CD38" s="144">
        <f>Assumptions!CB44</f>
        <v>70000</v>
      </c>
      <c r="CE38" s="4"/>
      <c r="CF38" s="4"/>
      <c r="CG38" s="4"/>
      <c r="CH38" s="144">
        <f t="shared" ref="CH38:CR38" si="189">CI38</f>
        <v>7500</v>
      </c>
      <c r="CI38" s="144">
        <f t="shared" si="189"/>
        <v>7500</v>
      </c>
      <c r="CJ38" s="144">
        <f t="shared" si="189"/>
        <v>7500</v>
      </c>
      <c r="CK38" s="144">
        <f t="shared" si="189"/>
        <v>7500</v>
      </c>
      <c r="CL38" s="144">
        <f t="shared" si="189"/>
        <v>7500</v>
      </c>
      <c r="CM38" s="144">
        <f t="shared" si="189"/>
        <v>7500</v>
      </c>
      <c r="CN38" s="144">
        <f t="shared" si="189"/>
        <v>7500</v>
      </c>
      <c r="CO38" s="144">
        <f t="shared" si="189"/>
        <v>7500</v>
      </c>
      <c r="CP38" s="144">
        <f t="shared" si="189"/>
        <v>7500</v>
      </c>
      <c r="CQ38" s="144">
        <f t="shared" si="189"/>
        <v>7500</v>
      </c>
      <c r="CR38" s="144">
        <f t="shared" si="189"/>
        <v>7500</v>
      </c>
      <c r="CS38" s="144">
        <f t="shared" ref="CS38:CS40" si="190">CT38/12</f>
        <v>7500</v>
      </c>
      <c r="CT38" s="144">
        <f>Assumptions!CR44</f>
        <v>90000</v>
      </c>
      <c r="CU38" s="4"/>
      <c r="CV38" s="4"/>
      <c r="CW38" s="4"/>
      <c r="CX38" s="144">
        <f t="shared" ref="CX38:DH38" si="191">CY38</f>
        <v>8333.3333333333339</v>
      </c>
      <c r="CY38" s="144">
        <f t="shared" si="191"/>
        <v>8333.3333333333339</v>
      </c>
      <c r="CZ38" s="144">
        <f t="shared" si="191"/>
        <v>8333.3333333333339</v>
      </c>
      <c r="DA38" s="144">
        <f t="shared" si="191"/>
        <v>8333.3333333333339</v>
      </c>
      <c r="DB38" s="144">
        <f t="shared" si="191"/>
        <v>8333.3333333333339</v>
      </c>
      <c r="DC38" s="144">
        <f t="shared" si="191"/>
        <v>8333.3333333333339</v>
      </c>
      <c r="DD38" s="144">
        <f t="shared" si="191"/>
        <v>8333.3333333333339</v>
      </c>
      <c r="DE38" s="144">
        <f t="shared" si="191"/>
        <v>8333.3333333333339</v>
      </c>
      <c r="DF38" s="144">
        <f t="shared" si="191"/>
        <v>8333.3333333333339</v>
      </c>
      <c r="DG38" s="144">
        <f t="shared" si="191"/>
        <v>8333.3333333333339</v>
      </c>
      <c r="DH38" s="144">
        <f t="shared" si="191"/>
        <v>8333.3333333333339</v>
      </c>
      <c r="DI38" s="144">
        <f t="shared" ref="DI38:DI40" si="192">DJ38/12</f>
        <v>8333.3333333333339</v>
      </c>
      <c r="DJ38" s="144">
        <f>Assumptions!DH44</f>
        <v>100000</v>
      </c>
      <c r="DK38" s="4"/>
      <c r="DL38" s="4"/>
      <c r="DM38" s="4"/>
      <c r="DN38" s="126"/>
      <c r="DO38" s="126"/>
      <c r="DP38" s="126"/>
      <c r="DQ38" s="126"/>
      <c r="DR38" s="126"/>
      <c r="DS38" s="126"/>
      <c r="DT38" s="126"/>
      <c r="DU38" s="126"/>
      <c r="DV38" s="126"/>
    </row>
    <row r="39" spans="1:126" ht="15" customHeight="1">
      <c r="A39" s="4" t="s">
        <v>182</v>
      </c>
      <c r="B39" s="38"/>
      <c r="C39" s="38"/>
      <c r="D39" s="169"/>
      <c r="E39" s="38"/>
      <c r="F39" s="38">
        <v>0</v>
      </c>
      <c r="G39" s="38">
        <v>0</v>
      </c>
      <c r="H39" s="38">
        <v>0</v>
      </c>
      <c r="I39" s="38">
        <v>0</v>
      </c>
      <c r="J39" s="38">
        <v>0</v>
      </c>
      <c r="K39" s="38">
        <v>0</v>
      </c>
      <c r="L39" s="38">
        <v>0</v>
      </c>
      <c r="M39" s="38">
        <v>0</v>
      </c>
      <c r="N39" s="38">
        <v>0</v>
      </c>
      <c r="O39" s="38">
        <v>0</v>
      </c>
      <c r="P39" s="38">
        <v>0</v>
      </c>
      <c r="Q39" s="38">
        <v>0</v>
      </c>
      <c r="R39" s="38">
        <f t="shared" si="172"/>
        <v>0</v>
      </c>
      <c r="S39" s="38"/>
      <c r="T39" s="38"/>
      <c r="U39" s="38"/>
      <c r="V39" s="38">
        <v>0</v>
      </c>
      <c r="W39" s="38">
        <v>0</v>
      </c>
      <c r="X39" s="38">
        <v>0</v>
      </c>
      <c r="Y39" s="38">
        <v>0</v>
      </c>
      <c r="Z39" s="38">
        <v>0</v>
      </c>
      <c r="AA39" s="38">
        <v>0</v>
      </c>
      <c r="AB39" s="38">
        <v>0</v>
      </c>
      <c r="AC39" s="38">
        <v>0</v>
      </c>
      <c r="AD39" s="38">
        <v>0</v>
      </c>
      <c r="AE39" s="38">
        <v>0</v>
      </c>
      <c r="AF39" s="38">
        <v>0</v>
      </c>
      <c r="AG39" s="38">
        <v>0</v>
      </c>
      <c r="AH39" s="38">
        <f t="shared" si="173"/>
        <v>0</v>
      </c>
      <c r="AI39" s="38"/>
      <c r="AJ39" s="38"/>
      <c r="AK39" s="38"/>
      <c r="AL39" s="38">
        <v>0</v>
      </c>
      <c r="AM39" s="38">
        <v>0</v>
      </c>
      <c r="AN39" s="38">
        <v>0</v>
      </c>
      <c r="AO39" s="38">
        <v>0</v>
      </c>
      <c r="AP39" s="38">
        <v>0</v>
      </c>
      <c r="AQ39" s="38">
        <v>0</v>
      </c>
      <c r="AR39" s="38">
        <v>0</v>
      </c>
      <c r="AS39" s="38">
        <v>0</v>
      </c>
      <c r="AT39" s="38">
        <v>0</v>
      </c>
      <c r="AU39" s="38">
        <v>0</v>
      </c>
      <c r="AV39" s="38">
        <v>0</v>
      </c>
      <c r="AW39" s="38">
        <v>0</v>
      </c>
      <c r="AX39" s="38">
        <f t="shared" si="174"/>
        <v>0</v>
      </c>
      <c r="AY39" s="38"/>
      <c r="AZ39" s="38"/>
      <c r="BA39" s="38"/>
      <c r="BB39" s="38">
        <f t="shared" si="175"/>
        <v>3750</v>
      </c>
      <c r="BC39" s="38">
        <f t="shared" si="176"/>
        <v>3750</v>
      </c>
      <c r="BD39" s="38">
        <f t="shared" si="177"/>
        <v>3750</v>
      </c>
      <c r="BE39" s="38">
        <f t="shared" si="178"/>
        <v>3750</v>
      </c>
      <c r="BF39" s="38">
        <f t="shared" si="179"/>
        <v>3750</v>
      </c>
      <c r="BG39" s="38">
        <f t="shared" si="180"/>
        <v>3750</v>
      </c>
      <c r="BH39" s="38">
        <f t="shared" si="181"/>
        <v>3750</v>
      </c>
      <c r="BI39" s="38">
        <f t="shared" si="182"/>
        <v>3750</v>
      </c>
      <c r="BJ39" s="38">
        <f t="shared" si="183"/>
        <v>3750</v>
      </c>
      <c r="BK39" s="38">
        <f t="shared" si="184"/>
        <v>3750</v>
      </c>
      <c r="BL39" s="38">
        <f t="shared" si="185"/>
        <v>3750</v>
      </c>
      <c r="BM39" s="38">
        <f t="shared" si="186"/>
        <v>3750</v>
      </c>
      <c r="BN39" s="38">
        <f>Assumptions!BL45</f>
        <v>45000</v>
      </c>
      <c r="BO39" s="38"/>
      <c r="BP39" s="38"/>
      <c r="BQ39" s="38"/>
      <c r="BR39" s="38">
        <f t="shared" ref="BR39:CB39" si="193">BS39</f>
        <v>4166.666666666667</v>
      </c>
      <c r="BS39" s="38">
        <f t="shared" si="193"/>
        <v>4166.666666666667</v>
      </c>
      <c r="BT39" s="38">
        <f t="shared" si="193"/>
        <v>4166.666666666667</v>
      </c>
      <c r="BU39" s="38">
        <f t="shared" si="193"/>
        <v>4166.666666666667</v>
      </c>
      <c r="BV39" s="38">
        <f t="shared" si="193"/>
        <v>4166.666666666667</v>
      </c>
      <c r="BW39" s="38">
        <f t="shared" si="193"/>
        <v>4166.666666666667</v>
      </c>
      <c r="BX39" s="38">
        <f t="shared" si="193"/>
        <v>4166.666666666667</v>
      </c>
      <c r="BY39" s="38">
        <f t="shared" si="193"/>
        <v>4166.666666666667</v>
      </c>
      <c r="BZ39" s="38">
        <f t="shared" si="193"/>
        <v>4166.666666666667</v>
      </c>
      <c r="CA39" s="38">
        <f t="shared" si="193"/>
        <v>4166.666666666667</v>
      </c>
      <c r="CB39" s="38">
        <f t="shared" si="193"/>
        <v>4166.666666666667</v>
      </c>
      <c r="CC39" s="38">
        <f t="shared" si="188"/>
        <v>4166.666666666667</v>
      </c>
      <c r="CD39" s="38">
        <f>Assumptions!CB45</f>
        <v>50000</v>
      </c>
      <c r="CE39" s="38"/>
      <c r="CF39" s="38"/>
      <c r="CG39" s="38"/>
      <c r="CH39" s="38">
        <f t="shared" ref="CH39:CR39" si="194">CI39</f>
        <v>5000</v>
      </c>
      <c r="CI39" s="38">
        <f t="shared" si="194"/>
        <v>5000</v>
      </c>
      <c r="CJ39" s="38">
        <f t="shared" si="194"/>
        <v>5000</v>
      </c>
      <c r="CK39" s="38">
        <f t="shared" si="194"/>
        <v>5000</v>
      </c>
      <c r="CL39" s="38">
        <f t="shared" si="194"/>
        <v>5000</v>
      </c>
      <c r="CM39" s="38">
        <f t="shared" si="194"/>
        <v>5000</v>
      </c>
      <c r="CN39" s="38">
        <f t="shared" si="194"/>
        <v>5000</v>
      </c>
      <c r="CO39" s="38">
        <f t="shared" si="194"/>
        <v>5000</v>
      </c>
      <c r="CP39" s="38">
        <f t="shared" si="194"/>
        <v>5000</v>
      </c>
      <c r="CQ39" s="38">
        <f t="shared" si="194"/>
        <v>5000</v>
      </c>
      <c r="CR39" s="38">
        <f t="shared" si="194"/>
        <v>5000</v>
      </c>
      <c r="CS39" s="38">
        <f t="shared" si="190"/>
        <v>5000</v>
      </c>
      <c r="CT39" s="38">
        <f>Assumptions!CR45</f>
        <v>60000</v>
      </c>
      <c r="CU39" s="38"/>
      <c r="CV39" s="38"/>
      <c r="CW39" s="38"/>
      <c r="CX39" s="38">
        <f t="shared" ref="CX39:DH39" si="195">CY39</f>
        <v>5416.666666666667</v>
      </c>
      <c r="CY39" s="38">
        <f t="shared" si="195"/>
        <v>5416.666666666667</v>
      </c>
      <c r="CZ39" s="38">
        <f t="shared" si="195"/>
        <v>5416.666666666667</v>
      </c>
      <c r="DA39" s="38">
        <f t="shared" si="195"/>
        <v>5416.666666666667</v>
      </c>
      <c r="DB39" s="38">
        <f t="shared" si="195"/>
        <v>5416.666666666667</v>
      </c>
      <c r="DC39" s="38">
        <f t="shared" si="195"/>
        <v>5416.666666666667</v>
      </c>
      <c r="DD39" s="38">
        <f t="shared" si="195"/>
        <v>5416.666666666667</v>
      </c>
      <c r="DE39" s="38">
        <f t="shared" si="195"/>
        <v>5416.666666666667</v>
      </c>
      <c r="DF39" s="38">
        <f t="shared" si="195"/>
        <v>5416.666666666667</v>
      </c>
      <c r="DG39" s="38">
        <f t="shared" si="195"/>
        <v>5416.666666666667</v>
      </c>
      <c r="DH39" s="38">
        <f t="shared" si="195"/>
        <v>5416.666666666667</v>
      </c>
      <c r="DI39" s="38">
        <f t="shared" si="192"/>
        <v>5416.666666666667</v>
      </c>
      <c r="DJ39" s="38">
        <f>Assumptions!DH45</f>
        <v>65000</v>
      </c>
      <c r="DK39" s="38"/>
      <c r="DL39" s="38"/>
      <c r="DM39" s="38"/>
      <c r="DN39" s="169"/>
      <c r="DO39" s="169"/>
      <c r="DP39" s="169"/>
      <c r="DQ39" s="169"/>
      <c r="DR39" s="169"/>
      <c r="DS39" s="169"/>
      <c r="DT39" s="169"/>
      <c r="DU39" s="169"/>
      <c r="DV39" s="169"/>
    </row>
    <row r="40" spans="1:126" ht="15" customHeight="1">
      <c r="A40" s="4" t="s">
        <v>183</v>
      </c>
      <c r="B40" s="38"/>
      <c r="C40" s="38"/>
      <c r="D40" s="169"/>
      <c r="E40" s="38"/>
      <c r="F40" s="38">
        <v>0</v>
      </c>
      <c r="G40" s="38">
        <v>0</v>
      </c>
      <c r="H40" s="38">
        <v>0</v>
      </c>
      <c r="I40" s="38">
        <v>0</v>
      </c>
      <c r="J40" s="38">
        <v>0</v>
      </c>
      <c r="K40" s="38">
        <v>0</v>
      </c>
      <c r="L40" s="38">
        <v>0</v>
      </c>
      <c r="M40" s="38">
        <v>0</v>
      </c>
      <c r="N40" s="38">
        <v>0</v>
      </c>
      <c r="O40" s="38">
        <v>0</v>
      </c>
      <c r="P40" s="38">
        <v>0</v>
      </c>
      <c r="Q40" s="38">
        <v>0</v>
      </c>
      <c r="R40" s="38">
        <f t="shared" si="172"/>
        <v>0</v>
      </c>
      <c r="S40" s="38"/>
      <c r="T40" s="38"/>
      <c r="U40" s="38"/>
      <c r="V40" s="38">
        <v>0</v>
      </c>
      <c r="W40" s="38">
        <v>0</v>
      </c>
      <c r="X40" s="38">
        <v>0</v>
      </c>
      <c r="Y40" s="38">
        <v>0</v>
      </c>
      <c r="Z40" s="38">
        <v>0</v>
      </c>
      <c r="AA40" s="38">
        <v>0</v>
      </c>
      <c r="AB40" s="38">
        <v>0</v>
      </c>
      <c r="AC40" s="38">
        <v>0</v>
      </c>
      <c r="AD40" s="38">
        <v>0</v>
      </c>
      <c r="AE40" s="38">
        <v>0</v>
      </c>
      <c r="AF40" s="38">
        <v>0</v>
      </c>
      <c r="AG40" s="38">
        <v>0</v>
      </c>
      <c r="AH40" s="38">
        <f t="shared" si="173"/>
        <v>0</v>
      </c>
      <c r="AI40" s="38"/>
      <c r="AJ40" s="38"/>
      <c r="AK40" s="38"/>
      <c r="AL40" s="38">
        <v>0</v>
      </c>
      <c r="AM40" s="38">
        <v>0</v>
      </c>
      <c r="AN40" s="38">
        <v>0</v>
      </c>
      <c r="AO40" s="38">
        <v>0</v>
      </c>
      <c r="AP40" s="38">
        <v>0</v>
      </c>
      <c r="AQ40" s="38">
        <v>0</v>
      </c>
      <c r="AR40" s="38">
        <v>0</v>
      </c>
      <c r="AS40" s="38">
        <v>0</v>
      </c>
      <c r="AT40" s="38">
        <v>0</v>
      </c>
      <c r="AU40" s="38">
        <v>0</v>
      </c>
      <c r="AV40" s="38">
        <v>0</v>
      </c>
      <c r="AW40" s="38">
        <v>0</v>
      </c>
      <c r="AX40" s="38">
        <f t="shared" si="174"/>
        <v>0</v>
      </c>
      <c r="AY40" s="38"/>
      <c r="AZ40" s="38"/>
      <c r="BA40" s="38"/>
      <c r="BB40" s="38">
        <f t="shared" si="175"/>
        <v>2500</v>
      </c>
      <c r="BC40" s="38">
        <f t="shared" si="176"/>
        <v>2500</v>
      </c>
      <c r="BD40" s="38">
        <f t="shared" si="177"/>
        <v>2500</v>
      </c>
      <c r="BE40" s="38">
        <f t="shared" si="178"/>
        <v>2500</v>
      </c>
      <c r="BF40" s="38">
        <f t="shared" si="179"/>
        <v>2500</v>
      </c>
      <c r="BG40" s="38">
        <f t="shared" si="180"/>
        <v>2500</v>
      </c>
      <c r="BH40" s="38">
        <f t="shared" si="181"/>
        <v>2500</v>
      </c>
      <c r="BI40" s="38">
        <f t="shared" si="182"/>
        <v>2500</v>
      </c>
      <c r="BJ40" s="38">
        <f t="shared" si="183"/>
        <v>2500</v>
      </c>
      <c r="BK40" s="38">
        <f t="shared" si="184"/>
        <v>2500</v>
      </c>
      <c r="BL40" s="38">
        <f t="shared" si="185"/>
        <v>2500</v>
      </c>
      <c r="BM40" s="38">
        <f t="shared" si="186"/>
        <v>2500</v>
      </c>
      <c r="BN40" s="38">
        <f>Assumptions!BL46</f>
        <v>30000</v>
      </c>
      <c r="BO40" s="38"/>
      <c r="BP40" s="38"/>
      <c r="BQ40" s="38"/>
      <c r="BR40" s="38">
        <f t="shared" ref="BR40:CB40" si="196">BS40</f>
        <v>2916.6666666666665</v>
      </c>
      <c r="BS40" s="38">
        <f t="shared" si="196"/>
        <v>2916.6666666666665</v>
      </c>
      <c r="BT40" s="38">
        <f t="shared" si="196"/>
        <v>2916.6666666666665</v>
      </c>
      <c r="BU40" s="38">
        <f t="shared" si="196"/>
        <v>2916.6666666666665</v>
      </c>
      <c r="BV40" s="38">
        <f t="shared" si="196"/>
        <v>2916.6666666666665</v>
      </c>
      <c r="BW40" s="38">
        <f t="shared" si="196"/>
        <v>2916.6666666666665</v>
      </c>
      <c r="BX40" s="38">
        <f t="shared" si="196"/>
        <v>2916.6666666666665</v>
      </c>
      <c r="BY40" s="38">
        <f t="shared" si="196"/>
        <v>2916.6666666666665</v>
      </c>
      <c r="BZ40" s="38">
        <f t="shared" si="196"/>
        <v>2916.6666666666665</v>
      </c>
      <c r="CA40" s="38">
        <f t="shared" si="196"/>
        <v>2916.6666666666665</v>
      </c>
      <c r="CB40" s="38">
        <f t="shared" si="196"/>
        <v>2916.6666666666665</v>
      </c>
      <c r="CC40" s="38">
        <f t="shared" si="188"/>
        <v>2916.6666666666665</v>
      </c>
      <c r="CD40" s="38">
        <f>Assumptions!CB46</f>
        <v>35000</v>
      </c>
      <c r="CE40" s="38"/>
      <c r="CF40" s="38"/>
      <c r="CG40" s="38"/>
      <c r="CH40" s="38">
        <f t="shared" ref="CH40:CR40" si="197">CI40</f>
        <v>3333.3333333333335</v>
      </c>
      <c r="CI40" s="38">
        <f t="shared" si="197"/>
        <v>3333.3333333333335</v>
      </c>
      <c r="CJ40" s="38">
        <f t="shared" si="197"/>
        <v>3333.3333333333335</v>
      </c>
      <c r="CK40" s="38">
        <f t="shared" si="197"/>
        <v>3333.3333333333335</v>
      </c>
      <c r="CL40" s="38">
        <f t="shared" si="197"/>
        <v>3333.3333333333335</v>
      </c>
      <c r="CM40" s="38">
        <f t="shared" si="197"/>
        <v>3333.3333333333335</v>
      </c>
      <c r="CN40" s="38">
        <f t="shared" si="197"/>
        <v>3333.3333333333335</v>
      </c>
      <c r="CO40" s="38">
        <f t="shared" si="197"/>
        <v>3333.3333333333335</v>
      </c>
      <c r="CP40" s="38">
        <f t="shared" si="197"/>
        <v>3333.3333333333335</v>
      </c>
      <c r="CQ40" s="38">
        <f t="shared" si="197"/>
        <v>3333.3333333333335</v>
      </c>
      <c r="CR40" s="38">
        <f t="shared" si="197"/>
        <v>3333.3333333333335</v>
      </c>
      <c r="CS40" s="38">
        <f t="shared" si="190"/>
        <v>3333.3333333333335</v>
      </c>
      <c r="CT40" s="38">
        <f>Assumptions!CR46</f>
        <v>40000</v>
      </c>
      <c r="CU40" s="38"/>
      <c r="CV40" s="38"/>
      <c r="CW40" s="38"/>
      <c r="CX40" s="38">
        <f t="shared" ref="CX40:DH40" si="198">CY40</f>
        <v>3750</v>
      </c>
      <c r="CY40" s="38">
        <f t="shared" si="198"/>
        <v>3750</v>
      </c>
      <c r="CZ40" s="38">
        <f t="shared" si="198"/>
        <v>3750</v>
      </c>
      <c r="DA40" s="38">
        <f t="shared" si="198"/>
        <v>3750</v>
      </c>
      <c r="DB40" s="38">
        <f t="shared" si="198"/>
        <v>3750</v>
      </c>
      <c r="DC40" s="38">
        <f t="shared" si="198"/>
        <v>3750</v>
      </c>
      <c r="DD40" s="38">
        <f t="shared" si="198"/>
        <v>3750</v>
      </c>
      <c r="DE40" s="38">
        <f t="shared" si="198"/>
        <v>3750</v>
      </c>
      <c r="DF40" s="38">
        <f t="shared" si="198"/>
        <v>3750</v>
      </c>
      <c r="DG40" s="38">
        <f t="shared" si="198"/>
        <v>3750</v>
      </c>
      <c r="DH40" s="38">
        <f t="shared" si="198"/>
        <v>3750</v>
      </c>
      <c r="DI40" s="38">
        <f t="shared" si="192"/>
        <v>3750</v>
      </c>
      <c r="DJ40" s="38">
        <f>Assumptions!DH46</f>
        <v>45000</v>
      </c>
      <c r="DK40" s="38"/>
      <c r="DL40" s="38"/>
      <c r="DM40" s="38"/>
      <c r="DN40" s="169"/>
      <c r="DO40" s="169"/>
      <c r="DP40" s="169"/>
      <c r="DQ40" s="169"/>
      <c r="DR40" s="169"/>
      <c r="DS40" s="169"/>
      <c r="DT40" s="169"/>
      <c r="DU40" s="169"/>
      <c r="DV40" s="169"/>
    </row>
    <row r="41" spans="1:126" ht="15" customHeight="1">
      <c r="A41" s="4"/>
      <c r="B41" s="4"/>
      <c r="C41" s="4"/>
      <c r="D41" s="4"/>
      <c r="E41" s="4"/>
      <c r="F41" s="144"/>
      <c r="G41" s="144"/>
      <c r="H41" s="144"/>
      <c r="I41" s="144"/>
      <c r="J41" s="144"/>
      <c r="K41" s="144"/>
      <c r="L41" s="144"/>
      <c r="M41" s="144"/>
      <c r="N41" s="144"/>
      <c r="O41" s="144"/>
      <c r="P41" s="144"/>
      <c r="Q41" s="144"/>
      <c r="R41" s="144"/>
      <c r="S41" s="4"/>
      <c r="T41" s="4"/>
      <c r="U41" s="4"/>
      <c r="V41" s="144"/>
      <c r="W41" s="144"/>
      <c r="X41" s="144"/>
      <c r="Y41" s="144"/>
      <c r="Z41" s="144"/>
      <c r="AA41" s="144"/>
      <c r="AB41" s="144"/>
      <c r="AC41" s="144"/>
      <c r="AD41" s="144"/>
      <c r="AE41" s="144"/>
      <c r="AF41" s="144"/>
      <c r="AG41" s="144"/>
      <c r="AH41" s="144"/>
      <c r="AI41" s="4"/>
      <c r="AJ41" s="4"/>
      <c r="AK41" s="4"/>
      <c r="AL41" s="144"/>
      <c r="AM41" s="144"/>
      <c r="AN41" s="144"/>
      <c r="AO41" s="144"/>
      <c r="AP41" s="144"/>
      <c r="AQ41" s="144"/>
      <c r="AR41" s="144"/>
      <c r="AS41" s="144"/>
      <c r="AT41" s="144"/>
      <c r="AU41" s="144"/>
      <c r="AV41" s="144"/>
      <c r="AW41" s="144"/>
      <c r="AX41" s="144"/>
      <c r="AY41" s="4"/>
      <c r="AZ41" s="4"/>
      <c r="BA41" s="4"/>
      <c r="BB41" s="144"/>
      <c r="BC41" s="144"/>
      <c r="BD41" s="144"/>
      <c r="BE41" s="144"/>
      <c r="BF41" s="144"/>
      <c r="BG41" s="144"/>
      <c r="BH41" s="144"/>
      <c r="BI41" s="144"/>
      <c r="BJ41" s="144"/>
      <c r="BK41" s="144"/>
      <c r="BL41" s="144"/>
      <c r="BM41" s="144"/>
      <c r="BN41" s="144"/>
      <c r="BO41" s="4"/>
      <c r="BP41" s="4"/>
      <c r="BQ41" s="4"/>
      <c r="BR41" s="144"/>
      <c r="BS41" s="144"/>
      <c r="BT41" s="144"/>
      <c r="BU41" s="144"/>
      <c r="BV41" s="144"/>
      <c r="BW41" s="144"/>
      <c r="BX41" s="144"/>
      <c r="BY41" s="144"/>
      <c r="BZ41" s="144"/>
      <c r="CA41" s="144"/>
      <c r="CB41" s="144"/>
      <c r="CC41" s="144"/>
      <c r="CD41" s="144"/>
      <c r="CE41" s="4"/>
      <c r="CF41" s="4"/>
      <c r="CG41" s="4"/>
      <c r="CH41" s="144"/>
      <c r="CI41" s="144"/>
      <c r="CJ41" s="144"/>
      <c r="CK41" s="144"/>
      <c r="CL41" s="144"/>
      <c r="CM41" s="144"/>
      <c r="CN41" s="144"/>
      <c r="CO41" s="144"/>
      <c r="CP41" s="144"/>
      <c r="CQ41" s="144"/>
      <c r="CR41" s="144"/>
      <c r="CS41" s="144"/>
      <c r="CT41" s="144"/>
      <c r="CU41" s="4"/>
      <c r="CV41" s="4"/>
      <c r="CW41" s="4"/>
      <c r="CX41" s="144"/>
      <c r="CY41" s="144"/>
      <c r="CZ41" s="144"/>
      <c r="DA41" s="144"/>
      <c r="DB41" s="144"/>
      <c r="DC41" s="144"/>
      <c r="DD41" s="144"/>
      <c r="DE41" s="144"/>
      <c r="DF41" s="144"/>
      <c r="DG41" s="144"/>
      <c r="DH41" s="144"/>
      <c r="DI41" s="144"/>
      <c r="DJ41" s="144"/>
      <c r="DK41" s="4"/>
      <c r="DL41" s="4"/>
      <c r="DM41" s="4"/>
      <c r="DN41" s="126"/>
      <c r="DO41" s="126"/>
      <c r="DP41" s="126"/>
      <c r="DQ41" s="126"/>
      <c r="DR41" s="126"/>
      <c r="DS41" s="126"/>
      <c r="DT41" s="126"/>
      <c r="DU41" s="126"/>
      <c r="DV41" s="126"/>
    </row>
    <row r="42" spans="1:126" ht="15" customHeight="1">
      <c r="A42" s="4" t="s">
        <v>226</v>
      </c>
      <c r="B42" s="4"/>
      <c r="C42" s="4"/>
      <c r="E42" s="4"/>
      <c r="F42" s="144">
        <f t="shared" ref="F42:Q42" si="199">F38*F34</f>
        <v>0</v>
      </c>
      <c r="G42" s="144">
        <f t="shared" si="199"/>
        <v>0</v>
      </c>
      <c r="H42" s="144">
        <f t="shared" si="199"/>
        <v>0</v>
      </c>
      <c r="I42" s="144">
        <f t="shared" si="199"/>
        <v>0</v>
      </c>
      <c r="J42" s="144">
        <f t="shared" si="199"/>
        <v>0</v>
      </c>
      <c r="K42" s="144">
        <f t="shared" si="199"/>
        <v>0</v>
      </c>
      <c r="L42" s="144">
        <f t="shared" si="199"/>
        <v>0</v>
      </c>
      <c r="M42" s="144">
        <f t="shared" si="199"/>
        <v>0</v>
      </c>
      <c r="N42" s="144">
        <f t="shared" si="199"/>
        <v>0</v>
      </c>
      <c r="O42" s="144">
        <f t="shared" si="199"/>
        <v>0</v>
      </c>
      <c r="P42" s="144">
        <f t="shared" si="199"/>
        <v>0</v>
      </c>
      <c r="Q42" s="144">
        <f t="shared" si="199"/>
        <v>0</v>
      </c>
      <c r="R42" s="144">
        <f t="shared" ref="R42:R44" si="200">SUM(F42:Q42)</f>
        <v>0</v>
      </c>
      <c r="S42" s="4"/>
      <c r="T42" s="4"/>
      <c r="U42" s="4"/>
      <c r="V42" s="144">
        <f t="shared" ref="V42:AG42" si="201">V38*V34</f>
        <v>0</v>
      </c>
      <c r="W42" s="144">
        <f t="shared" si="201"/>
        <v>0</v>
      </c>
      <c r="X42" s="144">
        <f t="shared" si="201"/>
        <v>0</v>
      </c>
      <c r="Y42" s="144">
        <f t="shared" si="201"/>
        <v>0</v>
      </c>
      <c r="Z42" s="144">
        <f t="shared" si="201"/>
        <v>0</v>
      </c>
      <c r="AA42" s="144">
        <f t="shared" si="201"/>
        <v>0</v>
      </c>
      <c r="AB42" s="144">
        <f t="shared" si="201"/>
        <v>0</v>
      </c>
      <c r="AC42" s="144">
        <f t="shared" si="201"/>
        <v>0</v>
      </c>
      <c r="AD42" s="144">
        <f t="shared" si="201"/>
        <v>0</v>
      </c>
      <c r="AE42" s="144">
        <f t="shared" si="201"/>
        <v>0</v>
      </c>
      <c r="AF42" s="144">
        <f t="shared" si="201"/>
        <v>0</v>
      </c>
      <c r="AG42" s="144">
        <f t="shared" si="201"/>
        <v>0</v>
      </c>
      <c r="AH42" s="144">
        <f t="shared" ref="AH42:AH44" si="202">SUM(V42:AG42)</f>
        <v>0</v>
      </c>
      <c r="AI42" s="4"/>
      <c r="AJ42" s="4"/>
      <c r="AK42" s="4"/>
      <c r="AL42" s="144">
        <f t="shared" ref="AL42:AW42" si="203">AL38*AL34</f>
        <v>0</v>
      </c>
      <c r="AM42" s="144">
        <f t="shared" si="203"/>
        <v>0</v>
      </c>
      <c r="AN42" s="144">
        <f t="shared" si="203"/>
        <v>0</v>
      </c>
      <c r="AO42" s="144">
        <f t="shared" si="203"/>
        <v>0</v>
      </c>
      <c r="AP42" s="144">
        <f t="shared" si="203"/>
        <v>0</v>
      </c>
      <c r="AQ42" s="144">
        <f t="shared" si="203"/>
        <v>0</v>
      </c>
      <c r="AR42" s="144">
        <f t="shared" si="203"/>
        <v>0</v>
      </c>
      <c r="AS42" s="144">
        <f t="shared" si="203"/>
        <v>0</v>
      </c>
      <c r="AT42" s="144">
        <f t="shared" si="203"/>
        <v>0</v>
      </c>
      <c r="AU42" s="144">
        <f t="shared" si="203"/>
        <v>0</v>
      </c>
      <c r="AV42" s="144">
        <f t="shared" si="203"/>
        <v>0</v>
      </c>
      <c r="AW42" s="144">
        <f t="shared" si="203"/>
        <v>0</v>
      </c>
      <c r="AX42" s="144">
        <f t="shared" ref="AX42:AX44" si="204">SUM(AL42:AW42)</f>
        <v>0</v>
      </c>
      <c r="AY42" s="4"/>
      <c r="AZ42" s="4"/>
      <c r="BA42" s="4"/>
      <c r="BB42" s="144">
        <f t="shared" ref="BB42:BM42" si="205">BB38*BB34</f>
        <v>0</v>
      </c>
      <c r="BC42" s="144">
        <f t="shared" si="205"/>
        <v>0</v>
      </c>
      <c r="BD42" s="144">
        <f t="shared" si="205"/>
        <v>0</v>
      </c>
      <c r="BE42" s="144">
        <f t="shared" si="205"/>
        <v>0</v>
      </c>
      <c r="BF42" s="144">
        <f t="shared" si="205"/>
        <v>0</v>
      </c>
      <c r="BG42" s="144">
        <f t="shared" si="205"/>
        <v>0</v>
      </c>
      <c r="BH42" s="144">
        <f t="shared" si="205"/>
        <v>0</v>
      </c>
      <c r="BI42" s="144">
        <f t="shared" si="205"/>
        <v>0</v>
      </c>
      <c r="BJ42" s="144">
        <f t="shared" si="205"/>
        <v>0</v>
      </c>
      <c r="BK42" s="144">
        <f t="shared" si="205"/>
        <v>5416.666666666667</v>
      </c>
      <c r="BL42" s="144">
        <f t="shared" si="205"/>
        <v>10833.333333333334</v>
      </c>
      <c r="BM42" s="144">
        <f t="shared" si="205"/>
        <v>10833.333333333334</v>
      </c>
      <c r="BN42" s="144">
        <f t="shared" ref="BN42:BN44" si="206">SUM(BB42:BM42)</f>
        <v>27083.333333333336</v>
      </c>
      <c r="BO42" s="4"/>
      <c r="BP42" s="4"/>
      <c r="BQ42" s="4"/>
      <c r="BR42" s="144">
        <f t="shared" ref="BR42:CC42" si="207">BR38*BR34</f>
        <v>16041.666666666666</v>
      </c>
      <c r="BS42" s="144">
        <f t="shared" si="207"/>
        <v>20416.666666666664</v>
      </c>
      <c r="BT42" s="144">
        <f t="shared" si="207"/>
        <v>24791.666666666664</v>
      </c>
      <c r="BU42" s="144">
        <f t="shared" si="207"/>
        <v>29166.666666666664</v>
      </c>
      <c r="BV42" s="144">
        <f t="shared" si="207"/>
        <v>33541.666666666664</v>
      </c>
      <c r="BW42" s="144">
        <f t="shared" si="207"/>
        <v>37916.666666666664</v>
      </c>
      <c r="BX42" s="144">
        <f t="shared" si="207"/>
        <v>42291.666666666664</v>
      </c>
      <c r="BY42" s="144">
        <f t="shared" si="207"/>
        <v>46666.666666666664</v>
      </c>
      <c r="BZ42" s="144">
        <f t="shared" si="207"/>
        <v>51041.666666666664</v>
      </c>
      <c r="CA42" s="144">
        <f t="shared" si="207"/>
        <v>55416.666666666664</v>
      </c>
      <c r="CB42" s="144">
        <f t="shared" si="207"/>
        <v>59791.666666666664</v>
      </c>
      <c r="CC42" s="144">
        <f t="shared" si="207"/>
        <v>64166.666666666664</v>
      </c>
      <c r="CD42" s="144">
        <f t="shared" ref="CD42:CD44" si="208">SUM(BR42:CC42)</f>
        <v>481250</v>
      </c>
      <c r="CE42" s="4"/>
      <c r="CF42" s="4"/>
      <c r="CG42" s="4"/>
      <c r="CH42" s="144">
        <f t="shared" ref="CH42:CS42" si="209">CH38*CH34</f>
        <v>93750</v>
      </c>
      <c r="CI42" s="144">
        <f t="shared" si="209"/>
        <v>105000</v>
      </c>
      <c r="CJ42" s="144">
        <f t="shared" si="209"/>
        <v>116250</v>
      </c>
      <c r="CK42" s="144">
        <f t="shared" si="209"/>
        <v>127500</v>
      </c>
      <c r="CL42" s="144">
        <f t="shared" si="209"/>
        <v>138750</v>
      </c>
      <c r="CM42" s="144">
        <f t="shared" si="209"/>
        <v>150000</v>
      </c>
      <c r="CN42" s="144">
        <f t="shared" si="209"/>
        <v>161250</v>
      </c>
      <c r="CO42" s="144">
        <f t="shared" si="209"/>
        <v>172500</v>
      </c>
      <c r="CP42" s="144">
        <f t="shared" si="209"/>
        <v>183750</v>
      </c>
      <c r="CQ42" s="144">
        <f t="shared" si="209"/>
        <v>195000</v>
      </c>
      <c r="CR42" s="144">
        <f t="shared" si="209"/>
        <v>206250</v>
      </c>
      <c r="CS42" s="144">
        <f t="shared" si="209"/>
        <v>217500</v>
      </c>
      <c r="CT42" s="144">
        <f t="shared" ref="CT42:CT44" si="210">SUM(CH42:CS42)</f>
        <v>1867500</v>
      </c>
      <c r="CU42" s="4"/>
      <c r="CV42" s="4"/>
      <c r="CW42" s="4"/>
      <c r="CX42" s="144">
        <f t="shared" ref="CX42:DI42" si="211">CX38*CX34</f>
        <v>266666.66666666669</v>
      </c>
      <c r="CY42" s="144">
        <f t="shared" si="211"/>
        <v>291666.66666666669</v>
      </c>
      <c r="CZ42" s="144">
        <f t="shared" si="211"/>
        <v>316666.66666666669</v>
      </c>
      <c r="DA42" s="144">
        <f t="shared" si="211"/>
        <v>341666.66666666669</v>
      </c>
      <c r="DB42" s="144">
        <f t="shared" si="211"/>
        <v>366666.66666666669</v>
      </c>
      <c r="DC42" s="144">
        <f t="shared" si="211"/>
        <v>391666.66666666669</v>
      </c>
      <c r="DD42" s="144">
        <f t="shared" si="211"/>
        <v>416666.66666666669</v>
      </c>
      <c r="DE42" s="144">
        <f t="shared" si="211"/>
        <v>441666.66666666669</v>
      </c>
      <c r="DF42" s="144">
        <f t="shared" si="211"/>
        <v>466666.66666666669</v>
      </c>
      <c r="DG42" s="144">
        <f t="shared" si="211"/>
        <v>491666.66666666669</v>
      </c>
      <c r="DH42" s="144">
        <f t="shared" si="211"/>
        <v>516666.66666666669</v>
      </c>
      <c r="DI42" s="144">
        <f t="shared" si="211"/>
        <v>541666.66666666674</v>
      </c>
      <c r="DJ42" s="144">
        <f t="shared" ref="DJ42:DJ44" si="212">SUM(CX42:DI42)</f>
        <v>4850000</v>
      </c>
      <c r="DK42" s="4"/>
      <c r="DL42" s="4"/>
      <c r="DM42" s="4"/>
      <c r="DN42" s="126"/>
      <c r="DO42" s="126"/>
      <c r="DP42" s="126"/>
      <c r="DQ42" s="126"/>
      <c r="DR42" s="126"/>
      <c r="DS42" s="126"/>
      <c r="DT42" s="126"/>
      <c r="DU42" s="126"/>
      <c r="DV42" s="126"/>
    </row>
    <row r="43" spans="1:126" ht="15" customHeight="1">
      <c r="A43" s="4" t="s">
        <v>142</v>
      </c>
      <c r="B43" s="38"/>
      <c r="C43" s="38"/>
      <c r="D43" s="169"/>
      <c r="E43" s="38"/>
      <c r="F43" s="38">
        <f t="shared" ref="F43:Q43" si="213">F39*F35</f>
        <v>0</v>
      </c>
      <c r="G43" s="38">
        <f t="shared" si="213"/>
        <v>0</v>
      </c>
      <c r="H43" s="38">
        <f t="shared" si="213"/>
        <v>0</v>
      </c>
      <c r="I43" s="38">
        <f t="shared" si="213"/>
        <v>0</v>
      </c>
      <c r="J43" s="38">
        <f t="shared" si="213"/>
        <v>0</v>
      </c>
      <c r="K43" s="38">
        <f t="shared" si="213"/>
        <v>0</v>
      </c>
      <c r="L43" s="38">
        <f t="shared" si="213"/>
        <v>0</v>
      </c>
      <c r="M43" s="38">
        <f t="shared" si="213"/>
        <v>0</v>
      </c>
      <c r="N43" s="38">
        <f t="shared" si="213"/>
        <v>0</v>
      </c>
      <c r="O43" s="38">
        <f t="shared" si="213"/>
        <v>0</v>
      </c>
      <c r="P43" s="38">
        <f t="shared" si="213"/>
        <v>0</v>
      </c>
      <c r="Q43" s="38">
        <f t="shared" si="213"/>
        <v>0</v>
      </c>
      <c r="R43" s="38">
        <f t="shared" si="200"/>
        <v>0</v>
      </c>
      <c r="S43" s="38"/>
      <c r="T43" s="38"/>
      <c r="U43" s="38"/>
      <c r="V43" s="38">
        <f t="shared" ref="V43:AG43" si="214">V39*V35</f>
        <v>0</v>
      </c>
      <c r="W43" s="38">
        <f t="shared" si="214"/>
        <v>0</v>
      </c>
      <c r="X43" s="38">
        <f t="shared" si="214"/>
        <v>0</v>
      </c>
      <c r="Y43" s="38">
        <f t="shared" si="214"/>
        <v>0</v>
      </c>
      <c r="Z43" s="38">
        <f t="shared" si="214"/>
        <v>0</v>
      </c>
      <c r="AA43" s="38">
        <f t="shared" si="214"/>
        <v>0</v>
      </c>
      <c r="AB43" s="38">
        <f t="shared" si="214"/>
        <v>0</v>
      </c>
      <c r="AC43" s="38">
        <f t="shared" si="214"/>
        <v>0</v>
      </c>
      <c r="AD43" s="38">
        <f t="shared" si="214"/>
        <v>0</v>
      </c>
      <c r="AE43" s="38">
        <f t="shared" si="214"/>
        <v>0</v>
      </c>
      <c r="AF43" s="38">
        <f t="shared" si="214"/>
        <v>0</v>
      </c>
      <c r="AG43" s="38">
        <f t="shared" si="214"/>
        <v>0</v>
      </c>
      <c r="AH43" s="38">
        <f t="shared" si="202"/>
        <v>0</v>
      </c>
      <c r="AI43" s="38"/>
      <c r="AJ43" s="38"/>
      <c r="AK43" s="38"/>
      <c r="AL43" s="38">
        <f t="shared" ref="AL43:AW43" si="215">AL39*AL35</f>
        <v>0</v>
      </c>
      <c r="AM43" s="38">
        <f t="shared" si="215"/>
        <v>0</v>
      </c>
      <c r="AN43" s="38">
        <f t="shared" si="215"/>
        <v>0</v>
      </c>
      <c r="AO43" s="38">
        <f t="shared" si="215"/>
        <v>0</v>
      </c>
      <c r="AP43" s="38">
        <f t="shared" si="215"/>
        <v>0</v>
      </c>
      <c r="AQ43" s="38">
        <f t="shared" si="215"/>
        <v>0</v>
      </c>
      <c r="AR43" s="38">
        <f t="shared" si="215"/>
        <v>0</v>
      </c>
      <c r="AS43" s="38">
        <f t="shared" si="215"/>
        <v>0</v>
      </c>
      <c r="AT43" s="38">
        <f t="shared" si="215"/>
        <v>0</v>
      </c>
      <c r="AU43" s="38">
        <f t="shared" si="215"/>
        <v>0</v>
      </c>
      <c r="AV43" s="38">
        <f t="shared" si="215"/>
        <v>0</v>
      </c>
      <c r="AW43" s="38">
        <f t="shared" si="215"/>
        <v>0</v>
      </c>
      <c r="AX43" s="38">
        <f t="shared" si="204"/>
        <v>0</v>
      </c>
      <c r="AY43" s="38"/>
      <c r="AZ43" s="38"/>
      <c r="BA43" s="38"/>
      <c r="BB43" s="38">
        <f t="shared" ref="BB43:BM43" si="216">BB39*BB35</f>
        <v>0</v>
      </c>
      <c r="BC43" s="38">
        <f t="shared" si="216"/>
        <v>0</v>
      </c>
      <c r="BD43" s="38">
        <f t="shared" si="216"/>
        <v>0</v>
      </c>
      <c r="BE43" s="38">
        <f t="shared" si="216"/>
        <v>0</v>
      </c>
      <c r="BF43" s="38">
        <f t="shared" si="216"/>
        <v>0</v>
      </c>
      <c r="BG43" s="38">
        <f t="shared" si="216"/>
        <v>0</v>
      </c>
      <c r="BH43" s="38">
        <f t="shared" si="216"/>
        <v>0</v>
      </c>
      <c r="BI43" s="38">
        <f t="shared" si="216"/>
        <v>0</v>
      </c>
      <c r="BJ43" s="38">
        <f t="shared" si="216"/>
        <v>0</v>
      </c>
      <c r="BK43" s="38">
        <f t="shared" si="216"/>
        <v>3750</v>
      </c>
      <c r="BL43" s="38">
        <f t="shared" si="216"/>
        <v>3750</v>
      </c>
      <c r="BM43" s="38">
        <f t="shared" si="216"/>
        <v>3750</v>
      </c>
      <c r="BN43" s="38">
        <f t="shared" si="206"/>
        <v>11250</v>
      </c>
      <c r="BO43" s="38"/>
      <c r="BP43" s="38"/>
      <c r="BQ43" s="38"/>
      <c r="BR43" s="38">
        <f t="shared" ref="BR43:CC43" si="217">BR39*BR35</f>
        <v>4513.8888888888887</v>
      </c>
      <c r="BS43" s="38">
        <f t="shared" si="217"/>
        <v>4861.1111111111104</v>
      </c>
      <c r="BT43" s="38">
        <f t="shared" si="217"/>
        <v>5208.333333333333</v>
      </c>
      <c r="BU43" s="38">
        <f t="shared" si="217"/>
        <v>5555.5555555555547</v>
      </c>
      <c r="BV43" s="38">
        <f t="shared" si="217"/>
        <v>5902.7777777777765</v>
      </c>
      <c r="BW43" s="38">
        <f t="shared" si="217"/>
        <v>6249.9999999999982</v>
      </c>
      <c r="BX43" s="38">
        <f t="shared" si="217"/>
        <v>6597.2222222222208</v>
      </c>
      <c r="BY43" s="38">
        <f t="shared" si="217"/>
        <v>6944.4444444444425</v>
      </c>
      <c r="BZ43" s="38">
        <f t="shared" si="217"/>
        <v>7291.6666666666642</v>
      </c>
      <c r="CA43" s="38">
        <f t="shared" si="217"/>
        <v>7638.888888888886</v>
      </c>
      <c r="CB43" s="38">
        <f t="shared" si="217"/>
        <v>7986.1111111111086</v>
      </c>
      <c r="CC43" s="38">
        <f t="shared" si="217"/>
        <v>8333.3333333333303</v>
      </c>
      <c r="CD43" s="38">
        <f t="shared" si="208"/>
        <v>77083.333333333314</v>
      </c>
      <c r="CE43" s="38"/>
      <c r="CF43" s="38"/>
      <c r="CG43" s="38"/>
      <c r="CH43" s="38">
        <f t="shared" ref="CH43:CS43" si="218">CH39*CH35</f>
        <v>11666.666666666662</v>
      </c>
      <c r="CI43" s="38">
        <f t="shared" si="218"/>
        <v>13333.33333333333</v>
      </c>
      <c r="CJ43" s="38">
        <f t="shared" si="218"/>
        <v>14999.999999999998</v>
      </c>
      <c r="CK43" s="38">
        <f t="shared" si="218"/>
        <v>16666.666666666664</v>
      </c>
      <c r="CL43" s="38">
        <f t="shared" si="218"/>
        <v>18333.333333333332</v>
      </c>
      <c r="CM43" s="38">
        <f t="shared" si="218"/>
        <v>20000</v>
      </c>
      <c r="CN43" s="38">
        <f t="shared" si="218"/>
        <v>21666.666666666668</v>
      </c>
      <c r="CO43" s="38">
        <f t="shared" si="218"/>
        <v>23333.333333333339</v>
      </c>
      <c r="CP43" s="38">
        <f t="shared" si="218"/>
        <v>25000.000000000007</v>
      </c>
      <c r="CQ43" s="38">
        <f t="shared" si="218"/>
        <v>26666.666666666679</v>
      </c>
      <c r="CR43" s="38">
        <f t="shared" si="218"/>
        <v>28333.333333333347</v>
      </c>
      <c r="CS43" s="38">
        <f t="shared" si="218"/>
        <v>30000.000000000018</v>
      </c>
      <c r="CT43" s="38">
        <f t="shared" si="210"/>
        <v>250000.00000000006</v>
      </c>
      <c r="CU43" s="38"/>
      <c r="CV43" s="38"/>
      <c r="CW43" s="38"/>
      <c r="CX43" s="38">
        <f t="shared" ref="CX43:DI43" si="219">CX39*CX35</f>
        <v>36562.500000000022</v>
      </c>
      <c r="CY43" s="38">
        <f t="shared" si="219"/>
        <v>40625.000000000022</v>
      </c>
      <c r="CZ43" s="38">
        <f t="shared" si="219"/>
        <v>44687.500000000022</v>
      </c>
      <c r="DA43" s="38">
        <f t="shared" si="219"/>
        <v>48750.000000000022</v>
      </c>
      <c r="DB43" s="38">
        <f t="shared" si="219"/>
        <v>52812.500000000022</v>
      </c>
      <c r="DC43" s="38">
        <f t="shared" si="219"/>
        <v>56875.000000000022</v>
      </c>
      <c r="DD43" s="38">
        <f t="shared" si="219"/>
        <v>60937.500000000022</v>
      </c>
      <c r="DE43" s="38">
        <f t="shared" si="219"/>
        <v>65000.000000000022</v>
      </c>
      <c r="DF43" s="38">
        <f t="shared" si="219"/>
        <v>69062.500000000029</v>
      </c>
      <c r="DG43" s="38">
        <f t="shared" si="219"/>
        <v>73125.000000000029</v>
      </c>
      <c r="DH43" s="38">
        <f t="shared" si="219"/>
        <v>77187.500000000029</v>
      </c>
      <c r="DI43" s="38">
        <f t="shared" si="219"/>
        <v>81250.000000000029</v>
      </c>
      <c r="DJ43" s="38">
        <f t="shared" si="212"/>
        <v>706875.00000000012</v>
      </c>
      <c r="DK43" s="38"/>
      <c r="DL43" s="38"/>
      <c r="DM43" s="38"/>
      <c r="DN43" s="169"/>
      <c r="DO43" s="169"/>
      <c r="DP43" s="169"/>
      <c r="DQ43" s="169"/>
      <c r="DR43" s="169"/>
      <c r="DS43" s="169"/>
      <c r="DT43" s="169"/>
      <c r="DU43" s="169"/>
      <c r="DV43" s="169"/>
    </row>
    <row r="44" spans="1:126" ht="15" customHeight="1">
      <c r="A44" s="4" t="s">
        <v>144</v>
      </c>
      <c r="B44" s="38"/>
      <c r="C44" s="38"/>
      <c r="D44" s="169"/>
      <c r="E44" s="38"/>
      <c r="F44" s="38">
        <f t="shared" ref="F44:Q44" si="220">F40*F36</f>
        <v>0</v>
      </c>
      <c r="G44" s="38">
        <f t="shared" si="220"/>
        <v>0</v>
      </c>
      <c r="H44" s="38">
        <f t="shared" si="220"/>
        <v>0</v>
      </c>
      <c r="I44" s="38">
        <f t="shared" si="220"/>
        <v>0</v>
      </c>
      <c r="J44" s="38">
        <f t="shared" si="220"/>
        <v>0</v>
      </c>
      <c r="K44" s="38">
        <f t="shared" si="220"/>
        <v>0</v>
      </c>
      <c r="L44" s="38">
        <f t="shared" si="220"/>
        <v>0</v>
      </c>
      <c r="M44" s="38">
        <f t="shared" si="220"/>
        <v>0</v>
      </c>
      <c r="N44" s="38">
        <f t="shared" si="220"/>
        <v>0</v>
      </c>
      <c r="O44" s="38">
        <f t="shared" si="220"/>
        <v>0</v>
      </c>
      <c r="P44" s="38">
        <f t="shared" si="220"/>
        <v>0</v>
      </c>
      <c r="Q44" s="38">
        <f t="shared" si="220"/>
        <v>0</v>
      </c>
      <c r="R44" s="38">
        <f t="shared" si="200"/>
        <v>0</v>
      </c>
      <c r="S44" s="38"/>
      <c r="T44" s="38"/>
      <c r="U44" s="38"/>
      <c r="V44" s="38">
        <f t="shared" ref="V44:AG44" si="221">V40*V36</f>
        <v>0</v>
      </c>
      <c r="W44" s="38">
        <f t="shared" si="221"/>
        <v>0</v>
      </c>
      <c r="X44" s="38">
        <f t="shared" si="221"/>
        <v>0</v>
      </c>
      <c r="Y44" s="38">
        <f t="shared" si="221"/>
        <v>0</v>
      </c>
      <c r="Z44" s="38">
        <f t="shared" si="221"/>
        <v>0</v>
      </c>
      <c r="AA44" s="38">
        <f t="shared" si="221"/>
        <v>0</v>
      </c>
      <c r="AB44" s="38">
        <f t="shared" si="221"/>
        <v>0</v>
      </c>
      <c r="AC44" s="38">
        <f t="shared" si="221"/>
        <v>0</v>
      </c>
      <c r="AD44" s="38">
        <f t="shared" si="221"/>
        <v>0</v>
      </c>
      <c r="AE44" s="38">
        <f t="shared" si="221"/>
        <v>0</v>
      </c>
      <c r="AF44" s="38">
        <f t="shared" si="221"/>
        <v>0</v>
      </c>
      <c r="AG44" s="38">
        <f t="shared" si="221"/>
        <v>0</v>
      </c>
      <c r="AH44" s="38">
        <f t="shared" si="202"/>
        <v>0</v>
      </c>
      <c r="AI44" s="38"/>
      <c r="AJ44" s="38"/>
      <c r="AK44" s="38"/>
      <c r="AL44" s="38">
        <f t="shared" ref="AL44:AW44" si="222">AL40*AL36</f>
        <v>0</v>
      </c>
      <c r="AM44" s="38">
        <f t="shared" si="222"/>
        <v>0</v>
      </c>
      <c r="AN44" s="38">
        <f t="shared" si="222"/>
        <v>0</v>
      </c>
      <c r="AO44" s="38">
        <f t="shared" si="222"/>
        <v>0</v>
      </c>
      <c r="AP44" s="38">
        <f t="shared" si="222"/>
        <v>0</v>
      </c>
      <c r="AQ44" s="38">
        <f t="shared" si="222"/>
        <v>0</v>
      </c>
      <c r="AR44" s="38">
        <f t="shared" si="222"/>
        <v>0</v>
      </c>
      <c r="AS44" s="38">
        <f t="shared" si="222"/>
        <v>0</v>
      </c>
      <c r="AT44" s="38">
        <f t="shared" si="222"/>
        <v>0</v>
      </c>
      <c r="AU44" s="38">
        <f t="shared" si="222"/>
        <v>0</v>
      </c>
      <c r="AV44" s="38">
        <f t="shared" si="222"/>
        <v>0</v>
      </c>
      <c r="AW44" s="38">
        <f t="shared" si="222"/>
        <v>0</v>
      </c>
      <c r="AX44" s="38">
        <f t="shared" si="204"/>
        <v>0</v>
      </c>
      <c r="AY44" s="38"/>
      <c r="AZ44" s="38"/>
      <c r="BA44" s="38"/>
      <c r="BB44" s="38">
        <f t="shared" ref="BB44:BM44" si="223">BB40*BB36</f>
        <v>0</v>
      </c>
      <c r="BC44" s="38">
        <f t="shared" si="223"/>
        <v>0</v>
      </c>
      <c r="BD44" s="38">
        <f t="shared" si="223"/>
        <v>0</v>
      </c>
      <c r="BE44" s="38">
        <f t="shared" si="223"/>
        <v>0</v>
      </c>
      <c r="BF44" s="38">
        <f t="shared" si="223"/>
        <v>0</v>
      </c>
      <c r="BG44" s="38">
        <f t="shared" si="223"/>
        <v>0</v>
      </c>
      <c r="BH44" s="38">
        <f t="shared" si="223"/>
        <v>0</v>
      </c>
      <c r="BI44" s="38">
        <f t="shared" si="223"/>
        <v>0</v>
      </c>
      <c r="BJ44" s="38">
        <f t="shared" si="223"/>
        <v>0</v>
      </c>
      <c r="BK44" s="38">
        <f t="shared" si="223"/>
        <v>0</v>
      </c>
      <c r="BL44" s="38">
        <f t="shared" si="223"/>
        <v>0</v>
      </c>
      <c r="BM44" s="38">
        <f t="shared" si="223"/>
        <v>0</v>
      </c>
      <c r="BN44" s="38">
        <f t="shared" si="206"/>
        <v>0</v>
      </c>
      <c r="BO44" s="38"/>
      <c r="BP44" s="38"/>
      <c r="BQ44" s="38"/>
      <c r="BR44" s="38">
        <f t="shared" ref="BR44:CC44" si="224">BR40*BR36</f>
        <v>243.05555555555554</v>
      </c>
      <c r="BS44" s="38">
        <f t="shared" si="224"/>
        <v>486.11111111111109</v>
      </c>
      <c r="BT44" s="38">
        <f t="shared" si="224"/>
        <v>729.16666666666663</v>
      </c>
      <c r="BU44" s="38">
        <f t="shared" si="224"/>
        <v>972.22222222222229</v>
      </c>
      <c r="BV44" s="38">
        <f t="shared" si="224"/>
        <v>1215.2777777777778</v>
      </c>
      <c r="BW44" s="38">
        <f t="shared" si="224"/>
        <v>1458.3333333333335</v>
      </c>
      <c r="BX44" s="38">
        <f t="shared" si="224"/>
        <v>1701.3888888888891</v>
      </c>
      <c r="BY44" s="38">
        <f t="shared" si="224"/>
        <v>1944.4444444444448</v>
      </c>
      <c r="BZ44" s="38">
        <f t="shared" si="224"/>
        <v>2187.5000000000005</v>
      </c>
      <c r="CA44" s="38">
        <f t="shared" si="224"/>
        <v>2430.5555555555561</v>
      </c>
      <c r="CB44" s="38">
        <f t="shared" si="224"/>
        <v>2673.6111111111118</v>
      </c>
      <c r="CC44" s="38">
        <f t="shared" si="224"/>
        <v>2916.6666666666679</v>
      </c>
      <c r="CD44" s="38">
        <f t="shared" si="208"/>
        <v>18958.333333333336</v>
      </c>
      <c r="CE44" s="38"/>
      <c r="CF44" s="38"/>
      <c r="CG44" s="38"/>
      <c r="CH44" s="38">
        <f t="shared" ref="CH44:CS44" si="225">CH40*CH36</f>
        <v>4027.7777777777792</v>
      </c>
      <c r="CI44" s="38">
        <f t="shared" si="225"/>
        <v>4722.2222222222235</v>
      </c>
      <c r="CJ44" s="38">
        <f t="shared" si="225"/>
        <v>5416.6666666666679</v>
      </c>
      <c r="CK44" s="38">
        <f t="shared" si="225"/>
        <v>6111.1111111111122</v>
      </c>
      <c r="CL44" s="38">
        <f t="shared" si="225"/>
        <v>6805.5555555555566</v>
      </c>
      <c r="CM44" s="38">
        <f t="shared" si="225"/>
        <v>7500.0000000000018</v>
      </c>
      <c r="CN44" s="38">
        <f t="shared" si="225"/>
        <v>8194.4444444444471</v>
      </c>
      <c r="CO44" s="38">
        <f t="shared" si="225"/>
        <v>8888.8888888888923</v>
      </c>
      <c r="CP44" s="38">
        <f t="shared" si="225"/>
        <v>9583.3333333333376</v>
      </c>
      <c r="CQ44" s="38">
        <f t="shared" si="225"/>
        <v>10277.777777777781</v>
      </c>
      <c r="CR44" s="38">
        <f t="shared" si="225"/>
        <v>10972.222222222226</v>
      </c>
      <c r="CS44" s="38">
        <f t="shared" si="225"/>
        <v>11666.666666666672</v>
      </c>
      <c r="CT44" s="38">
        <f t="shared" si="210"/>
        <v>94166.666666666701</v>
      </c>
      <c r="CU44" s="38"/>
      <c r="CV44" s="38"/>
      <c r="CW44" s="38"/>
      <c r="CX44" s="38">
        <f t="shared" ref="CX44:DI44" si="226">CX40*CX36</f>
        <v>14531.250000000005</v>
      </c>
      <c r="CY44" s="38">
        <f t="shared" si="226"/>
        <v>15937.500000000004</v>
      </c>
      <c r="CZ44" s="38">
        <f t="shared" si="226"/>
        <v>17343.75</v>
      </c>
      <c r="DA44" s="38">
        <f t="shared" si="226"/>
        <v>18749.999999999996</v>
      </c>
      <c r="DB44" s="38">
        <f t="shared" si="226"/>
        <v>20156.249999999993</v>
      </c>
      <c r="DC44" s="38">
        <f t="shared" si="226"/>
        <v>21562.499999999989</v>
      </c>
      <c r="DD44" s="38">
        <f t="shared" si="226"/>
        <v>22968.749999999985</v>
      </c>
      <c r="DE44" s="38">
        <f t="shared" si="226"/>
        <v>24374.999999999982</v>
      </c>
      <c r="DF44" s="38">
        <f t="shared" si="226"/>
        <v>25781.249999999982</v>
      </c>
      <c r="DG44" s="38">
        <f t="shared" si="226"/>
        <v>27187.499999999978</v>
      </c>
      <c r="DH44" s="38">
        <f t="shared" si="226"/>
        <v>28593.749999999975</v>
      </c>
      <c r="DI44" s="38">
        <f t="shared" si="226"/>
        <v>29999.999999999971</v>
      </c>
      <c r="DJ44" s="38">
        <f t="shared" si="212"/>
        <v>267187.49999999983</v>
      </c>
      <c r="DK44" s="38"/>
      <c r="DL44" s="38"/>
      <c r="DM44" s="38"/>
      <c r="DN44" s="169"/>
      <c r="DO44" s="169"/>
      <c r="DP44" s="169"/>
      <c r="DQ44" s="169"/>
      <c r="DR44" s="169"/>
      <c r="DS44" s="169"/>
      <c r="DT44" s="169"/>
      <c r="DU44" s="169"/>
      <c r="DV44" s="169"/>
    </row>
    <row r="45" spans="1:126" ht="15" customHeight="1">
      <c r="A45" s="4"/>
      <c r="B45" s="4"/>
      <c r="C45" s="4"/>
      <c r="D45" s="4"/>
      <c r="E45" s="4"/>
      <c r="F45" s="144"/>
      <c r="G45" s="144"/>
      <c r="H45" s="144"/>
      <c r="I45" s="144"/>
      <c r="J45" s="144"/>
      <c r="K45" s="144"/>
      <c r="L45" s="144"/>
      <c r="M45" s="144"/>
      <c r="N45" s="144"/>
      <c r="O45" s="144"/>
      <c r="P45" s="144"/>
      <c r="Q45" s="144"/>
      <c r="R45" s="144"/>
      <c r="S45" s="4"/>
      <c r="T45" s="4"/>
      <c r="U45" s="4"/>
      <c r="V45" s="144"/>
      <c r="W45" s="144"/>
      <c r="X45" s="144"/>
      <c r="Y45" s="144"/>
      <c r="Z45" s="144"/>
      <c r="AA45" s="144"/>
      <c r="AB45" s="144"/>
      <c r="AC45" s="144"/>
      <c r="AD45" s="144"/>
      <c r="AE45" s="144"/>
      <c r="AF45" s="144"/>
      <c r="AG45" s="144"/>
      <c r="AH45" s="144"/>
      <c r="AI45" s="4"/>
      <c r="AJ45" s="4"/>
      <c r="AK45" s="4"/>
      <c r="AL45" s="144"/>
      <c r="AM45" s="144"/>
      <c r="AN45" s="144"/>
      <c r="AO45" s="144"/>
      <c r="AP45" s="144"/>
      <c r="AQ45" s="144"/>
      <c r="AR45" s="144"/>
      <c r="AS45" s="144"/>
      <c r="AT45" s="144"/>
      <c r="AU45" s="144"/>
      <c r="AV45" s="144"/>
      <c r="AW45" s="144"/>
      <c r="AX45" s="144"/>
      <c r="AY45" s="4"/>
      <c r="AZ45" s="4"/>
      <c r="BA45" s="4"/>
      <c r="BB45" s="144"/>
      <c r="BC45" s="144"/>
      <c r="BD45" s="144"/>
      <c r="BE45" s="144"/>
      <c r="BF45" s="144"/>
      <c r="BG45" s="144"/>
      <c r="BH45" s="144"/>
      <c r="BI45" s="144"/>
      <c r="BJ45" s="144"/>
      <c r="BK45" s="144"/>
      <c r="BL45" s="144"/>
      <c r="BM45" s="144"/>
      <c r="BN45" s="144"/>
      <c r="BO45" s="4"/>
      <c r="BP45" s="4"/>
      <c r="BQ45" s="4"/>
      <c r="BR45" s="144"/>
      <c r="BS45" s="144"/>
      <c r="BT45" s="144"/>
      <c r="BU45" s="144"/>
      <c r="BV45" s="144"/>
      <c r="BW45" s="144"/>
      <c r="BX45" s="144"/>
      <c r="BY45" s="144"/>
      <c r="BZ45" s="144"/>
      <c r="CA45" s="144"/>
      <c r="CB45" s="144"/>
      <c r="CC45" s="144"/>
      <c r="CD45" s="144"/>
      <c r="CE45" s="4"/>
      <c r="CF45" s="4"/>
      <c r="CG45" s="4"/>
      <c r="CH45" s="144"/>
      <c r="CI45" s="144"/>
      <c r="CJ45" s="144"/>
      <c r="CK45" s="144"/>
      <c r="CL45" s="144"/>
      <c r="CM45" s="144"/>
      <c r="CN45" s="144"/>
      <c r="CO45" s="144"/>
      <c r="CP45" s="144"/>
      <c r="CQ45" s="144"/>
      <c r="CR45" s="144"/>
      <c r="CS45" s="144"/>
      <c r="CT45" s="144"/>
      <c r="CU45" s="4"/>
      <c r="CV45" s="4"/>
      <c r="CW45" s="4"/>
      <c r="CX45" s="144"/>
      <c r="CY45" s="144"/>
      <c r="CZ45" s="144"/>
      <c r="DA45" s="144"/>
      <c r="DB45" s="144"/>
      <c r="DC45" s="144"/>
      <c r="DD45" s="144"/>
      <c r="DE45" s="144"/>
      <c r="DF45" s="144"/>
      <c r="DG45" s="144"/>
      <c r="DH45" s="144"/>
      <c r="DI45" s="144"/>
      <c r="DJ45" s="144"/>
      <c r="DK45" s="4"/>
      <c r="DL45" s="4"/>
      <c r="DM45" s="4"/>
      <c r="DN45" s="126"/>
      <c r="DO45" s="126"/>
      <c r="DP45" s="126"/>
      <c r="DQ45" s="126"/>
      <c r="DR45" s="126"/>
      <c r="DS45" s="126"/>
      <c r="DT45" s="126"/>
      <c r="DU45" s="126"/>
      <c r="DV45" s="126"/>
    </row>
    <row r="46" spans="1:126" ht="15" customHeight="1">
      <c r="A46" s="135" t="s">
        <v>146</v>
      </c>
      <c r="B46" s="135"/>
      <c r="C46" s="135"/>
      <c r="D46" s="135"/>
      <c r="E46" s="135"/>
      <c r="F46" s="136">
        <f t="shared" ref="F46:Q46" si="227">SUM(F42:F44,F26,F22,F30)</f>
        <v>0</v>
      </c>
      <c r="G46" s="136">
        <f t="shared" si="227"/>
        <v>0</v>
      </c>
      <c r="H46" s="136">
        <f t="shared" si="227"/>
        <v>0</v>
      </c>
      <c r="I46" s="136">
        <f t="shared" si="227"/>
        <v>0</v>
      </c>
      <c r="J46" s="136">
        <f t="shared" si="227"/>
        <v>0</v>
      </c>
      <c r="K46" s="136">
        <f t="shared" si="227"/>
        <v>0</v>
      </c>
      <c r="L46" s="136">
        <f t="shared" si="227"/>
        <v>0</v>
      </c>
      <c r="M46" s="136">
        <f t="shared" si="227"/>
        <v>0</v>
      </c>
      <c r="N46" s="136">
        <f t="shared" si="227"/>
        <v>0</v>
      </c>
      <c r="O46" s="136">
        <f t="shared" si="227"/>
        <v>0</v>
      </c>
      <c r="P46" s="136">
        <f t="shared" si="227"/>
        <v>0</v>
      </c>
      <c r="Q46" s="136">
        <f t="shared" si="227"/>
        <v>0</v>
      </c>
      <c r="R46" s="136">
        <f>SUM(F46:Q46)</f>
        <v>0</v>
      </c>
      <c r="S46" s="135"/>
      <c r="T46" s="135"/>
      <c r="U46" s="135"/>
      <c r="V46" s="136">
        <f t="shared" ref="V46:AG46" si="228">SUM(V42:V44,V26,V22,V30)</f>
        <v>5000</v>
      </c>
      <c r="W46" s="136">
        <f t="shared" si="228"/>
        <v>5000</v>
      </c>
      <c r="X46" s="136">
        <f t="shared" si="228"/>
        <v>5000</v>
      </c>
      <c r="Y46" s="136">
        <f t="shared" si="228"/>
        <v>5000</v>
      </c>
      <c r="Z46" s="136">
        <f t="shared" si="228"/>
        <v>5000</v>
      </c>
      <c r="AA46" s="136">
        <f t="shared" si="228"/>
        <v>5000</v>
      </c>
      <c r="AB46" s="136">
        <f t="shared" si="228"/>
        <v>5000</v>
      </c>
      <c r="AC46" s="136">
        <f t="shared" si="228"/>
        <v>5000</v>
      </c>
      <c r="AD46" s="136">
        <f t="shared" si="228"/>
        <v>5000</v>
      </c>
      <c r="AE46" s="136">
        <f t="shared" si="228"/>
        <v>5000</v>
      </c>
      <c r="AF46" s="136">
        <f t="shared" si="228"/>
        <v>5000</v>
      </c>
      <c r="AG46" s="136">
        <f t="shared" si="228"/>
        <v>5000</v>
      </c>
      <c r="AH46" s="136">
        <f>SUM(V46:AG46)</f>
        <v>60000</v>
      </c>
      <c r="AI46" s="135"/>
      <c r="AJ46" s="135"/>
      <c r="AK46" s="135"/>
      <c r="AL46" s="136">
        <f t="shared" ref="AL46:AW46" si="229">SUM(AL42:AL44,AL26,AL22,AL30)</f>
        <v>12083.333333333334</v>
      </c>
      <c r="AM46" s="136">
        <f t="shared" si="229"/>
        <v>12083.333333333334</v>
      </c>
      <c r="AN46" s="136">
        <f t="shared" si="229"/>
        <v>12083.333333333334</v>
      </c>
      <c r="AO46" s="136">
        <f t="shared" si="229"/>
        <v>12083.333333333334</v>
      </c>
      <c r="AP46" s="136">
        <f t="shared" si="229"/>
        <v>12083.333333333334</v>
      </c>
      <c r="AQ46" s="136">
        <f t="shared" si="229"/>
        <v>12083.333333333334</v>
      </c>
      <c r="AR46" s="136">
        <f t="shared" si="229"/>
        <v>12083.333333333334</v>
      </c>
      <c r="AS46" s="136">
        <f t="shared" si="229"/>
        <v>12083.333333333334</v>
      </c>
      <c r="AT46" s="136">
        <f t="shared" si="229"/>
        <v>12083.333333333334</v>
      </c>
      <c r="AU46" s="136">
        <f t="shared" si="229"/>
        <v>12083.333333333334</v>
      </c>
      <c r="AV46" s="136">
        <f t="shared" si="229"/>
        <v>12083.333333333334</v>
      </c>
      <c r="AW46" s="136">
        <f t="shared" si="229"/>
        <v>12083.333333333334</v>
      </c>
      <c r="AX46" s="136">
        <f>SUM(AL46:AW46)</f>
        <v>145000</v>
      </c>
      <c r="AY46" s="135"/>
      <c r="AZ46" s="135"/>
      <c r="BA46" s="135"/>
      <c r="BB46" s="136">
        <f t="shared" ref="BB46:BM46" si="230">SUM(BB42:BB44,BB26,BB22,BB30)</f>
        <v>15416.666666666668</v>
      </c>
      <c r="BC46" s="136">
        <f t="shared" si="230"/>
        <v>24583.333333333336</v>
      </c>
      <c r="BD46" s="136">
        <f t="shared" si="230"/>
        <v>24583.333333333336</v>
      </c>
      <c r="BE46" s="136">
        <f t="shared" si="230"/>
        <v>28333.333333333336</v>
      </c>
      <c r="BF46" s="136">
        <f t="shared" si="230"/>
        <v>28333.333333333336</v>
      </c>
      <c r="BG46" s="136">
        <f t="shared" si="230"/>
        <v>30833.333333333336</v>
      </c>
      <c r="BH46" s="136">
        <f t="shared" si="230"/>
        <v>30833.333333333336</v>
      </c>
      <c r="BI46" s="136">
        <f t="shared" si="230"/>
        <v>30833.333333333336</v>
      </c>
      <c r="BJ46" s="136">
        <f t="shared" si="230"/>
        <v>30833.333333333336</v>
      </c>
      <c r="BK46" s="136">
        <f t="shared" si="230"/>
        <v>40000</v>
      </c>
      <c r="BL46" s="136">
        <f t="shared" si="230"/>
        <v>45416.666666666672</v>
      </c>
      <c r="BM46" s="136">
        <f t="shared" si="230"/>
        <v>45416.666666666672</v>
      </c>
      <c r="BN46" s="136">
        <f>SUM(BB46:BM46)</f>
        <v>375416.66666666674</v>
      </c>
      <c r="BO46" s="135"/>
      <c r="BP46" s="135"/>
      <c r="BQ46" s="135"/>
      <c r="BR46" s="136">
        <f t="shared" ref="BR46:CC46" si="231">SUM(BR42:BR44,BR26,BR22,BR30)</f>
        <v>54277.777777777781</v>
      </c>
      <c r="BS46" s="136">
        <f t="shared" si="231"/>
        <v>59243.055555555547</v>
      </c>
      <c r="BT46" s="136">
        <f t="shared" si="231"/>
        <v>64208.333333333328</v>
      </c>
      <c r="BU46" s="136">
        <f t="shared" si="231"/>
        <v>69173.611111111109</v>
      </c>
      <c r="BV46" s="136">
        <f t="shared" si="231"/>
        <v>74138.888888888891</v>
      </c>
      <c r="BW46" s="136">
        <f t="shared" si="231"/>
        <v>79104.166666666672</v>
      </c>
      <c r="BX46" s="136">
        <f t="shared" si="231"/>
        <v>84069.444444444438</v>
      </c>
      <c r="BY46" s="136">
        <f t="shared" si="231"/>
        <v>89034.722222222219</v>
      </c>
      <c r="BZ46" s="136">
        <f t="shared" si="231"/>
        <v>94000</v>
      </c>
      <c r="CA46" s="136">
        <f t="shared" si="231"/>
        <v>98965.277777777766</v>
      </c>
      <c r="CB46" s="136">
        <f t="shared" si="231"/>
        <v>103930.55555555555</v>
      </c>
      <c r="CC46" s="136">
        <f t="shared" si="231"/>
        <v>108895.83333333334</v>
      </c>
      <c r="CD46" s="136">
        <f>SUM(BR46:CC46)</f>
        <v>979041.66666666663</v>
      </c>
      <c r="CE46" s="135"/>
      <c r="CF46" s="135"/>
      <c r="CG46" s="135"/>
      <c r="CH46" s="136">
        <f t="shared" ref="CH46:CS46" si="232">SUM(CH42:CH44,CH26,CH22,CH30)</f>
        <v>145887.15277777778</v>
      </c>
      <c r="CI46" s="136">
        <f t="shared" si="232"/>
        <v>159498.26388888891</v>
      </c>
      <c r="CJ46" s="136">
        <f t="shared" si="232"/>
        <v>173109.375</v>
      </c>
      <c r="CK46" s="136">
        <f t="shared" si="232"/>
        <v>186720.48611111112</v>
      </c>
      <c r="CL46" s="136">
        <f t="shared" si="232"/>
        <v>200331.59722222225</v>
      </c>
      <c r="CM46" s="136">
        <f t="shared" si="232"/>
        <v>213942.70833333334</v>
      </c>
      <c r="CN46" s="136">
        <f t="shared" si="232"/>
        <v>227553.81944444444</v>
      </c>
      <c r="CO46" s="136">
        <f t="shared" si="232"/>
        <v>241164.93055555559</v>
      </c>
      <c r="CP46" s="136">
        <f t="shared" si="232"/>
        <v>254776.04166666669</v>
      </c>
      <c r="CQ46" s="136">
        <f t="shared" si="232"/>
        <v>268387.15277777781</v>
      </c>
      <c r="CR46" s="136">
        <f t="shared" si="232"/>
        <v>281998.26388888888</v>
      </c>
      <c r="CS46" s="136">
        <f t="shared" si="232"/>
        <v>295609.375</v>
      </c>
      <c r="CT46" s="136">
        <f>SUM(CH46:CS46)</f>
        <v>2648979.1666666665</v>
      </c>
      <c r="CU46" s="135"/>
      <c r="CV46" s="135"/>
      <c r="CW46" s="135"/>
      <c r="CX46" s="136">
        <f t="shared" ref="CX46:DI46" si="233">SUM(CX42:CX44,CX26,CX22,CX30)</f>
        <v>357533.80208333337</v>
      </c>
      <c r="CY46" s="136">
        <f t="shared" si="233"/>
        <v>388002.55208333337</v>
      </c>
      <c r="CZ46" s="136">
        <f t="shared" si="233"/>
        <v>418471.30208333337</v>
      </c>
      <c r="DA46" s="136">
        <f t="shared" si="233"/>
        <v>448940.05208333337</v>
      </c>
      <c r="DB46" s="136">
        <f t="shared" si="233"/>
        <v>479408.80208333337</v>
      </c>
      <c r="DC46" s="136">
        <f t="shared" si="233"/>
        <v>509877.55208333337</v>
      </c>
      <c r="DD46" s="136">
        <f t="shared" si="233"/>
        <v>540346.30208333337</v>
      </c>
      <c r="DE46" s="136">
        <f t="shared" si="233"/>
        <v>570815.05208333326</v>
      </c>
      <c r="DF46" s="136">
        <f t="shared" si="233"/>
        <v>601283.80208333337</v>
      </c>
      <c r="DG46" s="136">
        <f t="shared" si="233"/>
        <v>631752.55208333337</v>
      </c>
      <c r="DH46" s="136">
        <f t="shared" si="233"/>
        <v>662221.30208333337</v>
      </c>
      <c r="DI46" s="136">
        <f t="shared" si="233"/>
        <v>692690.05208333337</v>
      </c>
      <c r="DJ46" s="136">
        <f>SUM(CX46:DI46)</f>
        <v>6301343.1249999991</v>
      </c>
      <c r="DK46" s="135"/>
      <c r="DL46" s="135"/>
      <c r="DM46" s="135"/>
      <c r="DN46" s="135"/>
      <c r="DO46" s="135"/>
      <c r="DP46" s="135"/>
      <c r="DQ46" s="135"/>
      <c r="DR46" s="135"/>
      <c r="DS46" s="135"/>
      <c r="DT46" s="135"/>
      <c r="DU46" s="135"/>
      <c r="DV46" s="135"/>
    </row>
    <row r="47" spans="1:126" ht="1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126"/>
      <c r="DO47" s="126"/>
      <c r="DP47" s="126"/>
      <c r="DQ47" s="126"/>
      <c r="DR47" s="126"/>
      <c r="DS47" s="126"/>
      <c r="DT47" s="126"/>
      <c r="DU47" s="126"/>
      <c r="DV47" s="126"/>
    </row>
    <row r="48" spans="1:126" ht="15" customHeight="1">
      <c r="A48" s="8" t="s">
        <v>147</v>
      </c>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row>
    <row r="49" spans="1:126" ht="1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126"/>
      <c r="DO49" s="126"/>
      <c r="DP49" s="126"/>
      <c r="DQ49" s="126"/>
      <c r="DR49" s="126"/>
      <c r="DS49" s="126"/>
      <c r="DT49" s="126"/>
      <c r="DU49" s="126"/>
      <c r="DV49" s="126"/>
    </row>
    <row r="50" spans="1:126" ht="15" customHeight="1">
      <c r="A50" s="125" t="s">
        <v>149</v>
      </c>
      <c r="B50" s="4"/>
      <c r="C50" s="160">
        <v>0.12</v>
      </c>
      <c r="D50" s="4"/>
      <c r="E50" s="4"/>
      <c r="F50" s="144">
        <f t="shared" ref="F50:Q50" si="234">F$46*$C$50</f>
        <v>0</v>
      </c>
      <c r="G50" s="144">
        <f t="shared" si="234"/>
        <v>0</v>
      </c>
      <c r="H50" s="144">
        <f t="shared" si="234"/>
        <v>0</v>
      </c>
      <c r="I50" s="144">
        <f t="shared" si="234"/>
        <v>0</v>
      </c>
      <c r="J50" s="144">
        <f t="shared" si="234"/>
        <v>0</v>
      </c>
      <c r="K50" s="144">
        <f t="shared" si="234"/>
        <v>0</v>
      </c>
      <c r="L50" s="144">
        <f t="shared" si="234"/>
        <v>0</v>
      </c>
      <c r="M50" s="144">
        <f t="shared" si="234"/>
        <v>0</v>
      </c>
      <c r="N50" s="144">
        <f t="shared" si="234"/>
        <v>0</v>
      </c>
      <c r="O50" s="144">
        <f t="shared" si="234"/>
        <v>0</v>
      </c>
      <c r="P50" s="144">
        <f t="shared" si="234"/>
        <v>0</v>
      </c>
      <c r="Q50" s="144">
        <f t="shared" si="234"/>
        <v>0</v>
      </c>
      <c r="R50" s="144">
        <f t="shared" ref="R50:R52" si="235">SUM(F50:Q50)</f>
        <v>0</v>
      </c>
      <c r="S50" s="4"/>
      <c r="T50" s="4"/>
      <c r="U50" s="4"/>
      <c r="V50" s="144">
        <f t="shared" ref="V50:AG50" si="236">V$46*$C$50</f>
        <v>600</v>
      </c>
      <c r="W50" s="144">
        <f t="shared" si="236"/>
        <v>600</v>
      </c>
      <c r="X50" s="144">
        <f t="shared" si="236"/>
        <v>600</v>
      </c>
      <c r="Y50" s="144">
        <f t="shared" si="236"/>
        <v>600</v>
      </c>
      <c r="Z50" s="144">
        <f t="shared" si="236"/>
        <v>600</v>
      </c>
      <c r="AA50" s="144">
        <f t="shared" si="236"/>
        <v>600</v>
      </c>
      <c r="AB50" s="144">
        <f t="shared" si="236"/>
        <v>600</v>
      </c>
      <c r="AC50" s="144">
        <f t="shared" si="236"/>
        <v>600</v>
      </c>
      <c r="AD50" s="144">
        <f t="shared" si="236"/>
        <v>600</v>
      </c>
      <c r="AE50" s="144">
        <f t="shared" si="236"/>
        <v>600</v>
      </c>
      <c r="AF50" s="144">
        <f t="shared" si="236"/>
        <v>600</v>
      </c>
      <c r="AG50" s="144">
        <f t="shared" si="236"/>
        <v>600</v>
      </c>
      <c r="AH50" s="144">
        <f t="shared" ref="AH50:AH52" si="237">SUM(V50:AG50)</f>
        <v>7200</v>
      </c>
      <c r="AI50" s="4"/>
      <c r="AJ50" s="4"/>
      <c r="AK50" s="4"/>
      <c r="AL50" s="144">
        <f t="shared" ref="AL50:AW50" si="238">AL$46*$C$50</f>
        <v>1450</v>
      </c>
      <c r="AM50" s="144">
        <f t="shared" si="238"/>
        <v>1450</v>
      </c>
      <c r="AN50" s="144">
        <f t="shared" si="238"/>
        <v>1450</v>
      </c>
      <c r="AO50" s="144">
        <f t="shared" si="238"/>
        <v>1450</v>
      </c>
      <c r="AP50" s="144">
        <f t="shared" si="238"/>
        <v>1450</v>
      </c>
      <c r="AQ50" s="144">
        <f t="shared" si="238"/>
        <v>1450</v>
      </c>
      <c r="AR50" s="144">
        <f t="shared" si="238"/>
        <v>1450</v>
      </c>
      <c r="AS50" s="144">
        <f t="shared" si="238"/>
        <v>1450</v>
      </c>
      <c r="AT50" s="144">
        <f t="shared" si="238"/>
        <v>1450</v>
      </c>
      <c r="AU50" s="144">
        <f t="shared" si="238"/>
        <v>1450</v>
      </c>
      <c r="AV50" s="144">
        <f t="shared" si="238"/>
        <v>1450</v>
      </c>
      <c r="AW50" s="144">
        <f t="shared" si="238"/>
        <v>1450</v>
      </c>
      <c r="AX50" s="144">
        <f t="shared" ref="AX50:AX52" si="239">SUM(AL50:AW50)</f>
        <v>17400</v>
      </c>
      <c r="AY50" s="4"/>
      <c r="AZ50" s="4"/>
      <c r="BA50" s="4"/>
      <c r="BB50" s="144">
        <f t="shared" ref="BB50:BM50" si="240">BB$46*$C$50</f>
        <v>1850</v>
      </c>
      <c r="BC50" s="144">
        <f t="shared" si="240"/>
        <v>2950</v>
      </c>
      <c r="BD50" s="144">
        <f t="shared" si="240"/>
        <v>2950</v>
      </c>
      <c r="BE50" s="144">
        <f t="shared" si="240"/>
        <v>3400</v>
      </c>
      <c r="BF50" s="144">
        <f t="shared" si="240"/>
        <v>3400</v>
      </c>
      <c r="BG50" s="144">
        <f t="shared" si="240"/>
        <v>3700</v>
      </c>
      <c r="BH50" s="144">
        <f t="shared" si="240"/>
        <v>3700</v>
      </c>
      <c r="BI50" s="144">
        <f t="shared" si="240"/>
        <v>3700</v>
      </c>
      <c r="BJ50" s="144">
        <f t="shared" si="240"/>
        <v>3700</v>
      </c>
      <c r="BK50" s="144">
        <f t="shared" si="240"/>
        <v>4800</v>
      </c>
      <c r="BL50" s="144">
        <f t="shared" si="240"/>
        <v>5450</v>
      </c>
      <c r="BM50" s="144">
        <f t="shared" si="240"/>
        <v>5450</v>
      </c>
      <c r="BN50" s="144">
        <f t="shared" ref="BN50:BN52" si="241">SUM(BB50:BM50)</f>
        <v>45050</v>
      </c>
      <c r="BO50" s="4"/>
      <c r="BP50" s="4"/>
      <c r="BQ50" s="4"/>
      <c r="BR50" s="144">
        <f t="shared" ref="BR50:CC50" si="242">BR$46*$C$50</f>
        <v>6513.333333333333</v>
      </c>
      <c r="BS50" s="144">
        <f t="shared" si="242"/>
        <v>7109.1666666666652</v>
      </c>
      <c r="BT50" s="144">
        <f t="shared" si="242"/>
        <v>7704.9999999999991</v>
      </c>
      <c r="BU50" s="144">
        <f t="shared" si="242"/>
        <v>8300.8333333333321</v>
      </c>
      <c r="BV50" s="144">
        <f t="shared" si="242"/>
        <v>8896.6666666666661</v>
      </c>
      <c r="BW50" s="144">
        <f t="shared" si="242"/>
        <v>9492.5</v>
      </c>
      <c r="BX50" s="144">
        <f t="shared" si="242"/>
        <v>10088.333333333332</v>
      </c>
      <c r="BY50" s="144">
        <f t="shared" si="242"/>
        <v>10684.166666666666</v>
      </c>
      <c r="BZ50" s="144">
        <f t="shared" si="242"/>
        <v>11280</v>
      </c>
      <c r="CA50" s="144">
        <f t="shared" si="242"/>
        <v>11875.833333333332</v>
      </c>
      <c r="CB50" s="144">
        <f t="shared" si="242"/>
        <v>12471.666666666666</v>
      </c>
      <c r="CC50" s="144">
        <f t="shared" si="242"/>
        <v>13067.5</v>
      </c>
      <c r="CD50" s="144">
        <f t="shared" ref="CD50:CD52" si="243">SUM(BR50:CC50)</f>
        <v>117485</v>
      </c>
      <c r="CE50" s="4"/>
      <c r="CF50" s="4"/>
      <c r="CG50" s="4"/>
      <c r="CH50" s="144">
        <f t="shared" ref="CH50:CS50" si="244">CH$46*$C$50</f>
        <v>17506.458333333332</v>
      </c>
      <c r="CI50" s="144">
        <f t="shared" si="244"/>
        <v>19139.791666666668</v>
      </c>
      <c r="CJ50" s="144">
        <f t="shared" si="244"/>
        <v>20773.125</v>
      </c>
      <c r="CK50" s="144">
        <f t="shared" si="244"/>
        <v>22406.458333333336</v>
      </c>
      <c r="CL50" s="144">
        <f t="shared" si="244"/>
        <v>24039.791666666668</v>
      </c>
      <c r="CM50" s="144">
        <f t="shared" si="244"/>
        <v>25673.125</v>
      </c>
      <c r="CN50" s="144">
        <f t="shared" si="244"/>
        <v>27306.458333333332</v>
      </c>
      <c r="CO50" s="144">
        <f t="shared" si="244"/>
        <v>28939.791666666672</v>
      </c>
      <c r="CP50" s="144">
        <f t="shared" si="244"/>
        <v>30573.125</v>
      </c>
      <c r="CQ50" s="144">
        <f t="shared" si="244"/>
        <v>32206.458333333336</v>
      </c>
      <c r="CR50" s="144">
        <f t="shared" si="244"/>
        <v>33839.791666666664</v>
      </c>
      <c r="CS50" s="144">
        <f t="shared" si="244"/>
        <v>35473.125</v>
      </c>
      <c r="CT50" s="144">
        <f t="shared" ref="CT50:CT52" si="245">SUM(CH50:CS50)</f>
        <v>317877.5</v>
      </c>
      <c r="CU50" s="4"/>
      <c r="CV50" s="4"/>
      <c r="CW50" s="4"/>
      <c r="CX50" s="144">
        <f t="shared" ref="CX50:DI50" si="246">CX$46*$C$50</f>
        <v>42904.056250000001</v>
      </c>
      <c r="CY50" s="144">
        <f t="shared" si="246"/>
        <v>46560.306250000001</v>
      </c>
      <c r="CZ50" s="144">
        <f t="shared" si="246"/>
        <v>50216.556250000001</v>
      </c>
      <c r="DA50" s="144">
        <f t="shared" si="246"/>
        <v>53872.806250000001</v>
      </c>
      <c r="DB50" s="144">
        <f t="shared" si="246"/>
        <v>57529.056250000001</v>
      </c>
      <c r="DC50" s="144">
        <f t="shared" si="246"/>
        <v>61185.306250000001</v>
      </c>
      <c r="DD50" s="144">
        <f t="shared" si="246"/>
        <v>64841.556250000001</v>
      </c>
      <c r="DE50" s="144">
        <f t="shared" si="246"/>
        <v>68497.806249999994</v>
      </c>
      <c r="DF50" s="144">
        <f t="shared" si="246"/>
        <v>72154.056250000009</v>
      </c>
      <c r="DG50" s="144">
        <f t="shared" si="246"/>
        <v>75810.306250000009</v>
      </c>
      <c r="DH50" s="144">
        <f t="shared" si="246"/>
        <v>79466.556250000009</v>
      </c>
      <c r="DI50" s="144">
        <f t="shared" si="246"/>
        <v>83122.806250000009</v>
      </c>
      <c r="DJ50" s="144">
        <f t="shared" ref="DJ50:DJ52" si="247">SUM(CX50:DI50)</f>
        <v>756161.17500000016</v>
      </c>
      <c r="DK50" s="4"/>
      <c r="DL50" s="4"/>
      <c r="DM50" s="4"/>
      <c r="DN50" s="126"/>
      <c r="DO50" s="126"/>
      <c r="DP50" s="126"/>
      <c r="DQ50" s="126"/>
      <c r="DR50" s="126"/>
      <c r="DS50" s="126"/>
      <c r="DT50" s="126"/>
      <c r="DU50" s="126"/>
      <c r="DV50" s="126"/>
    </row>
    <row r="51" spans="1:126" ht="15" customHeight="1">
      <c r="A51" s="125" t="s">
        <v>151</v>
      </c>
      <c r="B51" s="38"/>
      <c r="C51" s="160">
        <v>0.04</v>
      </c>
      <c r="D51" s="38"/>
      <c r="E51" s="38"/>
      <c r="F51" s="38">
        <f t="shared" ref="F51:Q51" si="248">F$46*$C$51</f>
        <v>0</v>
      </c>
      <c r="G51" s="38">
        <f t="shared" si="248"/>
        <v>0</v>
      </c>
      <c r="H51" s="38">
        <f t="shared" si="248"/>
        <v>0</v>
      </c>
      <c r="I51" s="38">
        <f t="shared" si="248"/>
        <v>0</v>
      </c>
      <c r="J51" s="38">
        <f t="shared" si="248"/>
        <v>0</v>
      </c>
      <c r="K51" s="38">
        <f t="shared" si="248"/>
        <v>0</v>
      </c>
      <c r="L51" s="38">
        <f t="shared" si="248"/>
        <v>0</v>
      </c>
      <c r="M51" s="38">
        <f t="shared" si="248"/>
        <v>0</v>
      </c>
      <c r="N51" s="38">
        <f t="shared" si="248"/>
        <v>0</v>
      </c>
      <c r="O51" s="38">
        <f t="shared" si="248"/>
        <v>0</v>
      </c>
      <c r="P51" s="38">
        <f t="shared" si="248"/>
        <v>0</v>
      </c>
      <c r="Q51" s="38">
        <f t="shared" si="248"/>
        <v>0</v>
      </c>
      <c r="R51" s="38">
        <f t="shared" si="235"/>
        <v>0</v>
      </c>
      <c r="S51" s="38"/>
      <c r="T51" s="38"/>
      <c r="U51" s="38"/>
      <c r="V51" s="38">
        <f t="shared" ref="V51:AG51" si="249">V$46*$C$51</f>
        <v>200</v>
      </c>
      <c r="W51" s="38">
        <f t="shared" si="249"/>
        <v>200</v>
      </c>
      <c r="X51" s="38">
        <f t="shared" si="249"/>
        <v>200</v>
      </c>
      <c r="Y51" s="38">
        <f t="shared" si="249"/>
        <v>200</v>
      </c>
      <c r="Z51" s="38">
        <f t="shared" si="249"/>
        <v>200</v>
      </c>
      <c r="AA51" s="38">
        <f t="shared" si="249"/>
        <v>200</v>
      </c>
      <c r="AB51" s="38">
        <f t="shared" si="249"/>
        <v>200</v>
      </c>
      <c r="AC51" s="38">
        <f t="shared" si="249"/>
        <v>200</v>
      </c>
      <c r="AD51" s="38">
        <f t="shared" si="249"/>
        <v>200</v>
      </c>
      <c r="AE51" s="38">
        <f t="shared" si="249"/>
        <v>200</v>
      </c>
      <c r="AF51" s="38">
        <f t="shared" si="249"/>
        <v>200</v>
      </c>
      <c r="AG51" s="38">
        <f t="shared" si="249"/>
        <v>200</v>
      </c>
      <c r="AH51" s="38">
        <f t="shared" si="237"/>
        <v>2400</v>
      </c>
      <c r="AI51" s="38"/>
      <c r="AJ51" s="38"/>
      <c r="AK51" s="38"/>
      <c r="AL51" s="38">
        <f t="shared" ref="AL51:AW51" si="250">AL$46*$C$51</f>
        <v>483.33333333333337</v>
      </c>
      <c r="AM51" s="38">
        <f t="shared" si="250"/>
        <v>483.33333333333337</v>
      </c>
      <c r="AN51" s="38">
        <f t="shared" si="250"/>
        <v>483.33333333333337</v>
      </c>
      <c r="AO51" s="38">
        <f t="shared" si="250"/>
        <v>483.33333333333337</v>
      </c>
      <c r="AP51" s="38">
        <f t="shared" si="250"/>
        <v>483.33333333333337</v>
      </c>
      <c r="AQ51" s="38">
        <f t="shared" si="250"/>
        <v>483.33333333333337</v>
      </c>
      <c r="AR51" s="38">
        <f t="shared" si="250"/>
        <v>483.33333333333337</v>
      </c>
      <c r="AS51" s="38">
        <f t="shared" si="250"/>
        <v>483.33333333333337</v>
      </c>
      <c r="AT51" s="38">
        <f t="shared" si="250"/>
        <v>483.33333333333337</v>
      </c>
      <c r="AU51" s="38">
        <f t="shared" si="250"/>
        <v>483.33333333333337</v>
      </c>
      <c r="AV51" s="38">
        <f t="shared" si="250"/>
        <v>483.33333333333337</v>
      </c>
      <c r="AW51" s="38">
        <f t="shared" si="250"/>
        <v>483.33333333333337</v>
      </c>
      <c r="AX51" s="38">
        <f t="shared" si="239"/>
        <v>5800</v>
      </c>
      <c r="AY51" s="38"/>
      <c r="AZ51" s="38"/>
      <c r="BA51" s="38"/>
      <c r="BB51" s="38">
        <f t="shared" ref="BB51:BM51" si="251">BB$46*$C$51</f>
        <v>616.66666666666674</v>
      </c>
      <c r="BC51" s="38">
        <f t="shared" si="251"/>
        <v>983.33333333333348</v>
      </c>
      <c r="BD51" s="38">
        <f t="shared" si="251"/>
        <v>983.33333333333348</v>
      </c>
      <c r="BE51" s="38">
        <f t="shared" si="251"/>
        <v>1133.3333333333335</v>
      </c>
      <c r="BF51" s="38">
        <f t="shared" si="251"/>
        <v>1133.3333333333335</v>
      </c>
      <c r="BG51" s="38">
        <f t="shared" si="251"/>
        <v>1233.3333333333335</v>
      </c>
      <c r="BH51" s="38">
        <f t="shared" si="251"/>
        <v>1233.3333333333335</v>
      </c>
      <c r="BI51" s="38">
        <f t="shared" si="251"/>
        <v>1233.3333333333335</v>
      </c>
      <c r="BJ51" s="38">
        <f t="shared" si="251"/>
        <v>1233.3333333333335</v>
      </c>
      <c r="BK51" s="38">
        <f t="shared" si="251"/>
        <v>1600</v>
      </c>
      <c r="BL51" s="38">
        <f t="shared" si="251"/>
        <v>1816.666666666667</v>
      </c>
      <c r="BM51" s="38">
        <f t="shared" si="251"/>
        <v>1816.666666666667</v>
      </c>
      <c r="BN51" s="38">
        <f t="shared" si="241"/>
        <v>15016.666666666672</v>
      </c>
      <c r="BO51" s="38"/>
      <c r="BP51" s="38"/>
      <c r="BQ51" s="38"/>
      <c r="BR51" s="38">
        <f t="shared" ref="BR51:CC51" si="252">BR$46*$C$51</f>
        <v>2171.1111111111113</v>
      </c>
      <c r="BS51" s="38">
        <f t="shared" si="252"/>
        <v>2369.7222222222222</v>
      </c>
      <c r="BT51" s="38">
        <f t="shared" si="252"/>
        <v>2568.333333333333</v>
      </c>
      <c r="BU51" s="38">
        <f t="shared" si="252"/>
        <v>2766.9444444444443</v>
      </c>
      <c r="BV51" s="38">
        <f t="shared" si="252"/>
        <v>2965.5555555555557</v>
      </c>
      <c r="BW51" s="38">
        <f t="shared" si="252"/>
        <v>3164.166666666667</v>
      </c>
      <c r="BX51" s="38">
        <f t="shared" si="252"/>
        <v>3362.7777777777774</v>
      </c>
      <c r="BY51" s="38">
        <f t="shared" si="252"/>
        <v>3561.3888888888887</v>
      </c>
      <c r="BZ51" s="38">
        <f t="shared" si="252"/>
        <v>3760</v>
      </c>
      <c r="CA51" s="38">
        <f t="shared" si="252"/>
        <v>3958.6111111111109</v>
      </c>
      <c r="CB51" s="38">
        <f t="shared" si="252"/>
        <v>4157.2222222222217</v>
      </c>
      <c r="CC51" s="38">
        <f t="shared" si="252"/>
        <v>4355.8333333333339</v>
      </c>
      <c r="CD51" s="38">
        <f t="shared" si="243"/>
        <v>39161.666666666664</v>
      </c>
      <c r="CE51" s="38"/>
      <c r="CF51" s="38"/>
      <c r="CG51" s="38"/>
      <c r="CH51" s="38">
        <f t="shared" ref="CH51:CS51" si="253">CH$46*$C$51</f>
        <v>5835.4861111111113</v>
      </c>
      <c r="CI51" s="38">
        <f t="shared" si="253"/>
        <v>6379.9305555555566</v>
      </c>
      <c r="CJ51" s="38">
        <f t="shared" si="253"/>
        <v>6924.375</v>
      </c>
      <c r="CK51" s="38">
        <f t="shared" si="253"/>
        <v>7468.8194444444453</v>
      </c>
      <c r="CL51" s="38">
        <f t="shared" si="253"/>
        <v>8013.2638888888905</v>
      </c>
      <c r="CM51" s="38">
        <f t="shared" si="253"/>
        <v>8557.7083333333339</v>
      </c>
      <c r="CN51" s="38">
        <f t="shared" si="253"/>
        <v>9102.1527777777774</v>
      </c>
      <c r="CO51" s="38">
        <f t="shared" si="253"/>
        <v>9646.5972222222244</v>
      </c>
      <c r="CP51" s="38">
        <f t="shared" si="253"/>
        <v>10191.041666666668</v>
      </c>
      <c r="CQ51" s="38">
        <f t="shared" si="253"/>
        <v>10735.486111111113</v>
      </c>
      <c r="CR51" s="38">
        <f t="shared" si="253"/>
        <v>11279.930555555555</v>
      </c>
      <c r="CS51" s="38">
        <f t="shared" si="253"/>
        <v>11824.375</v>
      </c>
      <c r="CT51" s="38">
        <f t="shared" si="245"/>
        <v>105959.16666666666</v>
      </c>
      <c r="CU51" s="38"/>
      <c r="CV51" s="38"/>
      <c r="CW51" s="38"/>
      <c r="CX51" s="38">
        <f t="shared" ref="CX51:DI51" si="254">CX$46*$C$51</f>
        <v>14301.352083333335</v>
      </c>
      <c r="CY51" s="38">
        <f t="shared" si="254"/>
        <v>15520.102083333335</v>
      </c>
      <c r="CZ51" s="38">
        <f t="shared" si="254"/>
        <v>16738.852083333335</v>
      </c>
      <c r="DA51" s="38">
        <f t="shared" si="254"/>
        <v>17957.602083333335</v>
      </c>
      <c r="DB51" s="38">
        <f t="shared" si="254"/>
        <v>19176.352083333335</v>
      </c>
      <c r="DC51" s="38">
        <f t="shared" si="254"/>
        <v>20395.102083333335</v>
      </c>
      <c r="DD51" s="38">
        <f t="shared" si="254"/>
        <v>21613.852083333335</v>
      </c>
      <c r="DE51" s="38">
        <f t="shared" si="254"/>
        <v>22832.602083333331</v>
      </c>
      <c r="DF51" s="38">
        <f t="shared" si="254"/>
        <v>24051.352083333335</v>
      </c>
      <c r="DG51" s="38">
        <f t="shared" si="254"/>
        <v>25270.102083333335</v>
      </c>
      <c r="DH51" s="38">
        <f t="shared" si="254"/>
        <v>26488.852083333335</v>
      </c>
      <c r="DI51" s="38">
        <f t="shared" si="254"/>
        <v>27707.602083333335</v>
      </c>
      <c r="DJ51" s="38">
        <f t="shared" si="247"/>
        <v>252053.72499999998</v>
      </c>
      <c r="DK51" s="38"/>
      <c r="DL51" s="38"/>
      <c r="DM51" s="38"/>
      <c r="DN51" s="169"/>
      <c r="DO51" s="169"/>
      <c r="DP51" s="169"/>
      <c r="DQ51" s="169"/>
      <c r="DR51" s="169"/>
      <c r="DS51" s="169"/>
      <c r="DT51" s="169"/>
      <c r="DU51" s="169"/>
      <c r="DV51" s="169"/>
    </row>
    <row r="52" spans="1:126" ht="15" customHeight="1">
      <c r="A52" s="125" t="s">
        <v>153</v>
      </c>
      <c r="B52" s="38"/>
      <c r="C52" s="160">
        <v>0.02</v>
      </c>
      <c r="D52" s="38"/>
      <c r="E52" s="38"/>
      <c r="F52" s="38">
        <f t="shared" ref="F52:Q52" si="255">F$46*$C$52</f>
        <v>0</v>
      </c>
      <c r="G52" s="38">
        <f t="shared" si="255"/>
        <v>0</v>
      </c>
      <c r="H52" s="38">
        <f t="shared" si="255"/>
        <v>0</v>
      </c>
      <c r="I52" s="38">
        <f t="shared" si="255"/>
        <v>0</v>
      </c>
      <c r="J52" s="38">
        <f t="shared" si="255"/>
        <v>0</v>
      </c>
      <c r="K52" s="38">
        <f t="shared" si="255"/>
        <v>0</v>
      </c>
      <c r="L52" s="38">
        <f t="shared" si="255"/>
        <v>0</v>
      </c>
      <c r="M52" s="38">
        <f t="shared" si="255"/>
        <v>0</v>
      </c>
      <c r="N52" s="38">
        <f t="shared" si="255"/>
        <v>0</v>
      </c>
      <c r="O52" s="38">
        <f t="shared" si="255"/>
        <v>0</v>
      </c>
      <c r="P52" s="38">
        <f t="shared" si="255"/>
        <v>0</v>
      </c>
      <c r="Q52" s="38">
        <f t="shared" si="255"/>
        <v>0</v>
      </c>
      <c r="R52" s="38">
        <f t="shared" si="235"/>
        <v>0</v>
      </c>
      <c r="S52" s="38"/>
      <c r="T52" s="38"/>
      <c r="U52" s="38"/>
      <c r="V52" s="38">
        <f t="shared" ref="V52:AG52" si="256">V$46*$C$52</f>
        <v>100</v>
      </c>
      <c r="W52" s="38">
        <f t="shared" si="256"/>
        <v>100</v>
      </c>
      <c r="X52" s="38">
        <f t="shared" si="256"/>
        <v>100</v>
      </c>
      <c r="Y52" s="38">
        <f t="shared" si="256"/>
        <v>100</v>
      </c>
      <c r="Z52" s="38">
        <f t="shared" si="256"/>
        <v>100</v>
      </c>
      <c r="AA52" s="38">
        <f t="shared" si="256"/>
        <v>100</v>
      </c>
      <c r="AB52" s="38">
        <f t="shared" si="256"/>
        <v>100</v>
      </c>
      <c r="AC52" s="38">
        <f t="shared" si="256"/>
        <v>100</v>
      </c>
      <c r="AD52" s="38">
        <f t="shared" si="256"/>
        <v>100</v>
      </c>
      <c r="AE52" s="38">
        <f t="shared" si="256"/>
        <v>100</v>
      </c>
      <c r="AF52" s="38">
        <f t="shared" si="256"/>
        <v>100</v>
      </c>
      <c r="AG52" s="38">
        <f t="shared" si="256"/>
        <v>100</v>
      </c>
      <c r="AH52" s="38">
        <f t="shared" si="237"/>
        <v>1200</v>
      </c>
      <c r="AI52" s="38"/>
      <c r="AJ52" s="38"/>
      <c r="AK52" s="38"/>
      <c r="AL52" s="38">
        <f t="shared" ref="AL52:AW52" si="257">AL$46*$C$52</f>
        <v>241.66666666666669</v>
      </c>
      <c r="AM52" s="38">
        <f t="shared" si="257"/>
        <v>241.66666666666669</v>
      </c>
      <c r="AN52" s="38">
        <f t="shared" si="257"/>
        <v>241.66666666666669</v>
      </c>
      <c r="AO52" s="38">
        <f t="shared" si="257"/>
        <v>241.66666666666669</v>
      </c>
      <c r="AP52" s="38">
        <f t="shared" si="257"/>
        <v>241.66666666666669</v>
      </c>
      <c r="AQ52" s="38">
        <f t="shared" si="257"/>
        <v>241.66666666666669</v>
      </c>
      <c r="AR52" s="38">
        <f t="shared" si="257"/>
        <v>241.66666666666669</v>
      </c>
      <c r="AS52" s="38">
        <f t="shared" si="257"/>
        <v>241.66666666666669</v>
      </c>
      <c r="AT52" s="38">
        <f t="shared" si="257"/>
        <v>241.66666666666669</v>
      </c>
      <c r="AU52" s="38">
        <f t="shared" si="257"/>
        <v>241.66666666666669</v>
      </c>
      <c r="AV52" s="38">
        <f t="shared" si="257"/>
        <v>241.66666666666669</v>
      </c>
      <c r="AW52" s="38">
        <f t="shared" si="257"/>
        <v>241.66666666666669</v>
      </c>
      <c r="AX52" s="38">
        <f t="shared" si="239"/>
        <v>2900</v>
      </c>
      <c r="AY52" s="38"/>
      <c r="AZ52" s="38"/>
      <c r="BA52" s="38"/>
      <c r="BB52" s="38">
        <f t="shared" ref="BB52:BM52" si="258">BB$46*$C$52</f>
        <v>308.33333333333337</v>
      </c>
      <c r="BC52" s="38">
        <f t="shared" si="258"/>
        <v>491.66666666666674</v>
      </c>
      <c r="BD52" s="38">
        <f t="shared" si="258"/>
        <v>491.66666666666674</v>
      </c>
      <c r="BE52" s="38">
        <f t="shared" si="258"/>
        <v>566.66666666666674</v>
      </c>
      <c r="BF52" s="38">
        <f t="shared" si="258"/>
        <v>566.66666666666674</v>
      </c>
      <c r="BG52" s="38">
        <f t="shared" si="258"/>
        <v>616.66666666666674</v>
      </c>
      <c r="BH52" s="38">
        <f t="shared" si="258"/>
        <v>616.66666666666674</v>
      </c>
      <c r="BI52" s="38">
        <f t="shared" si="258"/>
        <v>616.66666666666674</v>
      </c>
      <c r="BJ52" s="38">
        <f t="shared" si="258"/>
        <v>616.66666666666674</v>
      </c>
      <c r="BK52" s="38">
        <f t="shared" si="258"/>
        <v>800</v>
      </c>
      <c r="BL52" s="38">
        <f t="shared" si="258"/>
        <v>908.33333333333348</v>
      </c>
      <c r="BM52" s="38">
        <f t="shared" si="258"/>
        <v>908.33333333333348</v>
      </c>
      <c r="BN52" s="38">
        <f t="shared" si="241"/>
        <v>7508.3333333333358</v>
      </c>
      <c r="BO52" s="38"/>
      <c r="BP52" s="38"/>
      <c r="BQ52" s="38"/>
      <c r="BR52" s="38">
        <f t="shared" ref="BR52:CC52" si="259">BR$46*$C$52</f>
        <v>1085.5555555555557</v>
      </c>
      <c r="BS52" s="38">
        <f t="shared" si="259"/>
        <v>1184.8611111111111</v>
      </c>
      <c r="BT52" s="38">
        <f t="shared" si="259"/>
        <v>1284.1666666666665</v>
      </c>
      <c r="BU52" s="38">
        <f t="shared" si="259"/>
        <v>1383.4722222222222</v>
      </c>
      <c r="BV52" s="38">
        <f t="shared" si="259"/>
        <v>1482.7777777777778</v>
      </c>
      <c r="BW52" s="38">
        <f t="shared" si="259"/>
        <v>1582.0833333333335</v>
      </c>
      <c r="BX52" s="38">
        <f t="shared" si="259"/>
        <v>1681.3888888888887</v>
      </c>
      <c r="BY52" s="38">
        <f t="shared" si="259"/>
        <v>1780.6944444444443</v>
      </c>
      <c r="BZ52" s="38">
        <f t="shared" si="259"/>
        <v>1880</v>
      </c>
      <c r="CA52" s="38">
        <f t="shared" si="259"/>
        <v>1979.3055555555554</v>
      </c>
      <c r="CB52" s="38">
        <f t="shared" si="259"/>
        <v>2078.6111111111109</v>
      </c>
      <c r="CC52" s="38">
        <f t="shared" si="259"/>
        <v>2177.916666666667</v>
      </c>
      <c r="CD52" s="38">
        <f t="shared" si="243"/>
        <v>19580.833333333332</v>
      </c>
      <c r="CE52" s="38"/>
      <c r="CF52" s="38"/>
      <c r="CG52" s="38"/>
      <c r="CH52" s="38">
        <f t="shared" ref="CH52:CS52" si="260">CH$46*$C$52</f>
        <v>2917.7430555555557</v>
      </c>
      <c r="CI52" s="38">
        <f t="shared" si="260"/>
        <v>3189.9652777777783</v>
      </c>
      <c r="CJ52" s="38">
        <f t="shared" si="260"/>
        <v>3462.1875</v>
      </c>
      <c r="CK52" s="38">
        <f t="shared" si="260"/>
        <v>3734.4097222222226</v>
      </c>
      <c r="CL52" s="38">
        <f t="shared" si="260"/>
        <v>4006.6319444444453</v>
      </c>
      <c r="CM52" s="38">
        <f t="shared" si="260"/>
        <v>4278.854166666667</v>
      </c>
      <c r="CN52" s="38">
        <f t="shared" si="260"/>
        <v>4551.0763888888887</v>
      </c>
      <c r="CO52" s="38">
        <f t="shared" si="260"/>
        <v>4823.2986111111122</v>
      </c>
      <c r="CP52" s="38">
        <f t="shared" si="260"/>
        <v>5095.5208333333339</v>
      </c>
      <c r="CQ52" s="38">
        <f t="shared" si="260"/>
        <v>5367.7430555555566</v>
      </c>
      <c r="CR52" s="38">
        <f t="shared" si="260"/>
        <v>5639.9652777777774</v>
      </c>
      <c r="CS52" s="38">
        <f t="shared" si="260"/>
        <v>5912.1875</v>
      </c>
      <c r="CT52" s="38">
        <f t="shared" si="245"/>
        <v>52979.583333333328</v>
      </c>
      <c r="CU52" s="38"/>
      <c r="CV52" s="38"/>
      <c r="CW52" s="38"/>
      <c r="CX52" s="38">
        <f t="shared" ref="CX52:DI52" si="261">CX$46*$C$52</f>
        <v>7150.6760416666675</v>
      </c>
      <c r="CY52" s="38">
        <f t="shared" si="261"/>
        <v>7760.0510416666675</v>
      </c>
      <c r="CZ52" s="38">
        <f t="shared" si="261"/>
        <v>8369.4260416666675</v>
      </c>
      <c r="DA52" s="38">
        <f t="shared" si="261"/>
        <v>8978.8010416666675</v>
      </c>
      <c r="DB52" s="38">
        <f t="shared" si="261"/>
        <v>9588.1760416666675</v>
      </c>
      <c r="DC52" s="38">
        <f t="shared" si="261"/>
        <v>10197.551041666668</v>
      </c>
      <c r="DD52" s="38">
        <f t="shared" si="261"/>
        <v>10806.926041666668</v>
      </c>
      <c r="DE52" s="38">
        <f t="shared" si="261"/>
        <v>11416.301041666666</v>
      </c>
      <c r="DF52" s="38">
        <f t="shared" si="261"/>
        <v>12025.676041666668</v>
      </c>
      <c r="DG52" s="38">
        <f t="shared" si="261"/>
        <v>12635.051041666668</v>
      </c>
      <c r="DH52" s="38">
        <f t="shared" si="261"/>
        <v>13244.426041666668</v>
      </c>
      <c r="DI52" s="38">
        <f t="shared" si="261"/>
        <v>13853.801041666668</v>
      </c>
      <c r="DJ52" s="38">
        <f t="shared" si="247"/>
        <v>126026.86249999999</v>
      </c>
      <c r="DK52" s="38"/>
      <c r="DL52" s="38"/>
      <c r="DM52" s="38"/>
      <c r="DN52" s="169"/>
      <c r="DO52" s="169"/>
      <c r="DP52" s="169"/>
      <c r="DQ52" s="169"/>
      <c r="DR52" s="169"/>
      <c r="DS52" s="169"/>
      <c r="DT52" s="169"/>
      <c r="DU52" s="169"/>
      <c r="DV52" s="169"/>
    </row>
    <row r="53" spans="1:126" ht="15" customHeight="1">
      <c r="A53" s="125"/>
      <c r="B53" s="4"/>
      <c r="C53" s="4"/>
      <c r="D53" s="4"/>
      <c r="E53" s="4"/>
      <c r="F53" s="38"/>
      <c r="G53" s="38"/>
      <c r="H53" s="38"/>
      <c r="I53" s="38"/>
      <c r="J53" s="38"/>
      <c r="K53" s="38"/>
      <c r="L53" s="38"/>
      <c r="M53" s="38"/>
      <c r="N53" s="38"/>
      <c r="O53" s="38"/>
      <c r="P53" s="38"/>
      <c r="Q53" s="38"/>
      <c r="R53" s="38"/>
      <c r="S53" s="4"/>
      <c r="T53" s="4"/>
      <c r="U53" s="4"/>
      <c r="V53" s="144"/>
      <c r="W53" s="144"/>
      <c r="X53" s="144"/>
      <c r="Y53" s="144"/>
      <c r="Z53" s="144"/>
      <c r="AA53" s="144"/>
      <c r="AB53" s="144"/>
      <c r="AC53" s="144"/>
      <c r="AD53" s="144"/>
      <c r="AE53" s="144"/>
      <c r="AF53" s="144"/>
      <c r="AG53" s="144"/>
      <c r="AH53" s="144"/>
      <c r="AI53" s="4"/>
      <c r="AJ53" s="4"/>
      <c r="AK53" s="4"/>
      <c r="AL53" s="144"/>
      <c r="AM53" s="144"/>
      <c r="AN53" s="144"/>
      <c r="AO53" s="144"/>
      <c r="AP53" s="144"/>
      <c r="AQ53" s="144"/>
      <c r="AR53" s="144"/>
      <c r="AS53" s="144"/>
      <c r="AT53" s="144"/>
      <c r="AU53" s="144"/>
      <c r="AV53" s="144"/>
      <c r="AW53" s="144"/>
      <c r="AX53" s="144"/>
      <c r="AY53" s="4"/>
      <c r="AZ53" s="4"/>
      <c r="BA53" s="4"/>
      <c r="BB53" s="144"/>
      <c r="BC53" s="144"/>
      <c r="BD53" s="144"/>
      <c r="BE53" s="144"/>
      <c r="BF53" s="144"/>
      <c r="BG53" s="144"/>
      <c r="BH53" s="144"/>
      <c r="BI53" s="144"/>
      <c r="BJ53" s="144"/>
      <c r="BK53" s="144"/>
      <c r="BL53" s="144"/>
      <c r="BM53" s="144"/>
      <c r="BN53" s="144"/>
      <c r="BO53" s="4"/>
      <c r="BP53" s="4"/>
      <c r="BQ53" s="4"/>
      <c r="BR53" s="144"/>
      <c r="BS53" s="144"/>
      <c r="BT53" s="144"/>
      <c r="BU53" s="144"/>
      <c r="BV53" s="144"/>
      <c r="BW53" s="144"/>
      <c r="BX53" s="144"/>
      <c r="BY53" s="144"/>
      <c r="BZ53" s="144"/>
      <c r="CA53" s="144"/>
      <c r="CB53" s="144"/>
      <c r="CC53" s="144"/>
      <c r="CD53" s="144"/>
      <c r="CE53" s="4"/>
      <c r="CF53" s="4"/>
      <c r="CG53" s="4"/>
      <c r="CH53" s="144"/>
      <c r="CI53" s="144"/>
      <c r="CJ53" s="144"/>
      <c r="CK53" s="144"/>
      <c r="CL53" s="144"/>
      <c r="CM53" s="144"/>
      <c r="CN53" s="144"/>
      <c r="CO53" s="144"/>
      <c r="CP53" s="144"/>
      <c r="CQ53" s="144"/>
      <c r="CR53" s="144"/>
      <c r="CS53" s="144"/>
      <c r="CT53" s="144"/>
      <c r="CU53" s="4"/>
      <c r="CV53" s="4"/>
      <c r="CW53" s="4"/>
      <c r="CX53" s="144"/>
      <c r="CY53" s="144"/>
      <c r="CZ53" s="144"/>
      <c r="DA53" s="144"/>
      <c r="DB53" s="144"/>
      <c r="DC53" s="144"/>
      <c r="DD53" s="144"/>
      <c r="DE53" s="144"/>
      <c r="DF53" s="144"/>
      <c r="DG53" s="144"/>
      <c r="DH53" s="144"/>
      <c r="DI53" s="144"/>
      <c r="DJ53" s="144"/>
      <c r="DK53" s="4"/>
      <c r="DL53" s="4"/>
      <c r="DM53" s="4"/>
      <c r="DN53" s="126"/>
      <c r="DO53" s="126"/>
      <c r="DP53" s="126"/>
      <c r="DQ53" s="126"/>
      <c r="DR53" s="126"/>
      <c r="DS53" s="126"/>
      <c r="DT53" s="126"/>
      <c r="DU53" s="126"/>
      <c r="DV53" s="126"/>
    </row>
    <row r="54" spans="1:126" ht="15" customHeight="1">
      <c r="A54" s="135" t="s">
        <v>155</v>
      </c>
      <c r="B54" s="135"/>
      <c r="C54" s="135"/>
      <c r="D54" s="135"/>
      <c r="E54" s="135"/>
      <c r="F54" s="136">
        <f t="shared" ref="F54:R54" si="262">SUM(F50:F52)</f>
        <v>0</v>
      </c>
      <c r="G54" s="136">
        <f t="shared" si="262"/>
        <v>0</v>
      </c>
      <c r="H54" s="136">
        <f t="shared" si="262"/>
        <v>0</v>
      </c>
      <c r="I54" s="136">
        <f t="shared" si="262"/>
        <v>0</v>
      </c>
      <c r="J54" s="136">
        <f t="shared" si="262"/>
        <v>0</v>
      </c>
      <c r="K54" s="136">
        <f t="shared" si="262"/>
        <v>0</v>
      </c>
      <c r="L54" s="136">
        <f t="shared" si="262"/>
        <v>0</v>
      </c>
      <c r="M54" s="136">
        <f t="shared" si="262"/>
        <v>0</v>
      </c>
      <c r="N54" s="136">
        <f t="shared" si="262"/>
        <v>0</v>
      </c>
      <c r="O54" s="136">
        <f t="shared" si="262"/>
        <v>0</v>
      </c>
      <c r="P54" s="136">
        <f t="shared" si="262"/>
        <v>0</v>
      </c>
      <c r="Q54" s="136">
        <f t="shared" si="262"/>
        <v>0</v>
      </c>
      <c r="R54" s="136">
        <f t="shared" si="262"/>
        <v>0</v>
      </c>
      <c r="S54" s="135"/>
      <c r="T54" s="135"/>
      <c r="U54" s="135"/>
      <c r="V54" s="136">
        <f t="shared" ref="V54:AH54" si="263">SUM(V46,V50:V52)</f>
        <v>5900</v>
      </c>
      <c r="W54" s="136">
        <f t="shared" si="263"/>
        <v>5900</v>
      </c>
      <c r="X54" s="136">
        <f t="shared" si="263"/>
        <v>5900</v>
      </c>
      <c r="Y54" s="136">
        <f t="shared" si="263"/>
        <v>5900</v>
      </c>
      <c r="Z54" s="136">
        <f t="shared" si="263"/>
        <v>5900</v>
      </c>
      <c r="AA54" s="136">
        <f t="shared" si="263"/>
        <v>5900</v>
      </c>
      <c r="AB54" s="136">
        <f t="shared" si="263"/>
        <v>5900</v>
      </c>
      <c r="AC54" s="136">
        <f t="shared" si="263"/>
        <v>5900</v>
      </c>
      <c r="AD54" s="136">
        <f t="shared" si="263"/>
        <v>5900</v>
      </c>
      <c r="AE54" s="136">
        <f t="shared" si="263"/>
        <v>5900</v>
      </c>
      <c r="AF54" s="136">
        <f t="shared" si="263"/>
        <v>5900</v>
      </c>
      <c r="AG54" s="136">
        <f t="shared" si="263"/>
        <v>5900</v>
      </c>
      <c r="AH54" s="136">
        <f t="shared" si="263"/>
        <v>70800</v>
      </c>
      <c r="AI54" s="135"/>
      <c r="AJ54" s="135"/>
      <c r="AK54" s="135"/>
      <c r="AL54" s="136">
        <f t="shared" ref="AL54:AX54" si="264">SUM(AL46,AL50:AL52)</f>
        <v>14258.333333333334</v>
      </c>
      <c r="AM54" s="136">
        <f t="shared" si="264"/>
        <v>14258.333333333334</v>
      </c>
      <c r="AN54" s="136">
        <f t="shared" si="264"/>
        <v>14258.333333333334</v>
      </c>
      <c r="AO54" s="136">
        <f t="shared" si="264"/>
        <v>14258.333333333334</v>
      </c>
      <c r="AP54" s="136">
        <f t="shared" si="264"/>
        <v>14258.333333333334</v>
      </c>
      <c r="AQ54" s="136">
        <f t="shared" si="264"/>
        <v>14258.333333333334</v>
      </c>
      <c r="AR54" s="136">
        <f t="shared" si="264"/>
        <v>14258.333333333334</v>
      </c>
      <c r="AS54" s="136">
        <f t="shared" si="264"/>
        <v>14258.333333333334</v>
      </c>
      <c r="AT54" s="136">
        <f t="shared" si="264"/>
        <v>14258.333333333334</v>
      </c>
      <c r="AU54" s="136">
        <f t="shared" si="264"/>
        <v>14258.333333333334</v>
      </c>
      <c r="AV54" s="136">
        <f t="shared" si="264"/>
        <v>14258.333333333334</v>
      </c>
      <c r="AW54" s="136">
        <f t="shared" si="264"/>
        <v>14258.333333333334</v>
      </c>
      <c r="AX54" s="136">
        <f t="shared" si="264"/>
        <v>171100</v>
      </c>
      <c r="AY54" s="135"/>
      <c r="AZ54" s="135"/>
      <c r="BA54" s="135"/>
      <c r="BB54" s="136">
        <f t="shared" ref="BB54:BN54" si="265">SUM(BB46,BB50:BB52)</f>
        <v>18191.666666666668</v>
      </c>
      <c r="BC54" s="136">
        <f t="shared" si="265"/>
        <v>29008.333333333336</v>
      </c>
      <c r="BD54" s="136">
        <f t="shared" si="265"/>
        <v>29008.333333333336</v>
      </c>
      <c r="BE54" s="136">
        <f t="shared" si="265"/>
        <v>33433.333333333336</v>
      </c>
      <c r="BF54" s="136">
        <f t="shared" si="265"/>
        <v>33433.333333333336</v>
      </c>
      <c r="BG54" s="136">
        <f t="shared" si="265"/>
        <v>36383.333333333336</v>
      </c>
      <c r="BH54" s="136">
        <f t="shared" si="265"/>
        <v>36383.333333333336</v>
      </c>
      <c r="BI54" s="136">
        <f t="shared" si="265"/>
        <v>36383.333333333336</v>
      </c>
      <c r="BJ54" s="136">
        <f t="shared" si="265"/>
        <v>36383.333333333336</v>
      </c>
      <c r="BK54" s="136">
        <f t="shared" si="265"/>
        <v>47200</v>
      </c>
      <c r="BL54" s="136">
        <f t="shared" si="265"/>
        <v>53591.666666666672</v>
      </c>
      <c r="BM54" s="136">
        <f t="shared" si="265"/>
        <v>53591.666666666672</v>
      </c>
      <c r="BN54" s="136">
        <f t="shared" si="265"/>
        <v>442991.66666666674</v>
      </c>
      <c r="BO54" s="135"/>
      <c r="BP54" s="135"/>
      <c r="BQ54" s="135"/>
      <c r="BR54" s="136">
        <f t="shared" ref="BR54:CD54" si="266">SUM(BR46,BR50:BR52)</f>
        <v>64047.777777777781</v>
      </c>
      <c r="BS54" s="136">
        <f t="shared" si="266"/>
        <v>69906.805555555547</v>
      </c>
      <c r="BT54" s="136">
        <f t="shared" si="266"/>
        <v>75765.833333333328</v>
      </c>
      <c r="BU54" s="136">
        <f t="shared" si="266"/>
        <v>81624.861111111095</v>
      </c>
      <c r="BV54" s="136">
        <f t="shared" si="266"/>
        <v>87483.888888888905</v>
      </c>
      <c r="BW54" s="136">
        <f t="shared" si="266"/>
        <v>93342.916666666672</v>
      </c>
      <c r="BX54" s="136">
        <f t="shared" si="266"/>
        <v>99201.944444444438</v>
      </c>
      <c r="BY54" s="136">
        <f t="shared" si="266"/>
        <v>105060.97222222222</v>
      </c>
      <c r="BZ54" s="136">
        <f t="shared" si="266"/>
        <v>110920</v>
      </c>
      <c r="CA54" s="136">
        <f t="shared" si="266"/>
        <v>116779.02777777777</v>
      </c>
      <c r="CB54" s="136">
        <f t="shared" si="266"/>
        <v>122638.05555555555</v>
      </c>
      <c r="CC54" s="136">
        <f t="shared" si="266"/>
        <v>128497.08333333334</v>
      </c>
      <c r="CD54" s="136">
        <f t="shared" si="266"/>
        <v>1155269.1666666665</v>
      </c>
      <c r="CE54" s="135"/>
      <c r="CF54" s="135"/>
      <c r="CG54" s="135"/>
      <c r="CH54" s="136">
        <f t="shared" ref="CH54:CT54" si="267">SUM(CH46,CH50:CH52)</f>
        <v>172146.84027777781</v>
      </c>
      <c r="CI54" s="136">
        <f t="shared" si="267"/>
        <v>188207.95138888891</v>
      </c>
      <c r="CJ54" s="136">
        <f t="shared" si="267"/>
        <v>204269.0625</v>
      </c>
      <c r="CK54" s="136">
        <f t="shared" si="267"/>
        <v>220330.17361111112</v>
      </c>
      <c r="CL54" s="136">
        <f t="shared" si="267"/>
        <v>236391.28472222225</v>
      </c>
      <c r="CM54" s="136">
        <f t="shared" si="267"/>
        <v>252452.39583333334</v>
      </c>
      <c r="CN54" s="136">
        <f t="shared" si="267"/>
        <v>268513.50694444444</v>
      </c>
      <c r="CO54" s="136">
        <f t="shared" si="267"/>
        <v>284574.61805555562</v>
      </c>
      <c r="CP54" s="136">
        <f t="shared" si="267"/>
        <v>300635.72916666669</v>
      </c>
      <c r="CQ54" s="136">
        <f t="shared" si="267"/>
        <v>316696.84027777781</v>
      </c>
      <c r="CR54" s="136">
        <f t="shared" si="267"/>
        <v>332757.95138888888</v>
      </c>
      <c r="CS54" s="136">
        <f t="shared" si="267"/>
        <v>348819.0625</v>
      </c>
      <c r="CT54" s="136">
        <f t="shared" si="267"/>
        <v>3125795.4166666665</v>
      </c>
      <c r="CU54" s="135"/>
      <c r="CV54" s="135"/>
      <c r="CW54" s="135"/>
      <c r="CX54" s="136">
        <f t="shared" ref="CX54:DJ54" si="268">SUM(CX46,CX50:CX52)</f>
        <v>421889.88645833341</v>
      </c>
      <c r="CY54" s="136">
        <f t="shared" si="268"/>
        <v>457843.01145833341</v>
      </c>
      <c r="CZ54" s="136">
        <f t="shared" si="268"/>
        <v>493796.13645833341</v>
      </c>
      <c r="DA54" s="136">
        <f t="shared" si="268"/>
        <v>529749.26145833347</v>
      </c>
      <c r="DB54" s="136">
        <f t="shared" si="268"/>
        <v>565702.38645833335</v>
      </c>
      <c r="DC54" s="136">
        <f t="shared" si="268"/>
        <v>601655.51145833335</v>
      </c>
      <c r="DD54" s="136">
        <f t="shared" si="268"/>
        <v>637608.63645833335</v>
      </c>
      <c r="DE54" s="136">
        <f t="shared" si="268"/>
        <v>673561.76145833323</v>
      </c>
      <c r="DF54" s="136">
        <f t="shared" si="268"/>
        <v>709514.88645833335</v>
      </c>
      <c r="DG54" s="136">
        <f t="shared" si="268"/>
        <v>745468.01145833335</v>
      </c>
      <c r="DH54" s="136">
        <f t="shared" si="268"/>
        <v>781421.13645833335</v>
      </c>
      <c r="DI54" s="136">
        <f t="shared" si="268"/>
        <v>817374.26145833335</v>
      </c>
      <c r="DJ54" s="136">
        <f t="shared" si="268"/>
        <v>7435584.8874999983</v>
      </c>
      <c r="DK54" s="135"/>
      <c r="DL54" s="135"/>
      <c r="DM54" s="135"/>
      <c r="DN54" s="135"/>
      <c r="DO54" s="135"/>
      <c r="DP54" s="135"/>
      <c r="DQ54" s="135"/>
      <c r="DR54" s="135"/>
      <c r="DS54" s="135"/>
      <c r="DT54" s="135"/>
      <c r="DU54" s="135"/>
      <c r="DV54" s="135"/>
    </row>
    <row r="55" spans="1:126" ht="1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126"/>
      <c r="DO55" s="126"/>
      <c r="DP55" s="126"/>
      <c r="DQ55" s="126"/>
      <c r="DR55" s="126"/>
      <c r="DS55" s="126"/>
      <c r="DT55" s="126"/>
      <c r="DU55" s="126"/>
      <c r="DV55" s="126"/>
    </row>
    <row r="56" spans="1:126" ht="15" customHeight="1">
      <c r="A56" s="73" t="s">
        <v>158</v>
      </c>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row>
    <row r="57" spans="1:126" ht="1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126"/>
      <c r="DO57" s="126"/>
      <c r="DP57" s="126"/>
      <c r="DQ57" s="126"/>
      <c r="DR57" s="126"/>
      <c r="DS57" s="126"/>
      <c r="DT57" s="126"/>
      <c r="DU57" s="126"/>
      <c r="DV57" s="126"/>
    </row>
    <row r="58" spans="1:126" ht="15" customHeight="1">
      <c r="A58" s="56" t="s">
        <v>159</v>
      </c>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126"/>
      <c r="DO58" s="126"/>
      <c r="DP58" s="126"/>
      <c r="DQ58" s="126"/>
      <c r="DR58" s="126"/>
      <c r="DS58" s="126"/>
      <c r="DT58" s="126"/>
      <c r="DU58" s="126"/>
      <c r="DV58" s="126"/>
    </row>
    <row r="59" spans="1:126" ht="15" customHeight="1">
      <c r="A59" s="4" t="s">
        <v>160</v>
      </c>
      <c r="F59" s="144">
        <v>0</v>
      </c>
      <c r="G59" s="144">
        <v>0</v>
      </c>
      <c r="H59" s="144">
        <v>0</v>
      </c>
      <c r="I59" s="144">
        <v>0</v>
      </c>
      <c r="J59" s="144">
        <v>0</v>
      </c>
      <c r="K59" s="144">
        <v>0</v>
      </c>
      <c r="L59" s="144">
        <v>0</v>
      </c>
      <c r="M59" s="144">
        <v>0</v>
      </c>
      <c r="N59" s="144">
        <v>0</v>
      </c>
      <c r="O59" s="144">
        <v>0</v>
      </c>
      <c r="P59" s="144">
        <v>0</v>
      </c>
      <c r="Q59" s="144">
        <v>0</v>
      </c>
      <c r="R59" s="144">
        <f t="shared" ref="R59:R61" si="269">SUM(F59:Q59)</f>
        <v>0</v>
      </c>
      <c r="V59" s="144">
        <v>0</v>
      </c>
      <c r="W59" s="144">
        <v>0</v>
      </c>
      <c r="X59" s="144">
        <v>0</v>
      </c>
      <c r="Y59" s="144">
        <v>0</v>
      </c>
      <c r="Z59" s="144">
        <v>0</v>
      </c>
      <c r="AA59" s="144">
        <v>0</v>
      </c>
      <c r="AB59" s="144">
        <v>0</v>
      </c>
      <c r="AC59" s="144">
        <v>0</v>
      </c>
      <c r="AD59" s="144">
        <v>0</v>
      </c>
      <c r="AE59" s="144">
        <v>0</v>
      </c>
      <c r="AF59" s="144">
        <v>0</v>
      </c>
      <c r="AG59" s="144">
        <v>0</v>
      </c>
      <c r="AH59" s="144">
        <f t="shared" ref="AH59:AH61" si="270">SUM(V59:AG59)</f>
        <v>0</v>
      </c>
      <c r="AI59" s="126"/>
      <c r="AJ59" s="126"/>
      <c r="AK59" s="126"/>
      <c r="AL59" s="144">
        <f t="shared" ref="AL59:AW59" si="271">(AL22+AL42)/AL46*AL54</f>
        <v>14258.333333333334</v>
      </c>
      <c r="AM59" s="144">
        <f t="shared" si="271"/>
        <v>14258.333333333334</v>
      </c>
      <c r="AN59" s="144">
        <f t="shared" si="271"/>
        <v>14258.333333333334</v>
      </c>
      <c r="AO59" s="144">
        <f t="shared" si="271"/>
        <v>14258.333333333334</v>
      </c>
      <c r="AP59" s="144">
        <f t="shared" si="271"/>
        <v>14258.333333333334</v>
      </c>
      <c r="AQ59" s="144">
        <f t="shared" si="271"/>
        <v>14258.333333333334</v>
      </c>
      <c r="AR59" s="144">
        <f t="shared" si="271"/>
        <v>14258.333333333334</v>
      </c>
      <c r="AS59" s="144">
        <f t="shared" si="271"/>
        <v>14258.333333333334</v>
      </c>
      <c r="AT59" s="144">
        <f t="shared" si="271"/>
        <v>14258.333333333334</v>
      </c>
      <c r="AU59" s="144">
        <f t="shared" si="271"/>
        <v>14258.333333333334</v>
      </c>
      <c r="AV59" s="144">
        <f t="shared" si="271"/>
        <v>14258.333333333334</v>
      </c>
      <c r="AW59" s="144">
        <f t="shared" si="271"/>
        <v>14258.333333333334</v>
      </c>
      <c r="AX59" s="144">
        <f t="shared" ref="AX59:AX61" si="272">SUM(AL59:AW59)</f>
        <v>171100</v>
      </c>
      <c r="AY59" s="126"/>
      <c r="AZ59" s="126"/>
      <c r="BA59" s="126"/>
      <c r="BB59" s="144">
        <f t="shared" ref="BB59:BM59" si="273">(BB22+BB42)/BB46*BB54</f>
        <v>18191.666666666668</v>
      </c>
      <c r="BC59" s="144">
        <f t="shared" si="273"/>
        <v>18191.666666666668</v>
      </c>
      <c r="BD59" s="144">
        <f t="shared" si="273"/>
        <v>18191.666666666668</v>
      </c>
      <c r="BE59" s="144">
        <f t="shared" si="273"/>
        <v>22616.666666666668</v>
      </c>
      <c r="BF59" s="144">
        <f t="shared" si="273"/>
        <v>22616.666666666668</v>
      </c>
      <c r="BG59" s="144">
        <f t="shared" si="273"/>
        <v>22616.666666666668</v>
      </c>
      <c r="BH59" s="144">
        <f t="shared" si="273"/>
        <v>22616.666666666668</v>
      </c>
      <c r="BI59" s="144">
        <f t="shared" si="273"/>
        <v>22616.666666666668</v>
      </c>
      <c r="BJ59" s="144">
        <f t="shared" si="273"/>
        <v>22616.666666666668</v>
      </c>
      <c r="BK59" s="144">
        <f t="shared" si="273"/>
        <v>29008.333333333336</v>
      </c>
      <c r="BL59" s="144">
        <f t="shared" si="273"/>
        <v>35400</v>
      </c>
      <c r="BM59" s="144">
        <f t="shared" si="273"/>
        <v>35400</v>
      </c>
      <c r="BN59" s="144">
        <f t="shared" ref="BN59:BN61" si="274">SUM(BB59:BM59)</f>
        <v>290083.33333333337</v>
      </c>
      <c r="BO59" s="126"/>
      <c r="BP59" s="126"/>
      <c r="BQ59" s="126"/>
      <c r="BR59" s="144">
        <f t="shared" ref="BR59:CC59" si="275">(BR22+BR42)/BR46*BR54</f>
        <v>43979.583333333336</v>
      </c>
      <c r="BS59" s="144">
        <f t="shared" si="275"/>
        <v>49142.083333333328</v>
      </c>
      <c r="BT59" s="144">
        <f t="shared" si="275"/>
        <v>54304.583333333328</v>
      </c>
      <c r="BU59" s="144">
        <f t="shared" si="275"/>
        <v>59467.083333333314</v>
      </c>
      <c r="BV59" s="144">
        <f t="shared" si="275"/>
        <v>64629.583333333336</v>
      </c>
      <c r="BW59" s="144">
        <f t="shared" si="275"/>
        <v>69792.083333333328</v>
      </c>
      <c r="BX59" s="144">
        <f t="shared" si="275"/>
        <v>74954.583333333328</v>
      </c>
      <c r="BY59" s="144">
        <f t="shared" si="275"/>
        <v>80117.083333333328</v>
      </c>
      <c r="BZ59" s="144">
        <f t="shared" si="275"/>
        <v>85279.583333333328</v>
      </c>
      <c r="CA59" s="144">
        <f t="shared" si="275"/>
        <v>90442.083333333328</v>
      </c>
      <c r="CB59" s="144">
        <f t="shared" si="275"/>
        <v>95604.583333333328</v>
      </c>
      <c r="CC59" s="144">
        <f t="shared" si="275"/>
        <v>100767.08333333333</v>
      </c>
      <c r="CD59" s="144">
        <f t="shared" ref="CD59:CD61" si="276">SUM(BR59:CC59)</f>
        <v>868480</v>
      </c>
      <c r="CE59" s="126"/>
      <c r="CF59" s="126"/>
      <c r="CG59" s="126"/>
      <c r="CH59" s="144">
        <f t="shared" ref="CH59:CS59" si="277">(CH22+CH42)/CH46*CH54</f>
        <v>138449.64583333337</v>
      </c>
      <c r="CI59" s="144">
        <f t="shared" si="277"/>
        <v>151724.64583333334</v>
      </c>
      <c r="CJ59" s="144">
        <f t="shared" si="277"/>
        <v>164999.64583333334</v>
      </c>
      <c r="CK59" s="144">
        <f t="shared" si="277"/>
        <v>178274.64583333334</v>
      </c>
      <c r="CL59" s="144">
        <f t="shared" si="277"/>
        <v>191549.64583333334</v>
      </c>
      <c r="CM59" s="144">
        <f t="shared" si="277"/>
        <v>204824.64583333334</v>
      </c>
      <c r="CN59" s="144">
        <f t="shared" si="277"/>
        <v>218099.64583333334</v>
      </c>
      <c r="CO59" s="144">
        <f t="shared" si="277"/>
        <v>231374.64583333337</v>
      </c>
      <c r="CP59" s="144">
        <f t="shared" si="277"/>
        <v>244649.64583333334</v>
      </c>
      <c r="CQ59" s="144">
        <f t="shared" si="277"/>
        <v>257924.64583333334</v>
      </c>
      <c r="CR59" s="144">
        <f t="shared" si="277"/>
        <v>271199.64583333331</v>
      </c>
      <c r="CS59" s="144">
        <f t="shared" si="277"/>
        <v>284474.64583333331</v>
      </c>
      <c r="CT59" s="144">
        <f t="shared" ref="CT59:CT61" si="278">SUM(CH59:CS59)</f>
        <v>2537545.7500000005</v>
      </c>
      <c r="CU59" s="126"/>
      <c r="CV59" s="126"/>
      <c r="CW59" s="126"/>
      <c r="CX59" s="144">
        <f t="shared" ref="CX59:DI59" si="279">(CX22+CX42)/CX46*CX54</f>
        <v>345662.6239583334</v>
      </c>
      <c r="CY59" s="144">
        <f t="shared" si="279"/>
        <v>375162.6239583334</v>
      </c>
      <c r="CZ59" s="144">
        <f t="shared" si="279"/>
        <v>404662.6239583334</v>
      </c>
      <c r="DA59" s="144">
        <f t="shared" si="279"/>
        <v>434162.62395833345</v>
      </c>
      <c r="DB59" s="144">
        <f t="shared" si="279"/>
        <v>463662.62395833334</v>
      </c>
      <c r="DC59" s="144">
        <f t="shared" si="279"/>
        <v>493162.62395833334</v>
      </c>
      <c r="DD59" s="144">
        <f t="shared" si="279"/>
        <v>522662.62395833334</v>
      </c>
      <c r="DE59" s="144">
        <f t="shared" si="279"/>
        <v>552162.6239583334</v>
      </c>
      <c r="DF59" s="144">
        <f t="shared" si="279"/>
        <v>581662.6239583334</v>
      </c>
      <c r="DG59" s="144">
        <f t="shared" si="279"/>
        <v>611162.62395833328</v>
      </c>
      <c r="DH59" s="144">
        <f t="shared" si="279"/>
        <v>640662.6239583334</v>
      </c>
      <c r="DI59" s="144">
        <f t="shared" si="279"/>
        <v>670162.62395833328</v>
      </c>
      <c r="DJ59" s="144">
        <f t="shared" ref="DJ59:DJ61" si="280">SUM(CX59:DI59)</f>
        <v>6094951.4875000007</v>
      </c>
      <c r="DK59" s="126"/>
      <c r="DL59" s="126"/>
      <c r="DM59" s="126"/>
      <c r="DN59" s="126"/>
      <c r="DO59" s="126"/>
      <c r="DP59" s="126"/>
      <c r="DQ59" s="126"/>
      <c r="DR59" s="126"/>
      <c r="DS59" s="126"/>
      <c r="DT59" s="126"/>
      <c r="DU59" s="126"/>
      <c r="DV59" s="126"/>
    </row>
    <row r="60" spans="1:126" ht="15" customHeight="1">
      <c r="A60" s="4" t="s">
        <v>87</v>
      </c>
      <c r="F60" s="38">
        <v>0</v>
      </c>
      <c r="G60" s="38">
        <v>0</v>
      </c>
      <c r="H60" s="38">
        <v>0</v>
      </c>
      <c r="I60" s="38">
        <v>0</v>
      </c>
      <c r="J60" s="38">
        <v>0</v>
      </c>
      <c r="K60" s="38">
        <v>0</v>
      </c>
      <c r="L60" s="38">
        <v>0</v>
      </c>
      <c r="M60" s="38">
        <v>0</v>
      </c>
      <c r="N60" s="38">
        <v>0</v>
      </c>
      <c r="O60" s="38">
        <v>0</v>
      </c>
      <c r="P60" s="38">
        <v>0</v>
      </c>
      <c r="Q60" s="38">
        <v>0</v>
      </c>
      <c r="R60" s="38">
        <f t="shared" si="269"/>
        <v>0</v>
      </c>
      <c r="V60" s="38">
        <v>0</v>
      </c>
      <c r="W60" s="38">
        <v>0</v>
      </c>
      <c r="X60" s="38">
        <v>0</v>
      </c>
      <c r="Y60" s="38">
        <v>0</v>
      </c>
      <c r="Z60" s="38">
        <v>0</v>
      </c>
      <c r="AA60" s="38">
        <v>0</v>
      </c>
      <c r="AB60" s="38">
        <v>0</v>
      </c>
      <c r="AC60" s="38">
        <v>0</v>
      </c>
      <c r="AD60" s="38">
        <v>0</v>
      </c>
      <c r="AE60" s="38">
        <v>0</v>
      </c>
      <c r="AF60" s="38">
        <v>0</v>
      </c>
      <c r="AG60" s="38">
        <v>0</v>
      </c>
      <c r="AH60" s="38">
        <f t="shared" si="270"/>
        <v>0</v>
      </c>
      <c r="AI60" s="126"/>
      <c r="AJ60" s="126"/>
      <c r="AK60" s="126"/>
      <c r="AL60" s="38">
        <f t="shared" ref="AL60:AW60" si="281">(AL26+AL43)/AL46*AL54</f>
        <v>0</v>
      </c>
      <c r="AM60" s="38">
        <f t="shared" si="281"/>
        <v>0</v>
      </c>
      <c r="AN60" s="38">
        <f t="shared" si="281"/>
        <v>0</v>
      </c>
      <c r="AO60" s="38">
        <f t="shared" si="281"/>
        <v>0</v>
      </c>
      <c r="AP60" s="38">
        <f t="shared" si="281"/>
        <v>0</v>
      </c>
      <c r="AQ60" s="38">
        <f t="shared" si="281"/>
        <v>0</v>
      </c>
      <c r="AR60" s="38">
        <f t="shared" si="281"/>
        <v>0</v>
      </c>
      <c r="AS60" s="38">
        <f t="shared" si="281"/>
        <v>0</v>
      </c>
      <c r="AT60" s="38">
        <f t="shared" si="281"/>
        <v>0</v>
      </c>
      <c r="AU60" s="38">
        <f t="shared" si="281"/>
        <v>0</v>
      </c>
      <c r="AV60" s="38">
        <f t="shared" si="281"/>
        <v>0</v>
      </c>
      <c r="AW60" s="38">
        <f t="shared" si="281"/>
        <v>0</v>
      </c>
      <c r="AX60" s="38">
        <f t="shared" si="272"/>
        <v>0</v>
      </c>
      <c r="AY60" s="126"/>
      <c r="AZ60" s="126"/>
      <c r="BA60" s="126"/>
      <c r="BB60" s="38">
        <f t="shared" ref="BB60:BM60" si="282">(BB26+BB43)/BB46*BB54</f>
        <v>0</v>
      </c>
      <c r="BC60" s="38">
        <f t="shared" si="282"/>
        <v>10816.666666666668</v>
      </c>
      <c r="BD60" s="38">
        <f t="shared" si="282"/>
        <v>10816.666666666668</v>
      </c>
      <c r="BE60" s="38">
        <f t="shared" si="282"/>
        <v>10816.666666666668</v>
      </c>
      <c r="BF60" s="38">
        <f t="shared" si="282"/>
        <v>10816.666666666668</v>
      </c>
      <c r="BG60" s="38">
        <f t="shared" si="282"/>
        <v>10816.666666666668</v>
      </c>
      <c r="BH60" s="38">
        <f t="shared" si="282"/>
        <v>10816.666666666668</v>
      </c>
      <c r="BI60" s="38">
        <f t="shared" si="282"/>
        <v>10816.666666666668</v>
      </c>
      <c r="BJ60" s="38">
        <f t="shared" si="282"/>
        <v>10816.666666666668</v>
      </c>
      <c r="BK60" s="38">
        <f t="shared" si="282"/>
        <v>15241.666666666668</v>
      </c>
      <c r="BL60" s="38">
        <f t="shared" si="282"/>
        <v>15241.66666666667</v>
      </c>
      <c r="BM60" s="38">
        <f t="shared" si="282"/>
        <v>15241.66666666667</v>
      </c>
      <c r="BN60" s="38">
        <f t="shared" si="274"/>
        <v>132258.33333333337</v>
      </c>
      <c r="BO60" s="126"/>
      <c r="BP60" s="126"/>
      <c r="BQ60" s="126"/>
      <c r="BR60" s="38">
        <f t="shared" ref="BR60:CC60" si="283">(BR26+BR43)/BR46*BR54</f>
        <v>16683.888888888891</v>
      </c>
      <c r="BS60" s="38">
        <f t="shared" si="283"/>
        <v>17093.611111111109</v>
      </c>
      <c r="BT60" s="38">
        <f t="shared" si="283"/>
        <v>17503.333333333332</v>
      </c>
      <c r="BU60" s="38">
        <f t="shared" si="283"/>
        <v>17913.055555555551</v>
      </c>
      <c r="BV60" s="38">
        <f t="shared" si="283"/>
        <v>18322.777777777781</v>
      </c>
      <c r="BW60" s="38">
        <f t="shared" si="283"/>
        <v>18732.499999999996</v>
      </c>
      <c r="BX60" s="38">
        <f t="shared" si="283"/>
        <v>19142.222222222223</v>
      </c>
      <c r="BY60" s="38">
        <f t="shared" si="283"/>
        <v>19551.944444444442</v>
      </c>
      <c r="BZ60" s="38">
        <f t="shared" si="283"/>
        <v>19961.666666666664</v>
      </c>
      <c r="CA60" s="38">
        <f t="shared" si="283"/>
        <v>20371.388888888887</v>
      </c>
      <c r="CB60" s="38">
        <f t="shared" si="283"/>
        <v>20781.111111111109</v>
      </c>
      <c r="CC60" s="38">
        <f t="shared" si="283"/>
        <v>21190.833333333328</v>
      </c>
      <c r="CD60" s="38">
        <f t="shared" si="276"/>
        <v>227248.33333333326</v>
      </c>
      <c r="CE60" s="126"/>
      <c r="CF60" s="126"/>
      <c r="CG60" s="126"/>
      <c r="CH60" s="38">
        <f t="shared" ref="CH60:CS60" si="284">(CH26+CH43)/CH46*CH54</f>
        <v>25692.041666666664</v>
      </c>
      <c r="CI60" s="38">
        <f t="shared" si="284"/>
        <v>27658.708333333325</v>
      </c>
      <c r="CJ60" s="38">
        <f t="shared" si="284"/>
        <v>29625.374999999996</v>
      </c>
      <c r="CK60" s="38">
        <f t="shared" si="284"/>
        <v>31592.041666666664</v>
      </c>
      <c r="CL60" s="38">
        <f t="shared" si="284"/>
        <v>33558.708333333328</v>
      </c>
      <c r="CM60" s="38">
        <f t="shared" si="284"/>
        <v>35525.375</v>
      </c>
      <c r="CN60" s="38">
        <f t="shared" si="284"/>
        <v>37492.041666666672</v>
      </c>
      <c r="CO60" s="38">
        <f t="shared" si="284"/>
        <v>39458.708333333343</v>
      </c>
      <c r="CP60" s="38">
        <f t="shared" si="284"/>
        <v>41425.375000000007</v>
      </c>
      <c r="CQ60" s="38">
        <f t="shared" si="284"/>
        <v>43392.041666666686</v>
      </c>
      <c r="CR60" s="38">
        <f t="shared" si="284"/>
        <v>45358.708333333343</v>
      </c>
      <c r="CS60" s="38">
        <f t="shared" si="284"/>
        <v>47325.375000000015</v>
      </c>
      <c r="CT60" s="38">
        <f t="shared" si="278"/>
        <v>438104.50000000012</v>
      </c>
      <c r="CU60" s="126"/>
      <c r="CV60" s="126"/>
      <c r="CW60" s="126"/>
      <c r="CX60" s="38">
        <f t="shared" ref="CX60:DI60" si="285">(CX26+CX43)/CX46*CX54</f>
        <v>55665.393750000032</v>
      </c>
      <c r="CY60" s="38">
        <f t="shared" si="285"/>
        <v>60459.143750000025</v>
      </c>
      <c r="CZ60" s="38">
        <f t="shared" si="285"/>
        <v>65252.893750000025</v>
      </c>
      <c r="DA60" s="38">
        <f t="shared" si="285"/>
        <v>70046.643750000047</v>
      </c>
      <c r="DB60" s="38">
        <f t="shared" si="285"/>
        <v>74840.393750000017</v>
      </c>
      <c r="DC60" s="38">
        <f t="shared" si="285"/>
        <v>79634.143750000032</v>
      </c>
      <c r="DD60" s="38">
        <f t="shared" si="285"/>
        <v>84427.893750000017</v>
      </c>
      <c r="DE60" s="38">
        <f t="shared" si="285"/>
        <v>89221.643750000032</v>
      </c>
      <c r="DF60" s="38">
        <f t="shared" si="285"/>
        <v>94015.393750000032</v>
      </c>
      <c r="DG60" s="38">
        <f t="shared" si="285"/>
        <v>98809.143750000032</v>
      </c>
      <c r="DH60" s="38">
        <f t="shared" si="285"/>
        <v>103602.89375000003</v>
      </c>
      <c r="DI60" s="38">
        <f t="shared" si="285"/>
        <v>108396.64375000003</v>
      </c>
      <c r="DJ60" s="38">
        <f t="shared" si="280"/>
        <v>984372.22500000044</v>
      </c>
      <c r="DK60" s="126"/>
      <c r="DL60" s="126"/>
      <c r="DM60" s="126"/>
      <c r="DN60" s="126"/>
      <c r="DO60" s="126"/>
      <c r="DP60" s="126"/>
      <c r="DQ60" s="126"/>
      <c r="DR60" s="126"/>
      <c r="DS60" s="126"/>
      <c r="DT60" s="126"/>
      <c r="DU60" s="126"/>
      <c r="DV60" s="126"/>
    </row>
    <row r="61" spans="1:126" ht="15" customHeight="1">
      <c r="A61" s="4" t="s">
        <v>161</v>
      </c>
      <c r="F61" s="38">
        <v>0</v>
      </c>
      <c r="G61" s="38">
        <v>0</v>
      </c>
      <c r="H61" s="38">
        <v>0</v>
      </c>
      <c r="I61" s="38">
        <v>0</v>
      </c>
      <c r="J61" s="38">
        <v>0</v>
      </c>
      <c r="K61" s="38">
        <v>0</v>
      </c>
      <c r="L61" s="38">
        <v>0</v>
      </c>
      <c r="M61" s="38">
        <v>0</v>
      </c>
      <c r="N61" s="38">
        <v>0</v>
      </c>
      <c r="O61" s="38">
        <v>0</v>
      </c>
      <c r="P61" s="38">
        <v>0</v>
      </c>
      <c r="Q61" s="38">
        <v>0</v>
      </c>
      <c r="R61" s="38">
        <f t="shared" si="269"/>
        <v>0</v>
      </c>
      <c r="V61" s="38">
        <v>0</v>
      </c>
      <c r="W61" s="38">
        <v>0</v>
      </c>
      <c r="X61" s="38">
        <v>0</v>
      </c>
      <c r="Y61" s="38">
        <v>0</v>
      </c>
      <c r="Z61" s="38">
        <v>0</v>
      </c>
      <c r="AA61" s="38">
        <v>0</v>
      </c>
      <c r="AB61" s="38">
        <v>0</v>
      </c>
      <c r="AC61" s="38">
        <v>0</v>
      </c>
      <c r="AD61" s="38">
        <v>0</v>
      </c>
      <c r="AE61" s="38">
        <v>0</v>
      </c>
      <c r="AF61" s="38">
        <v>0</v>
      </c>
      <c r="AG61" s="38">
        <v>0</v>
      </c>
      <c r="AH61" s="38">
        <f t="shared" si="270"/>
        <v>0</v>
      </c>
      <c r="AI61" s="126"/>
      <c r="AJ61" s="126"/>
      <c r="AK61" s="126"/>
      <c r="AL61" s="38">
        <f t="shared" ref="AL61:AW61" si="286">IFERROR((AL30+AL44)/AL46*AL54,0)</f>
        <v>0</v>
      </c>
      <c r="AM61" s="38">
        <f t="shared" si="286"/>
        <v>0</v>
      </c>
      <c r="AN61" s="38">
        <f t="shared" si="286"/>
        <v>0</v>
      </c>
      <c r="AO61" s="38">
        <f t="shared" si="286"/>
        <v>0</v>
      </c>
      <c r="AP61" s="38">
        <f t="shared" si="286"/>
        <v>0</v>
      </c>
      <c r="AQ61" s="38">
        <f t="shared" si="286"/>
        <v>0</v>
      </c>
      <c r="AR61" s="38">
        <f t="shared" si="286"/>
        <v>0</v>
      </c>
      <c r="AS61" s="38">
        <f t="shared" si="286"/>
        <v>0</v>
      </c>
      <c r="AT61" s="38">
        <f t="shared" si="286"/>
        <v>0</v>
      </c>
      <c r="AU61" s="38">
        <f t="shared" si="286"/>
        <v>0</v>
      </c>
      <c r="AV61" s="38">
        <f t="shared" si="286"/>
        <v>0</v>
      </c>
      <c r="AW61" s="38">
        <f t="shared" si="286"/>
        <v>0</v>
      </c>
      <c r="AX61" s="38">
        <f t="shared" si="272"/>
        <v>0</v>
      </c>
      <c r="AY61" s="126"/>
      <c r="AZ61" s="126"/>
      <c r="BA61" s="126"/>
      <c r="BB61" s="38">
        <f t="shared" ref="BB61:BM61" si="287">IFERROR((BB30+BB44)/BB46*BB54,0)</f>
        <v>0</v>
      </c>
      <c r="BC61" s="38">
        <f t="shared" si="287"/>
        <v>0</v>
      </c>
      <c r="BD61" s="38">
        <f t="shared" si="287"/>
        <v>0</v>
      </c>
      <c r="BE61" s="38">
        <f t="shared" si="287"/>
        <v>0</v>
      </c>
      <c r="BF61" s="38">
        <f t="shared" si="287"/>
        <v>0</v>
      </c>
      <c r="BG61" s="38">
        <f t="shared" si="287"/>
        <v>2950</v>
      </c>
      <c r="BH61" s="38">
        <f t="shared" si="287"/>
        <v>2950</v>
      </c>
      <c r="BI61" s="38">
        <f t="shared" si="287"/>
        <v>2950</v>
      </c>
      <c r="BJ61" s="38">
        <f t="shared" si="287"/>
        <v>2950</v>
      </c>
      <c r="BK61" s="38">
        <f t="shared" si="287"/>
        <v>2950</v>
      </c>
      <c r="BL61" s="38">
        <f t="shared" si="287"/>
        <v>2950</v>
      </c>
      <c r="BM61" s="38">
        <f t="shared" si="287"/>
        <v>2950</v>
      </c>
      <c r="BN61" s="38">
        <f t="shared" si="274"/>
        <v>20650</v>
      </c>
      <c r="BO61" s="126"/>
      <c r="BP61" s="126"/>
      <c r="BQ61" s="126"/>
      <c r="BR61" s="38">
        <f t="shared" ref="BR61:CC61" si="288">IFERROR((BR30+BR44)/BR46*BR54,0)</f>
        <v>3384.3055555555557</v>
      </c>
      <c r="BS61" s="38">
        <f t="shared" si="288"/>
        <v>3671.1111111111113</v>
      </c>
      <c r="BT61" s="38">
        <f t="shared" si="288"/>
        <v>3957.9166666666661</v>
      </c>
      <c r="BU61" s="38">
        <f t="shared" si="288"/>
        <v>4244.7222222222208</v>
      </c>
      <c r="BV61" s="38">
        <f t="shared" si="288"/>
        <v>4531.5277777777783</v>
      </c>
      <c r="BW61" s="38">
        <f t="shared" si="288"/>
        <v>4818.3333333333339</v>
      </c>
      <c r="BX61" s="38">
        <f t="shared" si="288"/>
        <v>5105.1388888888887</v>
      </c>
      <c r="BY61" s="38">
        <f t="shared" si="288"/>
        <v>5391.9444444444453</v>
      </c>
      <c r="BZ61" s="38">
        <f t="shared" si="288"/>
        <v>5678.75</v>
      </c>
      <c r="CA61" s="38">
        <f t="shared" si="288"/>
        <v>5965.5555555555566</v>
      </c>
      <c r="CB61" s="38">
        <f t="shared" si="288"/>
        <v>6252.3611111111113</v>
      </c>
      <c r="CC61" s="38">
        <f t="shared" si="288"/>
        <v>6539.1666666666688</v>
      </c>
      <c r="CD61" s="38">
        <f t="shared" si="276"/>
        <v>59540.833333333336</v>
      </c>
      <c r="CE61" s="126"/>
      <c r="CF61" s="126"/>
      <c r="CG61" s="126"/>
      <c r="CH61" s="38">
        <f t="shared" ref="CH61:CS61" si="289">IFERROR((CH30+CH44)/CH46*CH54,0)</f>
        <v>8005.1527777777801</v>
      </c>
      <c r="CI61" s="38">
        <f t="shared" si="289"/>
        <v>8824.5972222222244</v>
      </c>
      <c r="CJ61" s="38">
        <f t="shared" si="289"/>
        <v>9644.0416666666679</v>
      </c>
      <c r="CK61" s="38">
        <f t="shared" si="289"/>
        <v>10463.486111111113</v>
      </c>
      <c r="CL61" s="38">
        <f t="shared" si="289"/>
        <v>11282.930555555557</v>
      </c>
      <c r="CM61" s="38">
        <f t="shared" si="289"/>
        <v>12102.375000000002</v>
      </c>
      <c r="CN61" s="38">
        <f t="shared" si="289"/>
        <v>12921.819444444449</v>
      </c>
      <c r="CO61" s="38">
        <f t="shared" si="289"/>
        <v>13741.263888888894</v>
      </c>
      <c r="CP61" s="38">
        <f t="shared" si="289"/>
        <v>14560.708333333338</v>
      </c>
      <c r="CQ61" s="38">
        <f t="shared" si="289"/>
        <v>15380.152777777781</v>
      </c>
      <c r="CR61" s="38">
        <f t="shared" si="289"/>
        <v>16199.597222222228</v>
      </c>
      <c r="CS61" s="38">
        <f t="shared" si="289"/>
        <v>17019.041666666675</v>
      </c>
      <c r="CT61" s="38">
        <f t="shared" si="278"/>
        <v>150145.16666666672</v>
      </c>
      <c r="CU61" s="126"/>
      <c r="CV61" s="126"/>
      <c r="CW61" s="126"/>
      <c r="CX61" s="38">
        <f t="shared" ref="CX61:DI61" si="290">IFERROR((CX30+CX44)/CX46*CX54,0)</f>
        <v>20561.868750000009</v>
      </c>
      <c r="CY61" s="38">
        <f t="shared" si="290"/>
        <v>22221.243750000005</v>
      </c>
      <c r="CZ61" s="38">
        <f t="shared" si="290"/>
        <v>23880.618750000001</v>
      </c>
      <c r="DA61" s="38">
        <f t="shared" si="290"/>
        <v>25539.993749999998</v>
      </c>
      <c r="DB61" s="38">
        <f t="shared" si="290"/>
        <v>27199.368749999987</v>
      </c>
      <c r="DC61" s="38">
        <f t="shared" si="290"/>
        <v>28858.743749999987</v>
      </c>
      <c r="DD61" s="38">
        <f t="shared" si="290"/>
        <v>30518.11874999998</v>
      </c>
      <c r="DE61" s="38">
        <f t="shared" si="290"/>
        <v>32177.49374999998</v>
      </c>
      <c r="DF61" s="38">
        <f t="shared" si="290"/>
        <v>33836.86874999998</v>
      </c>
      <c r="DG61" s="38">
        <f t="shared" si="290"/>
        <v>35496.243749999972</v>
      </c>
      <c r="DH61" s="38">
        <f t="shared" si="290"/>
        <v>37155.618749999965</v>
      </c>
      <c r="DI61" s="38">
        <f t="shared" si="290"/>
        <v>38814.993749999965</v>
      </c>
      <c r="DJ61" s="38">
        <f t="shared" si="280"/>
        <v>356261.17499999981</v>
      </c>
      <c r="DK61" s="126"/>
      <c r="DL61" s="126"/>
      <c r="DM61" s="126"/>
      <c r="DN61" s="126"/>
      <c r="DO61" s="126"/>
      <c r="DP61" s="126"/>
      <c r="DQ61" s="126"/>
      <c r="DR61" s="126"/>
      <c r="DS61" s="126"/>
      <c r="DT61" s="126"/>
      <c r="DU61" s="126"/>
      <c r="DV61" s="126"/>
    </row>
    <row r="62" spans="1:126" ht="15.75" customHeight="1">
      <c r="AI62" s="126"/>
      <c r="AJ62" s="126"/>
      <c r="AK62" s="126"/>
      <c r="DK62" s="126"/>
      <c r="DL62" s="126"/>
      <c r="DM62" s="126"/>
      <c r="DN62" s="126"/>
      <c r="DO62" s="126"/>
      <c r="DP62" s="126"/>
      <c r="DQ62" s="126"/>
      <c r="DR62" s="126"/>
      <c r="DS62" s="126"/>
      <c r="DT62" s="126"/>
      <c r="DU62" s="126"/>
      <c r="DV62" s="126"/>
    </row>
    <row r="63" spans="1:126" ht="15" customHeight="1">
      <c r="A63" s="56" t="s">
        <v>60</v>
      </c>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126"/>
      <c r="DO63" s="126"/>
      <c r="DP63" s="126"/>
      <c r="DQ63" s="126"/>
      <c r="DR63" s="126"/>
      <c r="DS63" s="126"/>
      <c r="DT63" s="126"/>
      <c r="DU63" s="126"/>
      <c r="DV63" s="126"/>
    </row>
    <row r="64" spans="1:126" ht="15" customHeight="1">
      <c r="A64" s="4" t="s">
        <v>160</v>
      </c>
      <c r="B64" s="4"/>
      <c r="C64" s="4"/>
      <c r="D64" s="4"/>
      <c r="E64" s="171"/>
      <c r="F64" s="172">
        <f t="shared" ref="F64:Q64" si="291">COUNTIF(F17:F21,"&gt;0")+F34</f>
        <v>0</v>
      </c>
      <c r="G64" s="172">
        <f t="shared" si="291"/>
        <v>0</v>
      </c>
      <c r="H64" s="172">
        <f t="shared" si="291"/>
        <v>0</v>
      </c>
      <c r="I64" s="172">
        <f t="shared" si="291"/>
        <v>0</v>
      </c>
      <c r="J64" s="172">
        <f t="shared" si="291"/>
        <v>0</v>
      </c>
      <c r="K64" s="172">
        <f t="shared" si="291"/>
        <v>0</v>
      </c>
      <c r="L64" s="172">
        <f t="shared" si="291"/>
        <v>0</v>
      </c>
      <c r="M64" s="172">
        <f t="shared" si="291"/>
        <v>0</v>
      </c>
      <c r="N64" s="172">
        <f t="shared" si="291"/>
        <v>0</v>
      </c>
      <c r="O64" s="172">
        <f t="shared" si="291"/>
        <v>0</v>
      </c>
      <c r="P64" s="172">
        <f t="shared" si="291"/>
        <v>0</v>
      </c>
      <c r="Q64" s="172">
        <f t="shared" si="291"/>
        <v>0</v>
      </c>
      <c r="R64" s="172">
        <f t="shared" ref="R64:R66" si="292">Q64</f>
        <v>0</v>
      </c>
      <c r="S64" s="171"/>
      <c r="T64" s="171"/>
      <c r="U64" s="171"/>
      <c r="V64" s="172">
        <f t="shared" ref="V64:AG64" si="293">COUNTIF(V17:V21,"&gt;0")+V34</f>
        <v>1</v>
      </c>
      <c r="W64" s="172">
        <f t="shared" si="293"/>
        <v>1</v>
      </c>
      <c r="X64" s="172">
        <f t="shared" si="293"/>
        <v>1</v>
      </c>
      <c r="Y64" s="172">
        <f t="shared" si="293"/>
        <v>1</v>
      </c>
      <c r="Z64" s="172">
        <f t="shared" si="293"/>
        <v>1</v>
      </c>
      <c r="AA64" s="172">
        <f t="shared" si="293"/>
        <v>1</v>
      </c>
      <c r="AB64" s="172">
        <f t="shared" si="293"/>
        <v>1</v>
      </c>
      <c r="AC64" s="172">
        <f t="shared" si="293"/>
        <v>1</v>
      </c>
      <c r="AD64" s="172">
        <f t="shared" si="293"/>
        <v>1</v>
      </c>
      <c r="AE64" s="172">
        <f t="shared" si="293"/>
        <v>1</v>
      </c>
      <c r="AF64" s="172">
        <f t="shared" si="293"/>
        <v>1</v>
      </c>
      <c r="AG64" s="172">
        <f t="shared" si="293"/>
        <v>1</v>
      </c>
      <c r="AH64" s="172">
        <f t="shared" ref="AH64:AH66" si="294">AG64</f>
        <v>1</v>
      </c>
      <c r="AI64" s="171"/>
      <c r="AJ64" s="171"/>
      <c r="AK64" s="171"/>
      <c r="AL64" s="172">
        <f t="shared" ref="AL64:AW64" si="295">COUNTIF(AL17:AL21,"&gt;0")+AL34</f>
        <v>3</v>
      </c>
      <c r="AM64" s="172">
        <f t="shared" si="295"/>
        <v>3</v>
      </c>
      <c r="AN64" s="172">
        <f t="shared" si="295"/>
        <v>3</v>
      </c>
      <c r="AO64" s="172">
        <f t="shared" si="295"/>
        <v>3</v>
      </c>
      <c r="AP64" s="172">
        <f t="shared" si="295"/>
        <v>3</v>
      </c>
      <c r="AQ64" s="172">
        <f t="shared" si="295"/>
        <v>3</v>
      </c>
      <c r="AR64" s="172">
        <f t="shared" si="295"/>
        <v>3</v>
      </c>
      <c r="AS64" s="172">
        <f t="shared" si="295"/>
        <v>3</v>
      </c>
      <c r="AT64" s="172">
        <f t="shared" si="295"/>
        <v>3</v>
      </c>
      <c r="AU64" s="172">
        <f t="shared" si="295"/>
        <v>3</v>
      </c>
      <c r="AV64" s="172">
        <f t="shared" si="295"/>
        <v>3</v>
      </c>
      <c r="AW64" s="172">
        <f t="shared" si="295"/>
        <v>3</v>
      </c>
      <c r="AX64" s="172">
        <f t="shared" ref="AX64:AX66" si="296">AW64</f>
        <v>3</v>
      </c>
      <c r="AY64" s="171"/>
      <c r="AZ64" s="171"/>
      <c r="BA64" s="171"/>
      <c r="BB64" s="172">
        <f t="shared" ref="BB64:BM64" si="297">COUNTIF(BB17:BB21,"&gt;0")+BB34</f>
        <v>4</v>
      </c>
      <c r="BC64" s="172">
        <f t="shared" si="297"/>
        <v>4</v>
      </c>
      <c r="BD64" s="172">
        <f t="shared" si="297"/>
        <v>4</v>
      </c>
      <c r="BE64" s="172">
        <f t="shared" si="297"/>
        <v>5</v>
      </c>
      <c r="BF64" s="172">
        <f t="shared" si="297"/>
        <v>5</v>
      </c>
      <c r="BG64" s="172">
        <f t="shared" si="297"/>
        <v>5</v>
      </c>
      <c r="BH64" s="172">
        <f t="shared" si="297"/>
        <v>5</v>
      </c>
      <c r="BI64" s="172">
        <f t="shared" si="297"/>
        <v>5</v>
      </c>
      <c r="BJ64" s="172">
        <f t="shared" si="297"/>
        <v>5</v>
      </c>
      <c r="BK64" s="172">
        <f t="shared" si="297"/>
        <v>6</v>
      </c>
      <c r="BL64" s="172">
        <f t="shared" si="297"/>
        <v>7</v>
      </c>
      <c r="BM64" s="172">
        <f t="shared" si="297"/>
        <v>7</v>
      </c>
      <c r="BN64" s="172">
        <f t="shared" ref="BN64:BN66" si="298">BM64</f>
        <v>7</v>
      </c>
      <c r="BO64" s="171"/>
      <c r="BP64" s="171"/>
      <c r="BQ64" s="171"/>
      <c r="BR64" s="172">
        <f t="shared" ref="BR64:CC64" si="299">COUNTIF(BR17:BR21,"&gt;0")+BR34</f>
        <v>7.75</v>
      </c>
      <c r="BS64" s="172">
        <f t="shared" si="299"/>
        <v>8.5</v>
      </c>
      <c r="BT64" s="172">
        <f t="shared" si="299"/>
        <v>9.25</v>
      </c>
      <c r="BU64" s="172">
        <f t="shared" si="299"/>
        <v>10</v>
      </c>
      <c r="BV64" s="172">
        <f t="shared" si="299"/>
        <v>10.75</v>
      </c>
      <c r="BW64" s="172">
        <f t="shared" si="299"/>
        <v>11.5</v>
      </c>
      <c r="BX64" s="172">
        <f t="shared" si="299"/>
        <v>12.25</v>
      </c>
      <c r="BY64" s="172">
        <f t="shared" si="299"/>
        <v>13</v>
      </c>
      <c r="BZ64" s="172">
        <f t="shared" si="299"/>
        <v>13.75</v>
      </c>
      <c r="CA64" s="172">
        <f t="shared" si="299"/>
        <v>14.5</v>
      </c>
      <c r="CB64" s="172">
        <f t="shared" si="299"/>
        <v>15.25</v>
      </c>
      <c r="CC64" s="172">
        <f t="shared" si="299"/>
        <v>16</v>
      </c>
      <c r="CD64" s="172">
        <f t="shared" ref="CD64:CD66" si="300">CC64</f>
        <v>16</v>
      </c>
      <c r="CE64" s="171"/>
      <c r="CF64" s="171"/>
      <c r="CG64" s="171"/>
      <c r="CH64" s="172">
        <f t="shared" ref="CH64:CS64" si="301">COUNTIF(CH17:CH21,"&gt;0")+CH34</f>
        <v>17.5</v>
      </c>
      <c r="CI64" s="172">
        <f t="shared" si="301"/>
        <v>19</v>
      </c>
      <c r="CJ64" s="172">
        <f t="shared" si="301"/>
        <v>20.5</v>
      </c>
      <c r="CK64" s="172">
        <f t="shared" si="301"/>
        <v>22</v>
      </c>
      <c r="CL64" s="172">
        <f t="shared" si="301"/>
        <v>23.5</v>
      </c>
      <c r="CM64" s="172">
        <f t="shared" si="301"/>
        <v>25</v>
      </c>
      <c r="CN64" s="172">
        <f t="shared" si="301"/>
        <v>26.5</v>
      </c>
      <c r="CO64" s="172">
        <f t="shared" si="301"/>
        <v>28</v>
      </c>
      <c r="CP64" s="172">
        <f t="shared" si="301"/>
        <v>29.5</v>
      </c>
      <c r="CQ64" s="172">
        <f t="shared" si="301"/>
        <v>31</v>
      </c>
      <c r="CR64" s="172">
        <f t="shared" si="301"/>
        <v>32.5</v>
      </c>
      <c r="CS64" s="172">
        <f t="shared" si="301"/>
        <v>34</v>
      </c>
      <c r="CT64" s="172">
        <f t="shared" ref="CT64:CT66" si="302">CS64</f>
        <v>34</v>
      </c>
      <c r="CU64" s="171"/>
      <c r="CV64" s="171"/>
      <c r="CW64" s="171"/>
      <c r="CX64" s="172">
        <f t="shared" ref="CX64:DI64" si="303">COUNTIF(CX17:CX21,"&gt;0")+CX34</f>
        <v>37</v>
      </c>
      <c r="CY64" s="172">
        <f t="shared" si="303"/>
        <v>40</v>
      </c>
      <c r="CZ64" s="172">
        <f t="shared" si="303"/>
        <v>43</v>
      </c>
      <c r="DA64" s="172">
        <f t="shared" si="303"/>
        <v>46</v>
      </c>
      <c r="DB64" s="172">
        <f t="shared" si="303"/>
        <v>49</v>
      </c>
      <c r="DC64" s="172">
        <f t="shared" si="303"/>
        <v>52</v>
      </c>
      <c r="DD64" s="172">
        <f t="shared" si="303"/>
        <v>55</v>
      </c>
      <c r="DE64" s="172">
        <f t="shared" si="303"/>
        <v>58</v>
      </c>
      <c r="DF64" s="172">
        <f t="shared" si="303"/>
        <v>61</v>
      </c>
      <c r="DG64" s="172">
        <f t="shared" si="303"/>
        <v>64</v>
      </c>
      <c r="DH64" s="172">
        <f t="shared" si="303"/>
        <v>67</v>
      </c>
      <c r="DI64" s="172">
        <f t="shared" si="303"/>
        <v>70</v>
      </c>
      <c r="DJ64" s="172">
        <f t="shared" ref="DJ64:DJ66" si="304">DI64</f>
        <v>70</v>
      </c>
      <c r="DK64" s="4"/>
      <c r="DL64" s="4"/>
      <c r="DM64" s="4"/>
      <c r="DN64" s="126"/>
      <c r="DO64" s="126"/>
      <c r="DP64" s="126"/>
      <c r="DQ64" s="126"/>
      <c r="DR64" s="126"/>
      <c r="DS64" s="126"/>
      <c r="DT64" s="126"/>
      <c r="DU64" s="126"/>
      <c r="DV64" s="126"/>
    </row>
    <row r="65" spans="1:126" ht="15" customHeight="1">
      <c r="A65" s="4" t="s">
        <v>87</v>
      </c>
      <c r="B65" s="4"/>
      <c r="C65" s="4"/>
      <c r="D65" s="4"/>
      <c r="E65" s="171"/>
      <c r="F65" s="172">
        <f t="shared" ref="F65:Q65" si="305">COUNTIF(F24:F25,"&gt;0") +F35</f>
        <v>0</v>
      </c>
      <c r="G65" s="172">
        <f t="shared" si="305"/>
        <v>0</v>
      </c>
      <c r="H65" s="172">
        <f t="shared" si="305"/>
        <v>0</v>
      </c>
      <c r="I65" s="172">
        <f t="shared" si="305"/>
        <v>0</v>
      </c>
      <c r="J65" s="172">
        <f t="shared" si="305"/>
        <v>0</v>
      </c>
      <c r="K65" s="172">
        <f t="shared" si="305"/>
        <v>0</v>
      </c>
      <c r="L65" s="172">
        <f t="shared" si="305"/>
        <v>0</v>
      </c>
      <c r="M65" s="172">
        <f t="shared" si="305"/>
        <v>0</v>
      </c>
      <c r="N65" s="172">
        <f t="shared" si="305"/>
        <v>0</v>
      </c>
      <c r="O65" s="172">
        <f t="shared" si="305"/>
        <v>0</v>
      </c>
      <c r="P65" s="172">
        <f t="shared" si="305"/>
        <v>0</v>
      </c>
      <c r="Q65" s="172">
        <f t="shared" si="305"/>
        <v>0</v>
      </c>
      <c r="R65" s="172">
        <f t="shared" si="292"/>
        <v>0</v>
      </c>
      <c r="S65" s="171"/>
      <c r="T65" s="171"/>
      <c r="U65" s="171"/>
      <c r="V65" s="172">
        <f t="shared" ref="V65:AG65" si="306">COUNTIF(V24:V25,"&gt;0") +V35</f>
        <v>0</v>
      </c>
      <c r="W65" s="172">
        <f t="shared" si="306"/>
        <v>0</v>
      </c>
      <c r="X65" s="172">
        <f t="shared" si="306"/>
        <v>0</v>
      </c>
      <c r="Y65" s="172">
        <f t="shared" si="306"/>
        <v>0</v>
      </c>
      <c r="Z65" s="172">
        <f t="shared" si="306"/>
        <v>0</v>
      </c>
      <c r="AA65" s="172">
        <f t="shared" si="306"/>
        <v>0</v>
      </c>
      <c r="AB65" s="172">
        <f t="shared" si="306"/>
        <v>0</v>
      </c>
      <c r="AC65" s="172">
        <f t="shared" si="306"/>
        <v>0</v>
      </c>
      <c r="AD65" s="172">
        <f t="shared" si="306"/>
        <v>0</v>
      </c>
      <c r="AE65" s="172">
        <f t="shared" si="306"/>
        <v>0</v>
      </c>
      <c r="AF65" s="172">
        <f t="shared" si="306"/>
        <v>0</v>
      </c>
      <c r="AG65" s="172">
        <f t="shared" si="306"/>
        <v>0</v>
      </c>
      <c r="AH65" s="172">
        <f t="shared" si="294"/>
        <v>0</v>
      </c>
      <c r="AI65" s="171"/>
      <c r="AJ65" s="171"/>
      <c r="AK65" s="171"/>
      <c r="AL65" s="172">
        <f t="shared" ref="AL65:AW65" si="307">COUNTIF(AL24:AL25,"&gt;0") +AL35</f>
        <v>0</v>
      </c>
      <c r="AM65" s="172">
        <f t="shared" si="307"/>
        <v>0</v>
      </c>
      <c r="AN65" s="172">
        <f t="shared" si="307"/>
        <v>0</v>
      </c>
      <c r="AO65" s="172">
        <f t="shared" si="307"/>
        <v>0</v>
      </c>
      <c r="AP65" s="172">
        <f t="shared" si="307"/>
        <v>0</v>
      </c>
      <c r="AQ65" s="172">
        <f t="shared" si="307"/>
        <v>0</v>
      </c>
      <c r="AR65" s="172">
        <f t="shared" si="307"/>
        <v>0</v>
      </c>
      <c r="AS65" s="172">
        <f t="shared" si="307"/>
        <v>0</v>
      </c>
      <c r="AT65" s="172">
        <f t="shared" si="307"/>
        <v>0</v>
      </c>
      <c r="AU65" s="172">
        <f t="shared" si="307"/>
        <v>0</v>
      </c>
      <c r="AV65" s="172">
        <f t="shared" si="307"/>
        <v>0</v>
      </c>
      <c r="AW65" s="172">
        <f t="shared" si="307"/>
        <v>0</v>
      </c>
      <c r="AX65" s="172">
        <f t="shared" si="296"/>
        <v>0</v>
      </c>
      <c r="AY65" s="171"/>
      <c r="AZ65" s="171"/>
      <c r="BA65" s="171"/>
      <c r="BB65" s="172">
        <f t="shared" ref="BB65:BM65" si="308">COUNTIF(BB24:BB25,"&gt;0") +BB35</f>
        <v>0</v>
      </c>
      <c r="BC65" s="172">
        <f t="shared" si="308"/>
        <v>2</v>
      </c>
      <c r="BD65" s="172">
        <f t="shared" si="308"/>
        <v>2</v>
      </c>
      <c r="BE65" s="172">
        <f t="shared" si="308"/>
        <v>2</v>
      </c>
      <c r="BF65" s="172">
        <f t="shared" si="308"/>
        <v>2</v>
      </c>
      <c r="BG65" s="172">
        <f t="shared" si="308"/>
        <v>2</v>
      </c>
      <c r="BH65" s="172">
        <f t="shared" si="308"/>
        <v>2</v>
      </c>
      <c r="BI65" s="172">
        <f t="shared" si="308"/>
        <v>2</v>
      </c>
      <c r="BJ65" s="172">
        <f t="shared" si="308"/>
        <v>2</v>
      </c>
      <c r="BK65" s="172">
        <f t="shared" si="308"/>
        <v>3</v>
      </c>
      <c r="BL65" s="172">
        <f t="shared" si="308"/>
        <v>3</v>
      </c>
      <c r="BM65" s="172">
        <f t="shared" si="308"/>
        <v>3</v>
      </c>
      <c r="BN65" s="172">
        <f t="shared" si="298"/>
        <v>3</v>
      </c>
      <c r="BO65" s="171"/>
      <c r="BP65" s="171"/>
      <c r="BQ65" s="171"/>
      <c r="BR65" s="172">
        <f t="shared" ref="BR65:CC65" si="309">COUNTIF(BR24:BR25,"&gt;0") +BR35</f>
        <v>3.083333333333333</v>
      </c>
      <c r="BS65" s="172">
        <f t="shared" si="309"/>
        <v>3.1666666666666665</v>
      </c>
      <c r="BT65" s="172">
        <f t="shared" si="309"/>
        <v>3.25</v>
      </c>
      <c r="BU65" s="172">
        <f t="shared" si="309"/>
        <v>3.333333333333333</v>
      </c>
      <c r="BV65" s="172">
        <f t="shared" si="309"/>
        <v>3.4166666666666661</v>
      </c>
      <c r="BW65" s="172">
        <f t="shared" si="309"/>
        <v>3.4999999999999996</v>
      </c>
      <c r="BX65" s="172">
        <f t="shared" si="309"/>
        <v>3.583333333333333</v>
      </c>
      <c r="BY65" s="172">
        <f t="shared" si="309"/>
        <v>3.6666666666666661</v>
      </c>
      <c r="BZ65" s="172">
        <f t="shared" si="309"/>
        <v>3.7499999999999991</v>
      </c>
      <c r="CA65" s="172">
        <f t="shared" si="309"/>
        <v>3.8333333333333326</v>
      </c>
      <c r="CB65" s="172">
        <f t="shared" si="309"/>
        <v>3.9166666666666661</v>
      </c>
      <c r="CC65" s="172">
        <f t="shared" si="309"/>
        <v>3.9999999999999991</v>
      </c>
      <c r="CD65" s="172">
        <f t="shared" si="300"/>
        <v>3.9999999999999991</v>
      </c>
      <c r="CE65" s="171"/>
      <c r="CF65" s="171"/>
      <c r="CG65" s="171"/>
      <c r="CH65" s="172">
        <f t="shared" ref="CH65:CS65" si="310">COUNTIF(CH24:CH25,"&gt;0") +CH35</f>
        <v>4.3333333333333321</v>
      </c>
      <c r="CI65" s="172">
        <f t="shared" si="310"/>
        <v>4.6666666666666661</v>
      </c>
      <c r="CJ65" s="172">
        <f t="shared" si="310"/>
        <v>5</v>
      </c>
      <c r="CK65" s="172">
        <f t="shared" si="310"/>
        <v>5.333333333333333</v>
      </c>
      <c r="CL65" s="172">
        <f t="shared" si="310"/>
        <v>5.6666666666666661</v>
      </c>
      <c r="CM65" s="172">
        <f t="shared" si="310"/>
        <v>6</v>
      </c>
      <c r="CN65" s="172">
        <f t="shared" si="310"/>
        <v>6.3333333333333339</v>
      </c>
      <c r="CO65" s="172">
        <f t="shared" si="310"/>
        <v>6.6666666666666679</v>
      </c>
      <c r="CP65" s="172">
        <f t="shared" si="310"/>
        <v>7.0000000000000018</v>
      </c>
      <c r="CQ65" s="172">
        <f t="shared" si="310"/>
        <v>7.3333333333333357</v>
      </c>
      <c r="CR65" s="172">
        <f t="shared" si="310"/>
        <v>7.6666666666666696</v>
      </c>
      <c r="CS65" s="172">
        <f t="shared" si="310"/>
        <v>8.0000000000000036</v>
      </c>
      <c r="CT65" s="172">
        <f t="shared" si="302"/>
        <v>8.0000000000000036</v>
      </c>
      <c r="CU65" s="171"/>
      <c r="CV65" s="171"/>
      <c r="CW65" s="171"/>
      <c r="CX65" s="172">
        <f t="shared" ref="CX65:DI65" si="311">COUNTIF(CX24:CX25,"&gt;0") +CX35</f>
        <v>8.7500000000000036</v>
      </c>
      <c r="CY65" s="172">
        <f t="shared" si="311"/>
        <v>9.5000000000000036</v>
      </c>
      <c r="CZ65" s="172">
        <f t="shared" si="311"/>
        <v>10.250000000000004</v>
      </c>
      <c r="DA65" s="172">
        <f t="shared" si="311"/>
        <v>11.000000000000004</v>
      </c>
      <c r="DB65" s="172">
        <f t="shared" si="311"/>
        <v>11.750000000000004</v>
      </c>
      <c r="DC65" s="172">
        <f t="shared" si="311"/>
        <v>12.500000000000004</v>
      </c>
      <c r="DD65" s="172">
        <f t="shared" si="311"/>
        <v>13.250000000000004</v>
      </c>
      <c r="DE65" s="172">
        <f t="shared" si="311"/>
        <v>14.000000000000004</v>
      </c>
      <c r="DF65" s="172">
        <f t="shared" si="311"/>
        <v>14.750000000000004</v>
      </c>
      <c r="DG65" s="172">
        <f t="shared" si="311"/>
        <v>15.500000000000004</v>
      </c>
      <c r="DH65" s="172">
        <f t="shared" si="311"/>
        <v>16.250000000000004</v>
      </c>
      <c r="DI65" s="172">
        <f t="shared" si="311"/>
        <v>17.000000000000004</v>
      </c>
      <c r="DJ65" s="172">
        <f t="shared" si="304"/>
        <v>17.000000000000004</v>
      </c>
      <c r="DK65" s="4"/>
      <c r="DL65" s="4"/>
      <c r="DM65" s="4"/>
      <c r="DN65" s="126"/>
      <c r="DO65" s="126"/>
      <c r="DP65" s="126"/>
      <c r="DQ65" s="126"/>
      <c r="DR65" s="126"/>
      <c r="DS65" s="126"/>
      <c r="DT65" s="126"/>
      <c r="DU65" s="126"/>
      <c r="DV65" s="126"/>
    </row>
    <row r="66" spans="1:126" ht="15" customHeight="1">
      <c r="A66" s="4" t="s">
        <v>161</v>
      </c>
      <c r="B66" s="4"/>
      <c r="C66" s="4"/>
      <c r="D66" s="4"/>
      <c r="E66" s="171"/>
      <c r="F66" s="172">
        <f t="shared" ref="F66:Q66" si="312">F36</f>
        <v>0</v>
      </c>
      <c r="G66" s="172">
        <f t="shared" si="312"/>
        <v>0</v>
      </c>
      <c r="H66" s="172">
        <f t="shared" si="312"/>
        <v>0</v>
      </c>
      <c r="I66" s="172">
        <f t="shared" si="312"/>
        <v>0</v>
      </c>
      <c r="J66" s="172">
        <f t="shared" si="312"/>
        <v>0</v>
      </c>
      <c r="K66" s="172">
        <f t="shared" si="312"/>
        <v>0</v>
      </c>
      <c r="L66" s="172">
        <f t="shared" si="312"/>
        <v>0</v>
      </c>
      <c r="M66" s="172">
        <f t="shared" si="312"/>
        <v>0</v>
      </c>
      <c r="N66" s="172">
        <f t="shared" si="312"/>
        <v>0</v>
      </c>
      <c r="O66" s="172">
        <f t="shared" si="312"/>
        <v>0</v>
      </c>
      <c r="P66" s="172">
        <f t="shared" si="312"/>
        <v>0</v>
      </c>
      <c r="Q66" s="172">
        <f t="shared" si="312"/>
        <v>0</v>
      </c>
      <c r="R66" s="172">
        <f t="shared" si="292"/>
        <v>0</v>
      </c>
      <c r="S66" s="171"/>
      <c r="T66" s="171"/>
      <c r="U66" s="171"/>
      <c r="V66" s="172">
        <f t="shared" ref="V66:AG66" si="313">V36</f>
        <v>0</v>
      </c>
      <c r="W66" s="172">
        <f t="shared" si="313"/>
        <v>0</v>
      </c>
      <c r="X66" s="172">
        <f t="shared" si="313"/>
        <v>0</v>
      </c>
      <c r="Y66" s="172">
        <f t="shared" si="313"/>
        <v>0</v>
      </c>
      <c r="Z66" s="172">
        <f t="shared" si="313"/>
        <v>0</v>
      </c>
      <c r="AA66" s="172">
        <f t="shared" si="313"/>
        <v>0</v>
      </c>
      <c r="AB66" s="172">
        <f t="shared" si="313"/>
        <v>0</v>
      </c>
      <c r="AC66" s="172">
        <f t="shared" si="313"/>
        <v>0</v>
      </c>
      <c r="AD66" s="172">
        <f t="shared" si="313"/>
        <v>0</v>
      </c>
      <c r="AE66" s="172">
        <f t="shared" si="313"/>
        <v>0</v>
      </c>
      <c r="AF66" s="172">
        <f t="shared" si="313"/>
        <v>0</v>
      </c>
      <c r="AG66" s="172">
        <f t="shared" si="313"/>
        <v>0</v>
      </c>
      <c r="AH66" s="172">
        <f t="shared" si="294"/>
        <v>0</v>
      </c>
      <c r="AI66" s="171"/>
      <c r="AJ66" s="171"/>
      <c r="AK66" s="171"/>
      <c r="AL66" s="172">
        <f t="shared" ref="AL66:AW66" si="314">COUNTIF(AL29,"&gt;0") +AL36</f>
        <v>0</v>
      </c>
      <c r="AM66" s="172">
        <f t="shared" si="314"/>
        <v>0</v>
      </c>
      <c r="AN66" s="172">
        <f t="shared" si="314"/>
        <v>0</v>
      </c>
      <c r="AO66" s="172">
        <f t="shared" si="314"/>
        <v>0</v>
      </c>
      <c r="AP66" s="172">
        <f t="shared" si="314"/>
        <v>0</v>
      </c>
      <c r="AQ66" s="172">
        <f t="shared" si="314"/>
        <v>0</v>
      </c>
      <c r="AR66" s="172">
        <f t="shared" si="314"/>
        <v>0</v>
      </c>
      <c r="AS66" s="172">
        <f t="shared" si="314"/>
        <v>0</v>
      </c>
      <c r="AT66" s="172">
        <f t="shared" si="314"/>
        <v>0</v>
      </c>
      <c r="AU66" s="172">
        <f t="shared" si="314"/>
        <v>0</v>
      </c>
      <c r="AV66" s="172">
        <f t="shared" si="314"/>
        <v>0</v>
      </c>
      <c r="AW66" s="172">
        <f t="shared" si="314"/>
        <v>0</v>
      </c>
      <c r="AX66" s="172">
        <f t="shared" si="296"/>
        <v>0</v>
      </c>
      <c r="AY66" s="171"/>
      <c r="AZ66" s="171"/>
      <c r="BA66" s="171"/>
      <c r="BB66" s="172">
        <f t="shared" ref="BB66:BM66" si="315">COUNTIF(BB29,"&gt;0") +BB36</f>
        <v>0</v>
      </c>
      <c r="BC66" s="172">
        <f t="shared" si="315"/>
        <v>0</v>
      </c>
      <c r="BD66" s="172">
        <f t="shared" si="315"/>
        <v>0</v>
      </c>
      <c r="BE66" s="172">
        <f t="shared" si="315"/>
        <v>0</v>
      </c>
      <c r="BF66" s="172">
        <f t="shared" si="315"/>
        <v>0</v>
      </c>
      <c r="BG66" s="172">
        <f t="shared" si="315"/>
        <v>1</v>
      </c>
      <c r="BH66" s="172">
        <f t="shared" si="315"/>
        <v>1</v>
      </c>
      <c r="BI66" s="172">
        <f t="shared" si="315"/>
        <v>1</v>
      </c>
      <c r="BJ66" s="172">
        <f t="shared" si="315"/>
        <v>1</v>
      </c>
      <c r="BK66" s="172">
        <f t="shared" si="315"/>
        <v>1</v>
      </c>
      <c r="BL66" s="172">
        <f t="shared" si="315"/>
        <v>1</v>
      </c>
      <c r="BM66" s="172">
        <f t="shared" si="315"/>
        <v>1</v>
      </c>
      <c r="BN66" s="172">
        <f t="shared" si="298"/>
        <v>1</v>
      </c>
      <c r="BO66" s="171"/>
      <c r="BP66" s="171"/>
      <c r="BQ66" s="171"/>
      <c r="BR66" s="172">
        <f t="shared" ref="BR66:CC66" si="316">COUNTIF(BR29,"&gt;0") +BR36</f>
        <v>1.0833333333333333</v>
      </c>
      <c r="BS66" s="172">
        <f t="shared" si="316"/>
        <v>1.1666666666666667</v>
      </c>
      <c r="BT66" s="172">
        <f t="shared" si="316"/>
        <v>1.25</v>
      </c>
      <c r="BU66" s="172">
        <f t="shared" si="316"/>
        <v>1.3333333333333335</v>
      </c>
      <c r="BV66" s="172">
        <f t="shared" si="316"/>
        <v>1.4166666666666667</v>
      </c>
      <c r="BW66" s="172">
        <f t="shared" si="316"/>
        <v>1.5</v>
      </c>
      <c r="BX66" s="172">
        <f t="shared" si="316"/>
        <v>1.5833333333333335</v>
      </c>
      <c r="BY66" s="172">
        <f t="shared" si="316"/>
        <v>1.666666666666667</v>
      </c>
      <c r="BZ66" s="172">
        <f t="shared" si="316"/>
        <v>1.7500000000000002</v>
      </c>
      <c r="CA66" s="172">
        <f t="shared" si="316"/>
        <v>1.8333333333333335</v>
      </c>
      <c r="CB66" s="172">
        <f t="shared" si="316"/>
        <v>1.916666666666667</v>
      </c>
      <c r="CC66" s="172">
        <f t="shared" si="316"/>
        <v>2.0000000000000004</v>
      </c>
      <c r="CD66" s="172">
        <f t="shared" si="300"/>
        <v>2.0000000000000004</v>
      </c>
      <c r="CE66" s="171"/>
      <c r="CF66" s="171"/>
      <c r="CG66" s="171"/>
      <c r="CH66" s="172">
        <f t="shared" ref="CH66:CS66" si="317">COUNTIF(CH29,"&gt;0") +CH36</f>
        <v>2.2083333333333339</v>
      </c>
      <c r="CI66" s="172">
        <f t="shared" si="317"/>
        <v>2.416666666666667</v>
      </c>
      <c r="CJ66" s="172">
        <f t="shared" si="317"/>
        <v>2.625</v>
      </c>
      <c r="CK66" s="172">
        <f t="shared" si="317"/>
        <v>2.8333333333333335</v>
      </c>
      <c r="CL66" s="172">
        <f t="shared" si="317"/>
        <v>3.041666666666667</v>
      </c>
      <c r="CM66" s="172">
        <f t="shared" si="317"/>
        <v>3.2500000000000004</v>
      </c>
      <c r="CN66" s="172">
        <f t="shared" si="317"/>
        <v>3.4583333333333339</v>
      </c>
      <c r="CO66" s="172">
        <f t="shared" si="317"/>
        <v>3.6666666666666674</v>
      </c>
      <c r="CP66" s="172">
        <f t="shared" si="317"/>
        <v>3.8750000000000009</v>
      </c>
      <c r="CQ66" s="172">
        <f t="shared" si="317"/>
        <v>4.0833333333333339</v>
      </c>
      <c r="CR66" s="172">
        <f t="shared" si="317"/>
        <v>4.2916666666666679</v>
      </c>
      <c r="CS66" s="172">
        <f t="shared" si="317"/>
        <v>4.5000000000000018</v>
      </c>
      <c r="CT66" s="172">
        <f t="shared" si="302"/>
        <v>4.5000000000000018</v>
      </c>
      <c r="CU66" s="171"/>
      <c r="CV66" s="171"/>
      <c r="CW66" s="171"/>
      <c r="CX66" s="172">
        <f t="shared" ref="CX66:DI66" si="318">COUNTIF(CX29,"&gt;0") +CX36</f>
        <v>4.8750000000000018</v>
      </c>
      <c r="CY66" s="172">
        <f t="shared" si="318"/>
        <v>5.2500000000000009</v>
      </c>
      <c r="CZ66" s="172">
        <f t="shared" si="318"/>
        <v>5.625</v>
      </c>
      <c r="DA66" s="172">
        <f t="shared" si="318"/>
        <v>5.9999999999999991</v>
      </c>
      <c r="DB66" s="172">
        <f t="shared" si="318"/>
        <v>6.3749999999999982</v>
      </c>
      <c r="DC66" s="172">
        <f t="shared" si="318"/>
        <v>6.7499999999999973</v>
      </c>
      <c r="DD66" s="172">
        <f t="shared" si="318"/>
        <v>7.1249999999999964</v>
      </c>
      <c r="DE66" s="172">
        <f t="shared" si="318"/>
        <v>7.4999999999999956</v>
      </c>
      <c r="DF66" s="172">
        <f t="shared" si="318"/>
        <v>7.8749999999999947</v>
      </c>
      <c r="DG66" s="172">
        <f t="shared" si="318"/>
        <v>8.2499999999999929</v>
      </c>
      <c r="DH66" s="172">
        <f t="shared" si="318"/>
        <v>8.6249999999999929</v>
      </c>
      <c r="DI66" s="172">
        <f t="shared" si="318"/>
        <v>8.9999999999999929</v>
      </c>
      <c r="DJ66" s="172">
        <f t="shared" si="304"/>
        <v>8.9999999999999929</v>
      </c>
      <c r="DK66" s="4"/>
      <c r="DL66" s="4"/>
      <c r="DM66" s="4"/>
      <c r="DN66" s="126"/>
      <c r="DO66" s="126"/>
      <c r="DP66" s="126"/>
      <c r="DQ66" s="126"/>
      <c r="DR66" s="126"/>
      <c r="DS66" s="126"/>
      <c r="DT66" s="126"/>
      <c r="DU66" s="126"/>
      <c r="DV66" s="126"/>
    </row>
    <row r="67" spans="1:126" ht="15" customHeight="1">
      <c r="A67" s="56" t="s">
        <v>64</v>
      </c>
      <c r="B67" s="4"/>
      <c r="C67" s="4"/>
      <c r="D67" s="4"/>
      <c r="E67" s="171"/>
      <c r="F67" s="173">
        <f t="shared" ref="F67:R67" si="319">SUM(F64:F66)</f>
        <v>0</v>
      </c>
      <c r="G67" s="173">
        <f t="shared" si="319"/>
        <v>0</v>
      </c>
      <c r="H67" s="173">
        <f t="shared" si="319"/>
        <v>0</v>
      </c>
      <c r="I67" s="173">
        <f t="shared" si="319"/>
        <v>0</v>
      </c>
      <c r="J67" s="173">
        <f t="shared" si="319"/>
        <v>0</v>
      </c>
      <c r="K67" s="173">
        <f t="shared" si="319"/>
        <v>0</v>
      </c>
      <c r="L67" s="173">
        <f t="shared" si="319"/>
        <v>0</v>
      </c>
      <c r="M67" s="173">
        <f t="shared" si="319"/>
        <v>0</v>
      </c>
      <c r="N67" s="173">
        <f t="shared" si="319"/>
        <v>0</v>
      </c>
      <c r="O67" s="173">
        <f t="shared" si="319"/>
        <v>0</v>
      </c>
      <c r="P67" s="173">
        <f t="shared" si="319"/>
        <v>0</v>
      </c>
      <c r="Q67" s="173">
        <f t="shared" si="319"/>
        <v>0</v>
      </c>
      <c r="R67" s="173">
        <f t="shared" si="319"/>
        <v>0</v>
      </c>
      <c r="S67" s="171"/>
      <c r="T67" s="171"/>
      <c r="U67" s="171"/>
      <c r="V67" s="173">
        <f t="shared" ref="V67:AH67" si="320">SUM(V64:V66)</f>
        <v>1</v>
      </c>
      <c r="W67" s="173">
        <f t="shared" si="320"/>
        <v>1</v>
      </c>
      <c r="X67" s="173">
        <f t="shared" si="320"/>
        <v>1</v>
      </c>
      <c r="Y67" s="173">
        <f t="shared" si="320"/>
        <v>1</v>
      </c>
      <c r="Z67" s="173">
        <f t="shared" si="320"/>
        <v>1</v>
      </c>
      <c r="AA67" s="173">
        <f t="shared" si="320"/>
        <v>1</v>
      </c>
      <c r="AB67" s="173">
        <f t="shared" si="320"/>
        <v>1</v>
      </c>
      <c r="AC67" s="173">
        <f t="shared" si="320"/>
        <v>1</v>
      </c>
      <c r="AD67" s="173">
        <f t="shared" si="320"/>
        <v>1</v>
      </c>
      <c r="AE67" s="173">
        <f t="shared" si="320"/>
        <v>1</v>
      </c>
      <c r="AF67" s="173">
        <f t="shared" si="320"/>
        <v>1</v>
      </c>
      <c r="AG67" s="173">
        <f t="shared" si="320"/>
        <v>1</v>
      </c>
      <c r="AH67" s="173">
        <f t="shared" si="320"/>
        <v>1</v>
      </c>
      <c r="AI67" s="171"/>
      <c r="AJ67" s="171"/>
      <c r="AK67" s="171"/>
      <c r="AL67" s="173">
        <f t="shared" ref="AL67:AX67" si="321">SUM(AL64:AL66)</f>
        <v>3</v>
      </c>
      <c r="AM67" s="173">
        <f t="shared" si="321"/>
        <v>3</v>
      </c>
      <c r="AN67" s="173">
        <f t="shared" si="321"/>
        <v>3</v>
      </c>
      <c r="AO67" s="173">
        <f t="shared" si="321"/>
        <v>3</v>
      </c>
      <c r="AP67" s="173">
        <f t="shared" si="321"/>
        <v>3</v>
      </c>
      <c r="AQ67" s="173">
        <f t="shared" si="321"/>
        <v>3</v>
      </c>
      <c r="AR67" s="173">
        <f t="shared" si="321"/>
        <v>3</v>
      </c>
      <c r="AS67" s="173">
        <f t="shared" si="321"/>
        <v>3</v>
      </c>
      <c r="AT67" s="173">
        <f t="shared" si="321"/>
        <v>3</v>
      </c>
      <c r="AU67" s="173">
        <f t="shared" si="321"/>
        <v>3</v>
      </c>
      <c r="AV67" s="173">
        <f t="shared" si="321"/>
        <v>3</v>
      </c>
      <c r="AW67" s="173">
        <f t="shared" si="321"/>
        <v>3</v>
      </c>
      <c r="AX67" s="173">
        <f t="shared" si="321"/>
        <v>3</v>
      </c>
      <c r="AY67" s="171"/>
      <c r="AZ67" s="171"/>
      <c r="BA67" s="171"/>
      <c r="BB67" s="173">
        <f t="shared" ref="BB67:BN67" si="322">SUM(BB64:BB66)</f>
        <v>4</v>
      </c>
      <c r="BC67" s="173">
        <f t="shared" si="322"/>
        <v>6</v>
      </c>
      <c r="BD67" s="173">
        <f t="shared" si="322"/>
        <v>6</v>
      </c>
      <c r="BE67" s="173">
        <f t="shared" si="322"/>
        <v>7</v>
      </c>
      <c r="BF67" s="173">
        <f t="shared" si="322"/>
        <v>7</v>
      </c>
      <c r="BG67" s="173">
        <f t="shared" si="322"/>
        <v>8</v>
      </c>
      <c r="BH67" s="173">
        <f t="shared" si="322"/>
        <v>8</v>
      </c>
      <c r="BI67" s="173">
        <f t="shared" si="322"/>
        <v>8</v>
      </c>
      <c r="BJ67" s="173">
        <f t="shared" si="322"/>
        <v>8</v>
      </c>
      <c r="BK67" s="173">
        <f t="shared" si="322"/>
        <v>10</v>
      </c>
      <c r="BL67" s="173">
        <f t="shared" si="322"/>
        <v>11</v>
      </c>
      <c r="BM67" s="173">
        <f t="shared" si="322"/>
        <v>11</v>
      </c>
      <c r="BN67" s="173">
        <f t="shared" si="322"/>
        <v>11</v>
      </c>
      <c r="BO67" s="171"/>
      <c r="BP67" s="171"/>
      <c r="BQ67" s="171"/>
      <c r="BR67" s="173">
        <f t="shared" ref="BR67:CD67" si="323">SUM(BR64:BR66)</f>
        <v>11.916666666666666</v>
      </c>
      <c r="BS67" s="173">
        <f t="shared" si="323"/>
        <v>12.833333333333332</v>
      </c>
      <c r="BT67" s="173">
        <f t="shared" si="323"/>
        <v>13.75</v>
      </c>
      <c r="BU67" s="173">
        <f t="shared" si="323"/>
        <v>14.666666666666666</v>
      </c>
      <c r="BV67" s="173">
        <f t="shared" si="323"/>
        <v>15.583333333333332</v>
      </c>
      <c r="BW67" s="173">
        <f t="shared" si="323"/>
        <v>16.5</v>
      </c>
      <c r="BX67" s="173">
        <f t="shared" si="323"/>
        <v>17.416666666666664</v>
      </c>
      <c r="BY67" s="173">
        <f t="shared" si="323"/>
        <v>18.333333333333332</v>
      </c>
      <c r="BZ67" s="173">
        <f t="shared" si="323"/>
        <v>19.25</v>
      </c>
      <c r="CA67" s="173">
        <f t="shared" si="323"/>
        <v>20.166666666666664</v>
      </c>
      <c r="CB67" s="173">
        <f t="shared" si="323"/>
        <v>21.083333333333332</v>
      </c>
      <c r="CC67" s="173">
        <f t="shared" si="323"/>
        <v>22</v>
      </c>
      <c r="CD67" s="173">
        <f t="shared" si="323"/>
        <v>22</v>
      </c>
      <c r="CE67" s="171"/>
      <c r="CF67" s="171"/>
      <c r="CG67" s="171"/>
      <c r="CH67" s="173">
        <f t="shared" ref="CH67:CT67" si="324">SUM(CH64:CH66)</f>
        <v>24.041666666666664</v>
      </c>
      <c r="CI67" s="173">
        <f t="shared" si="324"/>
        <v>26.083333333333332</v>
      </c>
      <c r="CJ67" s="173">
        <f t="shared" si="324"/>
        <v>28.125</v>
      </c>
      <c r="CK67" s="173">
        <f t="shared" si="324"/>
        <v>30.166666666666664</v>
      </c>
      <c r="CL67" s="173">
        <f t="shared" si="324"/>
        <v>32.208333333333329</v>
      </c>
      <c r="CM67" s="173">
        <f t="shared" si="324"/>
        <v>34.25</v>
      </c>
      <c r="CN67" s="173">
        <f t="shared" si="324"/>
        <v>36.291666666666671</v>
      </c>
      <c r="CO67" s="173">
        <f t="shared" si="324"/>
        <v>38.333333333333336</v>
      </c>
      <c r="CP67" s="173">
        <f t="shared" si="324"/>
        <v>40.375</v>
      </c>
      <c r="CQ67" s="173">
        <f t="shared" si="324"/>
        <v>42.416666666666671</v>
      </c>
      <c r="CR67" s="173">
        <f t="shared" si="324"/>
        <v>44.458333333333343</v>
      </c>
      <c r="CS67" s="173">
        <f t="shared" si="324"/>
        <v>46.5</v>
      </c>
      <c r="CT67" s="173">
        <f t="shared" si="324"/>
        <v>46.5</v>
      </c>
      <c r="CU67" s="171"/>
      <c r="CV67" s="171"/>
      <c r="CW67" s="171"/>
      <c r="CX67" s="173">
        <f t="shared" ref="CX67:DJ67" si="325">SUM(CX64:CX66)</f>
        <v>50.625</v>
      </c>
      <c r="CY67" s="173">
        <f t="shared" si="325"/>
        <v>54.75</v>
      </c>
      <c r="CZ67" s="173">
        <f t="shared" si="325"/>
        <v>58.875</v>
      </c>
      <c r="DA67" s="173">
        <f t="shared" si="325"/>
        <v>63</v>
      </c>
      <c r="DB67" s="173">
        <f t="shared" si="325"/>
        <v>67.125</v>
      </c>
      <c r="DC67" s="173">
        <f t="shared" si="325"/>
        <v>71.25</v>
      </c>
      <c r="DD67" s="173">
        <f t="shared" si="325"/>
        <v>75.375</v>
      </c>
      <c r="DE67" s="173">
        <f t="shared" si="325"/>
        <v>79.5</v>
      </c>
      <c r="DF67" s="173">
        <f t="shared" si="325"/>
        <v>83.625</v>
      </c>
      <c r="DG67" s="173">
        <f t="shared" si="325"/>
        <v>87.75</v>
      </c>
      <c r="DH67" s="173">
        <f t="shared" si="325"/>
        <v>91.875</v>
      </c>
      <c r="DI67" s="173">
        <f t="shared" si="325"/>
        <v>96</v>
      </c>
      <c r="DJ67" s="173">
        <f t="shared" si="325"/>
        <v>96</v>
      </c>
      <c r="DK67" s="4"/>
      <c r="DL67" s="4"/>
      <c r="DM67" s="4"/>
      <c r="DN67" s="126"/>
      <c r="DO67" s="126"/>
      <c r="DP67" s="126"/>
      <c r="DQ67" s="126"/>
      <c r="DR67" s="126"/>
      <c r="DS67" s="126"/>
      <c r="DT67" s="126"/>
      <c r="DU67" s="126"/>
      <c r="DV67" s="126"/>
    </row>
    <row r="68" spans="1:126" ht="1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126"/>
      <c r="DO68" s="126"/>
      <c r="DP68" s="126"/>
      <c r="DQ68" s="126"/>
      <c r="DR68" s="126"/>
      <c r="DS68" s="126"/>
      <c r="DT68" s="126"/>
      <c r="DU68" s="126"/>
      <c r="DV68" s="126"/>
    </row>
  </sheetData>
  <mergeCells count="8">
    <mergeCell ref="CX2:DJ2"/>
    <mergeCell ref="AL2:AT2"/>
    <mergeCell ref="AU2:AX2"/>
    <mergeCell ref="CH2:CT2"/>
    <mergeCell ref="F2:R2"/>
    <mergeCell ref="V2:AH2"/>
    <mergeCell ref="BB2:BN2"/>
    <mergeCell ref="BR2:CD2"/>
  </mergeCell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sheetPr>
  <dimension ref="A1:DK1009"/>
  <sheetViews>
    <sheetView showGridLines="0" workbookViewId="0">
      <pane xSplit="3" ySplit="9" topLeftCell="D12" activePane="bottomRight" state="frozen"/>
      <selection pane="topRight" activeCell="D1" sqref="D1"/>
      <selection pane="bottomLeft" activeCell="A10" sqref="A10"/>
      <selection pane="bottomRight"/>
    </sheetView>
  </sheetViews>
  <sheetFormatPr baseColWidth="10" defaultColWidth="11.28515625" defaultRowHeight="15" customHeight="1" outlineLevelCol="1"/>
  <cols>
    <col min="1" max="1" width="24.7109375" customWidth="1"/>
    <col min="2" max="2" width="10.5703125" customWidth="1"/>
    <col min="3" max="3" width="3.42578125" customWidth="1"/>
    <col min="4" max="4" width="3" customWidth="1"/>
    <col min="5" max="16" width="12.7109375" hidden="1" customWidth="1" outlineLevel="1"/>
    <col min="17" max="17" width="12.7109375" customWidth="1" collapsed="1"/>
    <col min="18" max="32" width="12.7109375" hidden="1" customWidth="1" outlineLevel="1"/>
    <col min="33" max="33" width="12.7109375" customWidth="1" collapsed="1"/>
    <col min="34" max="48" width="12.7109375" hidden="1" customWidth="1" outlineLevel="1"/>
    <col min="49" max="49" width="12.7109375" customWidth="1" collapsed="1"/>
    <col min="50" max="64" width="12.7109375" hidden="1" customWidth="1" outlineLevel="1"/>
    <col min="65" max="65" width="12.7109375" customWidth="1" collapsed="1"/>
    <col min="66" max="80" width="12.7109375" hidden="1" customWidth="1" outlineLevel="1"/>
    <col min="81" max="81" width="12.7109375" customWidth="1" collapsed="1"/>
    <col min="82" max="96" width="12.7109375" hidden="1" customWidth="1" outlineLevel="1"/>
    <col min="97" max="97" width="12.7109375" customWidth="1" collapsed="1"/>
    <col min="98" max="100" width="10.5703125" hidden="1" customWidth="1" outlineLevel="1"/>
    <col min="101" max="112" width="11" hidden="1" customWidth="1" outlineLevel="1"/>
    <col min="113" max="113" width="11" customWidth="1" collapsed="1"/>
    <col min="114" max="115" width="11.28515625" customWidth="1"/>
  </cols>
  <sheetData>
    <row r="1" spans="1:115" ht="21">
      <c r="A1" s="2" t="s">
        <v>87</v>
      </c>
      <c r="B1" s="4"/>
      <c r="C1" s="4"/>
      <c r="D1" s="4"/>
      <c r="E1" s="6"/>
      <c r="F1" s="6"/>
      <c r="G1" s="6"/>
      <c r="H1" s="6"/>
      <c r="I1" s="6"/>
      <c r="J1" s="6"/>
      <c r="K1" s="6"/>
      <c r="L1" s="6"/>
      <c r="M1" s="6"/>
      <c r="N1" s="6"/>
      <c r="O1" s="6"/>
      <c r="P1" s="6"/>
      <c r="Q1" s="8"/>
      <c r="R1" s="10"/>
      <c r="S1" s="10"/>
      <c r="T1" s="4"/>
      <c r="U1" s="6"/>
      <c r="V1" s="6"/>
      <c r="W1" s="6"/>
      <c r="X1" s="6"/>
      <c r="Y1" s="6"/>
      <c r="Z1" s="6"/>
      <c r="AA1" s="6"/>
      <c r="AB1" s="6"/>
      <c r="AC1" s="6"/>
      <c r="AD1" s="6"/>
      <c r="AE1" s="6"/>
      <c r="AF1" s="6"/>
      <c r="AG1" s="8"/>
      <c r="AH1" s="10"/>
      <c r="AI1" s="10"/>
      <c r="AJ1" s="4"/>
      <c r="AK1" s="6"/>
      <c r="AL1" s="6"/>
      <c r="AM1" s="6"/>
      <c r="AN1" s="6"/>
      <c r="AO1" s="6"/>
      <c r="AP1" s="6"/>
      <c r="AQ1" s="6"/>
      <c r="AR1" s="6"/>
      <c r="AS1" s="6"/>
      <c r="AT1" s="13"/>
      <c r="AU1" s="13"/>
      <c r="AV1" s="13"/>
      <c r="AW1" s="14"/>
      <c r="AX1" s="10"/>
      <c r="AY1" s="10"/>
      <c r="AZ1" s="4"/>
      <c r="BA1" s="13"/>
      <c r="BB1" s="13"/>
      <c r="BC1" s="13"/>
      <c r="BD1" s="13"/>
      <c r="BE1" s="13"/>
      <c r="BF1" s="13"/>
      <c r="BG1" s="13"/>
      <c r="BH1" s="13"/>
      <c r="BI1" s="13"/>
      <c r="BJ1" s="13"/>
      <c r="BK1" s="13"/>
      <c r="BL1" s="13"/>
      <c r="BM1" s="14"/>
      <c r="BN1" s="10"/>
      <c r="BO1" s="10"/>
      <c r="BP1" s="4"/>
      <c r="BQ1" s="13"/>
      <c r="BR1" s="13"/>
      <c r="BS1" s="13"/>
      <c r="BT1" s="13"/>
      <c r="BU1" s="13"/>
      <c r="BV1" s="13"/>
      <c r="BW1" s="13"/>
      <c r="BX1" s="13"/>
      <c r="BY1" s="13"/>
      <c r="BZ1" s="13"/>
      <c r="CA1" s="13"/>
      <c r="CB1" s="13"/>
      <c r="CC1" s="14"/>
      <c r="CD1" s="10"/>
      <c r="CE1" s="10"/>
      <c r="CF1" s="4"/>
      <c r="CG1" s="13"/>
      <c r="CH1" s="13"/>
      <c r="CI1" s="13"/>
      <c r="CJ1" s="13"/>
      <c r="CK1" s="13"/>
      <c r="CL1" s="13"/>
      <c r="CM1" s="13"/>
      <c r="CN1" s="13"/>
      <c r="CO1" s="13"/>
      <c r="CP1" s="13"/>
      <c r="CQ1" s="13"/>
      <c r="CR1" s="13"/>
      <c r="CS1" s="14"/>
      <c r="CT1" s="4"/>
      <c r="CU1" s="4"/>
      <c r="CV1" s="4"/>
      <c r="CW1" s="22"/>
      <c r="CX1" s="22"/>
      <c r="CY1" s="22"/>
      <c r="CZ1" s="22"/>
      <c r="DA1" s="22"/>
      <c r="DB1" s="22"/>
      <c r="DC1" s="22"/>
      <c r="DD1" s="22"/>
      <c r="DE1" s="22"/>
      <c r="DF1" s="22"/>
      <c r="DG1" s="22"/>
      <c r="DH1" s="22"/>
      <c r="DI1" s="23"/>
    </row>
    <row r="2" spans="1:115" ht="15.75" customHeight="1">
      <c r="A2" s="4" t="str">
        <f ca="1">Hiring!A2</f>
        <v>Strategic Plan - Oct 2020</v>
      </c>
      <c r="B2" s="4"/>
      <c r="C2" s="4"/>
      <c r="D2" s="4"/>
      <c r="E2" s="252" t="s">
        <v>7</v>
      </c>
      <c r="F2" s="250"/>
      <c r="G2" s="250"/>
      <c r="H2" s="250"/>
      <c r="I2" s="250"/>
      <c r="J2" s="250"/>
      <c r="K2" s="250"/>
      <c r="L2" s="250"/>
      <c r="M2" s="250"/>
      <c r="N2" s="250"/>
      <c r="O2" s="250"/>
      <c r="P2" s="250"/>
      <c r="Q2" s="251"/>
      <c r="R2" s="10"/>
      <c r="S2" s="10"/>
      <c r="T2" s="4"/>
      <c r="U2" s="252" t="s">
        <v>7</v>
      </c>
      <c r="V2" s="250"/>
      <c r="W2" s="250"/>
      <c r="X2" s="250"/>
      <c r="Y2" s="250"/>
      <c r="Z2" s="250"/>
      <c r="AA2" s="250"/>
      <c r="AB2" s="250"/>
      <c r="AC2" s="250"/>
      <c r="AD2" s="250"/>
      <c r="AE2" s="250"/>
      <c r="AF2" s="250"/>
      <c r="AG2" s="251"/>
      <c r="AH2" s="10"/>
      <c r="AI2" s="10"/>
      <c r="AJ2" s="4"/>
      <c r="AK2" s="252" t="s">
        <v>7</v>
      </c>
      <c r="AL2" s="250"/>
      <c r="AM2" s="250"/>
      <c r="AN2" s="250"/>
      <c r="AO2" s="250"/>
      <c r="AP2" s="250"/>
      <c r="AQ2" s="250"/>
      <c r="AR2" s="250"/>
      <c r="AS2" s="251"/>
      <c r="AT2" s="253" t="s">
        <v>10</v>
      </c>
      <c r="AU2" s="250"/>
      <c r="AV2" s="250"/>
      <c r="AW2" s="251"/>
      <c r="AX2" s="10"/>
      <c r="AY2" s="10"/>
      <c r="AZ2" s="4"/>
      <c r="BA2" s="253" t="s">
        <v>10</v>
      </c>
      <c r="BB2" s="250"/>
      <c r="BC2" s="250"/>
      <c r="BD2" s="250"/>
      <c r="BE2" s="250"/>
      <c r="BF2" s="250"/>
      <c r="BG2" s="250"/>
      <c r="BH2" s="250"/>
      <c r="BI2" s="250"/>
      <c r="BJ2" s="250"/>
      <c r="BK2" s="250"/>
      <c r="BL2" s="250"/>
      <c r="BM2" s="251"/>
      <c r="BN2" s="10"/>
      <c r="BO2" s="10"/>
      <c r="BP2" s="4"/>
      <c r="BQ2" s="253" t="s">
        <v>10</v>
      </c>
      <c r="BR2" s="250"/>
      <c r="BS2" s="250"/>
      <c r="BT2" s="250"/>
      <c r="BU2" s="250"/>
      <c r="BV2" s="250"/>
      <c r="BW2" s="250"/>
      <c r="BX2" s="250"/>
      <c r="BY2" s="250"/>
      <c r="BZ2" s="250"/>
      <c r="CA2" s="250"/>
      <c r="CB2" s="250"/>
      <c r="CC2" s="251"/>
      <c r="CD2" s="10"/>
      <c r="CE2" s="10"/>
      <c r="CF2" s="4"/>
      <c r="CG2" s="253" t="s">
        <v>10</v>
      </c>
      <c r="CH2" s="250"/>
      <c r="CI2" s="250"/>
      <c r="CJ2" s="250"/>
      <c r="CK2" s="250"/>
      <c r="CL2" s="250"/>
      <c r="CM2" s="250"/>
      <c r="CN2" s="250"/>
      <c r="CO2" s="250"/>
      <c r="CP2" s="250"/>
      <c r="CQ2" s="250"/>
      <c r="CR2" s="250"/>
      <c r="CS2" s="251"/>
      <c r="CT2" s="4"/>
      <c r="CU2" s="4"/>
      <c r="CV2" s="4"/>
      <c r="CW2" s="249" t="s">
        <v>10</v>
      </c>
      <c r="CX2" s="250"/>
      <c r="CY2" s="250"/>
      <c r="CZ2" s="250"/>
      <c r="DA2" s="250"/>
      <c r="DB2" s="250"/>
      <c r="DC2" s="250"/>
      <c r="DD2" s="250"/>
      <c r="DE2" s="250"/>
      <c r="DF2" s="250"/>
      <c r="DG2" s="250"/>
      <c r="DH2" s="250"/>
      <c r="DI2" s="251"/>
    </row>
    <row r="3" spans="1:115" ht="15.75" customHeight="1">
      <c r="A3" s="4" t="str">
        <f>Cover!$B$4</f>
        <v>[Insert Company Name]</v>
      </c>
      <c r="B3" s="4"/>
      <c r="C3" s="4"/>
      <c r="D3" s="4"/>
      <c r="E3" s="27"/>
      <c r="F3" s="27"/>
      <c r="G3" s="27"/>
      <c r="H3" s="27"/>
      <c r="I3" s="27"/>
      <c r="J3" s="27"/>
      <c r="K3" s="27"/>
      <c r="L3" s="27"/>
      <c r="M3" s="27"/>
      <c r="N3" s="27"/>
      <c r="O3" s="27"/>
      <c r="P3" s="27"/>
      <c r="Q3" s="28"/>
      <c r="R3" s="10"/>
      <c r="S3" s="10"/>
      <c r="T3" s="4"/>
      <c r="U3" s="27"/>
      <c r="V3" s="27"/>
      <c r="W3" s="27"/>
      <c r="X3" s="27"/>
      <c r="Y3" s="27"/>
      <c r="Z3" s="27"/>
      <c r="AA3" s="27"/>
      <c r="AB3" s="27"/>
      <c r="AC3" s="27"/>
      <c r="AD3" s="27"/>
      <c r="AE3" s="27"/>
      <c r="AF3" s="27"/>
      <c r="AG3" s="28"/>
      <c r="AH3" s="10"/>
      <c r="AI3" s="10"/>
      <c r="AJ3" s="4"/>
      <c r="AK3" s="27"/>
      <c r="AL3" s="27"/>
      <c r="AM3" s="27"/>
      <c r="AN3" s="27"/>
      <c r="AO3" s="27"/>
      <c r="AP3" s="27"/>
      <c r="AQ3" s="27"/>
      <c r="AR3" s="27"/>
      <c r="AS3" s="27"/>
      <c r="AT3" s="29"/>
      <c r="AU3" s="29"/>
      <c r="AV3" s="29"/>
      <c r="AW3" s="30"/>
      <c r="AX3" s="10"/>
      <c r="AY3" s="10"/>
      <c r="AZ3" s="4"/>
      <c r="BA3" s="29"/>
      <c r="BB3" s="29"/>
      <c r="BC3" s="29"/>
      <c r="BD3" s="29"/>
      <c r="BE3" s="29"/>
      <c r="BF3" s="29"/>
      <c r="BG3" s="29"/>
      <c r="BH3" s="29"/>
      <c r="BI3" s="29"/>
      <c r="BJ3" s="29"/>
      <c r="BK3" s="29"/>
      <c r="BL3" s="29"/>
      <c r="BM3" s="30"/>
      <c r="BN3" s="10"/>
      <c r="BO3" s="10"/>
      <c r="BP3" s="4"/>
      <c r="BQ3" s="29"/>
      <c r="BR3" s="29"/>
      <c r="BS3" s="29"/>
      <c r="BT3" s="29"/>
      <c r="BU3" s="29"/>
      <c r="BV3" s="29"/>
      <c r="BW3" s="29"/>
      <c r="BX3" s="29"/>
      <c r="BY3" s="29"/>
      <c r="BZ3" s="29"/>
      <c r="CA3" s="29"/>
      <c r="CB3" s="29"/>
      <c r="CC3" s="30"/>
      <c r="CD3" s="10"/>
      <c r="CE3" s="10"/>
      <c r="CF3" s="4"/>
      <c r="CG3" s="29"/>
      <c r="CH3" s="29"/>
      <c r="CI3" s="29"/>
      <c r="CJ3" s="29"/>
      <c r="CK3" s="29"/>
      <c r="CL3" s="29"/>
      <c r="CM3" s="29"/>
      <c r="CN3" s="29"/>
      <c r="CO3" s="29"/>
      <c r="CP3" s="29"/>
      <c r="CQ3" s="29"/>
      <c r="CR3" s="29"/>
      <c r="CS3" s="30"/>
      <c r="CT3" s="4"/>
      <c r="CU3" s="4"/>
      <c r="CV3" s="4"/>
      <c r="CW3" s="31"/>
      <c r="CX3" s="31"/>
      <c r="CY3" s="31"/>
      <c r="CZ3" s="31"/>
      <c r="DA3" s="31"/>
      <c r="DB3" s="31"/>
      <c r="DC3" s="31"/>
      <c r="DD3" s="31"/>
      <c r="DE3" s="31"/>
      <c r="DF3" s="31"/>
      <c r="DG3" s="31"/>
      <c r="DH3" s="31"/>
      <c r="DI3" s="32"/>
    </row>
    <row r="4" spans="1:115" ht="15.75" customHeight="1">
      <c r="A4" s="4" t="s">
        <v>11</v>
      </c>
      <c r="B4" s="4"/>
      <c r="C4" s="4"/>
      <c r="D4" s="4"/>
      <c r="E4" s="27">
        <v>42766</v>
      </c>
      <c r="F4" s="27">
        <f t="shared" ref="F4:P4" si="0">EOMONTH(E4,1)</f>
        <v>42794</v>
      </c>
      <c r="G4" s="27">
        <f t="shared" si="0"/>
        <v>42825</v>
      </c>
      <c r="H4" s="27">
        <f t="shared" si="0"/>
        <v>42855</v>
      </c>
      <c r="I4" s="27">
        <f t="shared" si="0"/>
        <v>42886</v>
      </c>
      <c r="J4" s="27">
        <f t="shared" si="0"/>
        <v>42916</v>
      </c>
      <c r="K4" s="27">
        <f t="shared" si="0"/>
        <v>42947</v>
      </c>
      <c r="L4" s="27">
        <f t="shared" si="0"/>
        <v>42978</v>
      </c>
      <c r="M4" s="27">
        <f t="shared" si="0"/>
        <v>43008</v>
      </c>
      <c r="N4" s="27">
        <f t="shared" si="0"/>
        <v>43039</v>
      </c>
      <c r="O4" s="27">
        <f t="shared" si="0"/>
        <v>43069</v>
      </c>
      <c r="P4" s="27">
        <f t="shared" si="0"/>
        <v>43100</v>
      </c>
      <c r="Q4" s="28" t="str">
        <f>"FY"&amp;TEXT(P4," Yyy")</f>
        <v>FY 2017</v>
      </c>
      <c r="R4" s="10"/>
      <c r="S4" s="10"/>
      <c r="T4" s="4"/>
      <c r="U4" s="27">
        <f>EOMONTH(P4,1)</f>
        <v>43131</v>
      </c>
      <c r="V4" s="27">
        <f t="shared" ref="V4:AF4" si="1">EOMONTH(U4,1)</f>
        <v>43159</v>
      </c>
      <c r="W4" s="27">
        <f t="shared" si="1"/>
        <v>43190</v>
      </c>
      <c r="X4" s="27">
        <f t="shared" si="1"/>
        <v>43220</v>
      </c>
      <c r="Y4" s="27">
        <f t="shared" si="1"/>
        <v>43251</v>
      </c>
      <c r="Z4" s="27">
        <f t="shared" si="1"/>
        <v>43281</v>
      </c>
      <c r="AA4" s="27">
        <f t="shared" si="1"/>
        <v>43312</v>
      </c>
      <c r="AB4" s="27">
        <f t="shared" si="1"/>
        <v>43343</v>
      </c>
      <c r="AC4" s="27">
        <f t="shared" si="1"/>
        <v>43373</v>
      </c>
      <c r="AD4" s="27">
        <f t="shared" si="1"/>
        <v>43404</v>
      </c>
      <c r="AE4" s="27">
        <f t="shared" si="1"/>
        <v>43434</v>
      </c>
      <c r="AF4" s="27">
        <f t="shared" si="1"/>
        <v>43465</v>
      </c>
      <c r="AG4" s="28" t="str">
        <f>"FY"&amp;TEXT(AF4," Yyy")</f>
        <v>FY 2018</v>
      </c>
      <c r="AH4" s="10"/>
      <c r="AI4" s="10"/>
      <c r="AJ4" s="4"/>
      <c r="AK4" s="27">
        <f>EOMONTH(AF4,1)</f>
        <v>43496</v>
      </c>
      <c r="AL4" s="27">
        <f t="shared" ref="AL4:AV4" si="2">EOMONTH(AK4,1)</f>
        <v>43524</v>
      </c>
      <c r="AM4" s="27">
        <f t="shared" si="2"/>
        <v>43555</v>
      </c>
      <c r="AN4" s="27">
        <f t="shared" si="2"/>
        <v>43585</v>
      </c>
      <c r="AO4" s="27">
        <f t="shared" si="2"/>
        <v>43616</v>
      </c>
      <c r="AP4" s="27">
        <f t="shared" si="2"/>
        <v>43646</v>
      </c>
      <c r="AQ4" s="27">
        <f t="shared" si="2"/>
        <v>43677</v>
      </c>
      <c r="AR4" s="27">
        <f t="shared" si="2"/>
        <v>43708</v>
      </c>
      <c r="AS4" s="27">
        <f t="shared" si="2"/>
        <v>43738</v>
      </c>
      <c r="AT4" s="29">
        <f t="shared" si="2"/>
        <v>43769</v>
      </c>
      <c r="AU4" s="29">
        <f t="shared" si="2"/>
        <v>43799</v>
      </c>
      <c r="AV4" s="29">
        <f t="shared" si="2"/>
        <v>43830</v>
      </c>
      <c r="AW4" s="30" t="str">
        <f>"FY"&amp;TEXT(AV4," Yyy")</f>
        <v>FY 2019</v>
      </c>
      <c r="AX4" s="10"/>
      <c r="AY4" s="10"/>
      <c r="AZ4" s="4"/>
      <c r="BA4" s="29">
        <f>EOMONTH(AV4,1)</f>
        <v>43861</v>
      </c>
      <c r="BB4" s="29">
        <f t="shared" ref="BB4:BL4" si="3">EOMONTH(BA4,1)</f>
        <v>43890</v>
      </c>
      <c r="BC4" s="29">
        <f t="shared" si="3"/>
        <v>43921</v>
      </c>
      <c r="BD4" s="29">
        <f t="shared" si="3"/>
        <v>43951</v>
      </c>
      <c r="BE4" s="29">
        <f t="shared" si="3"/>
        <v>43982</v>
      </c>
      <c r="BF4" s="29">
        <f t="shared" si="3"/>
        <v>44012</v>
      </c>
      <c r="BG4" s="29">
        <f t="shared" si="3"/>
        <v>44043</v>
      </c>
      <c r="BH4" s="29">
        <f t="shared" si="3"/>
        <v>44074</v>
      </c>
      <c r="BI4" s="29">
        <f t="shared" si="3"/>
        <v>44104</v>
      </c>
      <c r="BJ4" s="29">
        <f t="shared" si="3"/>
        <v>44135</v>
      </c>
      <c r="BK4" s="29">
        <f t="shared" si="3"/>
        <v>44165</v>
      </c>
      <c r="BL4" s="29">
        <f t="shared" si="3"/>
        <v>44196</v>
      </c>
      <c r="BM4" s="30" t="str">
        <f>"FY"&amp;TEXT(BL4," Yyy")</f>
        <v>FY 2020</v>
      </c>
      <c r="BN4" s="10"/>
      <c r="BO4" s="10"/>
      <c r="BP4" s="4"/>
      <c r="BQ4" s="29">
        <f>EOMONTH(BL4,1)</f>
        <v>44227</v>
      </c>
      <c r="BR4" s="29">
        <f t="shared" ref="BR4:CB4" si="4">EOMONTH(BQ4,1)</f>
        <v>44255</v>
      </c>
      <c r="BS4" s="29">
        <f t="shared" si="4"/>
        <v>44286</v>
      </c>
      <c r="BT4" s="29">
        <f t="shared" si="4"/>
        <v>44316</v>
      </c>
      <c r="BU4" s="29">
        <f t="shared" si="4"/>
        <v>44347</v>
      </c>
      <c r="BV4" s="29">
        <f t="shared" si="4"/>
        <v>44377</v>
      </c>
      <c r="BW4" s="29">
        <f t="shared" si="4"/>
        <v>44408</v>
      </c>
      <c r="BX4" s="29">
        <f t="shared" si="4"/>
        <v>44439</v>
      </c>
      <c r="BY4" s="29">
        <f t="shared" si="4"/>
        <v>44469</v>
      </c>
      <c r="BZ4" s="29">
        <f t="shared" si="4"/>
        <v>44500</v>
      </c>
      <c r="CA4" s="29">
        <f t="shared" si="4"/>
        <v>44530</v>
      </c>
      <c r="CB4" s="29">
        <f t="shared" si="4"/>
        <v>44561</v>
      </c>
      <c r="CC4" s="30" t="str">
        <f>"FY"&amp;TEXT(CB4," Yyy")</f>
        <v>FY 2021</v>
      </c>
      <c r="CD4" s="10"/>
      <c r="CE4" s="10"/>
      <c r="CF4" s="4"/>
      <c r="CG4" s="29">
        <f>EOMONTH(CB4,1)</f>
        <v>44592</v>
      </c>
      <c r="CH4" s="29">
        <f t="shared" ref="CH4:CR4" si="5">EOMONTH(CG4,1)</f>
        <v>44620</v>
      </c>
      <c r="CI4" s="29">
        <f t="shared" si="5"/>
        <v>44651</v>
      </c>
      <c r="CJ4" s="29">
        <f t="shared" si="5"/>
        <v>44681</v>
      </c>
      <c r="CK4" s="29">
        <f t="shared" si="5"/>
        <v>44712</v>
      </c>
      <c r="CL4" s="29">
        <f t="shared" si="5"/>
        <v>44742</v>
      </c>
      <c r="CM4" s="29">
        <f t="shared" si="5"/>
        <v>44773</v>
      </c>
      <c r="CN4" s="29">
        <f t="shared" si="5"/>
        <v>44804</v>
      </c>
      <c r="CO4" s="29">
        <f t="shared" si="5"/>
        <v>44834</v>
      </c>
      <c r="CP4" s="29">
        <f t="shared" si="5"/>
        <v>44865</v>
      </c>
      <c r="CQ4" s="29">
        <f t="shared" si="5"/>
        <v>44895</v>
      </c>
      <c r="CR4" s="29">
        <f t="shared" si="5"/>
        <v>44926</v>
      </c>
      <c r="CS4" s="30" t="str">
        <f>"FY"&amp;TEXT(CR4," Yyy")</f>
        <v>FY 2022</v>
      </c>
      <c r="CT4" s="4"/>
      <c r="CU4" s="4"/>
      <c r="CV4" s="4"/>
      <c r="CW4" s="31">
        <v>44948</v>
      </c>
      <c r="CX4" s="31">
        <f t="shared" ref="CX4:DH4" si="6">EOMONTH(CW4,1)</f>
        <v>44985</v>
      </c>
      <c r="CY4" s="31">
        <f t="shared" si="6"/>
        <v>45016</v>
      </c>
      <c r="CZ4" s="31">
        <f t="shared" si="6"/>
        <v>45046</v>
      </c>
      <c r="DA4" s="31">
        <f t="shared" si="6"/>
        <v>45077</v>
      </c>
      <c r="DB4" s="31">
        <f t="shared" si="6"/>
        <v>45107</v>
      </c>
      <c r="DC4" s="31">
        <f t="shared" si="6"/>
        <v>45138</v>
      </c>
      <c r="DD4" s="31">
        <f t="shared" si="6"/>
        <v>45169</v>
      </c>
      <c r="DE4" s="31">
        <f t="shared" si="6"/>
        <v>45199</v>
      </c>
      <c r="DF4" s="31">
        <f t="shared" si="6"/>
        <v>45230</v>
      </c>
      <c r="DG4" s="31">
        <f t="shared" si="6"/>
        <v>45260</v>
      </c>
      <c r="DH4" s="31">
        <f t="shared" si="6"/>
        <v>45291</v>
      </c>
      <c r="DI4" s="32" t="s">
        <v>18</v>
      </c>
    </row>
    <row r="5" spans="1:115" ht="7.5" customHeight="1">
      <c r="A5" s="35"/>
      <c r="B5" s="36"/>
      <c r="C5" s="36"/>
      <c r="D5" s="36"/>
      <c r="E5" s="38"/>
      <c r="F5" s="38"/>
      <c r="G5" s="38"/>
      <c r="H5" s="38"/>
      <c r="I5" s="38"/>
      <c r="J5" s="38"/>
      <c r="K5" s="38"/>
      <c r="L5" s="38"/>
      <c r="M5" s="38"/>
      <c r="N5" s="38"/>
      <c r="O5" s="38"/>
      <c r="P5" s="38"/>
      <c r="Q5" s="36"/>
      <c r="R5" s="37"/>
      <c r="S5" s="37"/>
      <c r="T5" s="36"/>
      <c r="U5" s="38"/>
      <c r="V5" s="38"/>
      <c r="W5" s="38"/>
      <c r="X5" s="38"/>
      <c r="Y5" s="38"/>
      <c r="Z5" s="38"/>
      <c r="AA5" s="38"/>
      <c r="AB5" s="38"/>
      <c r="AC5" s="38"/>
      <c r="AD5" s="38"/>
      <c r="AE5" s="38"/>
      <c r="AF5" s="38"/>
      <c r="AG5" s="36"/>
      <c r="AH5" s="37"/>
      <c r="AI5" s="37"/>
      <c r="AJ5" s="36"/>
      <c r="AK5" s="38"/>
      <c r="AL5" s="38"/>
      <c r="AM5" s="38"/>
      <c r="AN5" s="38"/>
      <c r="AO5" s="38"/>
      <c r="AP5" s="38"/>
      <c r="AQ5" s="38"/>
      <c r="AR5" s="38"/>
      <c r="AS5" s="38"/>
      <c r="AT5" s="38"/>
      <c r="AU5" s="38"/>
      <c r="AV5" s="38"/>
      <c r="AW5" s="36"/>
      <c r="AX5" s="37"/>
      <c r="AY5" s="37"/>
      <c r="AZ5" s="36"/>
      <c r="BA5" s="38"/>
      <c r="BB5" s="38"/>
      <c r="BC5" s="38"/>
      <c r="BD5" s="38"/>
      <c r="BE5" s="38"/>
      <c r="BF5" s="38"/>
      <c r="BG5" s="38"/>
      <c r="BH5" s="38"/>
      <c r="BI5" s="38"/>
      <c r="BJ5" s="38"/>
      <c r="BK5" s="38"/>
      <c r="BL5" s="38"/>
      <c r="BM5" s="36"/>
      <c r="BN5" s="37"/>
      <c r="BO5" s="37"/>
      <c r="BP5" s="36"/>
      <c r="BQ5" s="38"/>
      <c r="BR5" s="38"/>
      <c r="BS5" s="38"/>
      <c r="BT5" s="38"/>
      <c r="BU5" s="38"/>
      <c r="BV5" s="38"/>
      <c r="BW5" s="38"/>
      <c r="BX5" s="38"/>
      <c r="BY5" s="38"/>
      <c r="BZ5" s="38"/>
      <c r="CA5" s="38"/>
      <c r="CB5" s="38"/>
      <c r="CC5" s="36"/>
      <c r="CD5" s="37"/>
      <c r="CE5" s="37"/>
      <c r="CF5" s="36"/>
      <c r="CG5" s="38"/>
      <c r="CH5" s="38"/>
      <c r="CI5" s="38"/>
      <c r="CJ5" s="38"/>
      <c r="CK5" s="38"/>
      <c r="CL5" s="38"/>
      <c r="CM5" s="38"/>
      <c r="CN5" s="38"/>
      <c r="CO5" s="38"/>
      <c r="CP5" s="38"/>
      <c r="CQ5" s="38"/>
      <c r="CR5" s="38"/>
      <c r="CS5" s="36"/>
      <c r="CT5" s="36"/>
      <c r="CU5" s="4"/>
      <c r="CV5" s="4"/>
      <c r="CW5" s="4"/>
      <c r="CX5" s="4"/>
      <c r="CY5" s="4"/>
      <c r="CZ5" s="4"/>
      <c r="DA5" s="4"/>
      <c r="DB5" s="4"/>
      <c r="DC5" s="4"/>
      <c r="DD5" s="4"/>
      <c r="DE5" s="4"/>
      <c r="DF5" s="4"/>
      <c r="DG5" s="4"/>
      <c r="DH5" s="4"/>
      <c r="DI5" s="4"/>
    </row>
    <row r="6" spans="1:115" ht="19.5" customHeight="1">
      <c r="A6" s="61" t="s">
        <v>24</v>
      </c>
      <c r="B6" s="36"/>
      <c r="C6" s="36"/>
      <c r="D6" s="36"/>
      <c r="E6" s="38">
        <f t="shared" ref="E6:P6" si="7">E20</f>
        <v>0</v>
      </c>
      <c r="F6" s="38">
        <f t="shared" si="7"/>
        <v>0</v>
      </c>
      <c r="G6" s="38">
        <f t="shared" si="7"/>
        <v>0</v>
      </c>
      <c r="H6" s="38">
        <f t="shared" si="7"/>
        <v>0</v>
      </c>
      <c r="I6" s="38">
        <f t="shared" si="7"/>
        <v>0</v>
      </c>
      <c r="J6" s="38">
        <f t="shared" si="7"/>
        <v>0</v>
      </c>
      <c r="K6" s="38">
        <f t="shared" si="7"/>
        <v>0</v>
      </c>
      <c r="L6" s="38">
        <f t="shared" si="7"/>
        <v>0</v>
      </c>
      <c r="M6" s="38">
        <f t="shared" si="7"/>
        <v>0</v>
      </c>
      <c r="N6" s="38">
        <f t="shared" si="7"/>
        <v>0</v>
      </c>
      <c r="O6" s="38">
        <f t="shared" si="7"/>
        <v>0</v>
      </c>
      <c r="P6" s="38">
        <f t="shared" si="7"/>
        <v>0</v>
      </c>
      <c r="Q6" s="38">
        <f t="shared" ref="Q6:Q8" si="8">SUM(E6:P6)</f>
        <v>0</v>
      </c>
      <c r="R6" s="37"/>
      <c r="S6" s="37"/>
      <c r="T6" s="36"/>
      <c r="U6" s="38">
        <f t="shared" ref="U6:AF6" si="9">U20</f>
        <v>0</v>
      </c>
      <c r="V6" s="38">
        <f t="shared" si="9"/>
        <v>0</v>
      </c>
      <c r="W6" s="38">
        <f t="shared" si="9"/>
        <v>0</v>
      </c>
      <c r="X6" s="38">
        <f t="shared" si="9"/>
        <v>0</v>
      </c>
      <c r="Y6" s="38">
        <f t="shared" si="9"/>
        <v>0</v>
      </c>
      <c r="Z6" s="38">
        <f t="shared" si="9"/>
        <v>0</v>
      </c>
      <c r="AA6" s="38">
        <f t="shared" si="9"/>
        <v>0</v>
      </c>
      <c r="AB6" s="38">
        <f t="shared" si="9"/>
        <v>0</v>
      </c>
      <c r="AC6" s="38">
        <f t="shared" si="9"/>
        <v>0</v>
      </c>
      <c r="AD6" s="38">
        <f t="shared" si="9"/>
        <v>0</v>
      </c>
      <c r="AE6" s="38">
        <f t="shared" si="9"/>
        <v>0</v>
      </c>
      <c r="AF6" s="38">
        <f t="shared" si="9"/>
        <v>0</v>
      </c>
      <c r="AG6" s="38">
        <f t="shared" ref="AG6:AG8" si="10">SUM(U6:AF6)</f>
        <v>0</v>
      </c>
      <c r="AH6" s="37"/>
      <c r="AI6" s="37"/>
      <c r="AJ6" s="36"/>
      <c r="AK6" s="38">
        <f t="shared" ref="AK6:AV6" si="11">AK20</f>
        <v>1000</v>
      </c>
      <c r="AL6" s="38">
        <f t="shared" si="11"/>
        <v>1000</v>
      </c>
      <c r="AM6" s="38">
        <f t="shared" si="11"/>
        <v>1000</v>
      </c>
      <c r="AN6" s="38">
        <f t="shared" si="11"/>
        <v>1000</v>
      </c>
      <c r="AO6" s="38">
        <f t="shared" si="11"/>
        <v>1000</v>
      </c>
      <c r="AP6" s="38">
        <f t="shared" si="11"/>
        <v>1000</v>
      </c>
      <c r="AQ6" s="38">
        <f t="shared" si="11"/>
        <v>1000</v>
      </c>
      <c r="AR6" s="38">
        <f t="shared" si="11"/>
        <v>1000</v>
      </c>
      <c r="AS6" s="38">
        <f t="shared" si="11"/>
        <v>1000</v>
      </c>
      <c r="AT6" s="38">
        <f t="shared" si="11"/>
        <v>1000</v>
      </c>
      <c r="AU6" s="38">
        <f t="shared" si="11"/>
        <v>1000</v>
      </c>
      <c r="AV6" s="38">
        <f t="shared" si="11"/>
        <v>1000</v>
      </c>
      <c r="AW6" s="38">
        <f t="shared" ref="AW6:AW8" si="12">SUM(AK6:AV6)</f>
        <v>12000</v>
      </c>
      <c r="AX6" s="37"/>
      <c r="AY6" s="37"/>
      <c r="AZ6" s="36"/>
      <c r="BA6" s="38">
        <f t="shared" ref="BA6:BL6" si="13">BA20</f>
        <v>16500</v>
      </c>
      <c r="BB6" s="38">
        <f t="shared" si="13"/>
        <v>16500</v>
      </c>
      <c r="BC6" s="38">
        <f t="shared" si="13"/>
        <v>16500</v>
      </c>
      <c r="BD6" s="38">
        <f t="shared" si="13"/>
        <v>16500</v>
      </c>
      <c r="BE6" s="38">
        <f t="shared" si="13"/>
        <v>16500</v>
      </c>
      <c r="BF6" s="38">
        <f t="shared" si="13"/>
        <v>16500</v>
      </c>
      <c r="BG6" s="38">
        <f t="shared" si="13"/>
        <v>16500</v>
      </c>
      <c r="BH6" s="38">
        <f t="shared" si="13"/>
        <v>16500</v>
      </c>
      <c r="BI6" s="38">
        <f t="shared" si="13"/>
        <v>41666.666666666664</v>
      </c>
      <c r="BJ6" s="38">
        <f t="shared" si="13"/>
        <v>41666.666666666664</v>
      </c>
      <c r="BK6" s="38">
        <f t="shared" si="13"/>
        <v>41666.666666666664</v>
      </c>
      <c r="BL6" s="38">
        <f t="shared" si="13"/>
        <v>41666.666666666664</v>
      </c>
      <c r="BM6" s="38">
        <f t="shared" ref="BM6:BM8" si="14">SUM(BA6:BL6)</f>
        <v>298666.66666666663</v>
      </c>
      <c r="BN6" s="37"/>
      <c r="BO6" s="37"/>
      <c r="BP6" s="36"/>
      <c r="BQ6" s="38">
        <f t="shared" ref="BQ6:CB6" si="15">BQ20</f>
        <v>41666.666666666664</v>
      </c>
      <c r="BR6" s="38">
        <f t="shared" si="15"/>
        <v>41666.666666666664</v>
      </c>
      <c r="BS6" s="38">
        <f t="shared" si="15"/>
        <v>41666.666666666664</v>
      </c>
      <c r="BT6" s="38">
        <f t="shared" si="15"/>
        <v>41666.666666666664</v>
      </c>
      <c r="BU6" s="38">
        <f t="shared" si="15"/>
        <v>41666.666666666664</v>
      </c>
      <c r="BV6" s="38">
        <f t="shared" si="15"/>
        <v>41666.666666666664</v>
      </c>
      <c r="BW6" s="38">
        <f t="shared" si="15"/>
        <v>41666.666666666664</v>
      </c>
      <c r="BX6" s="38">
        <f t="shared" si="15"/>
        <v>41666.666666666664</v>
      </c>
      <c r="BY6" s="38">
        <f t="shared" si="15"/>
        <v>41666.666666666664</v>
      </c>
      <c r="BZ6" s="38">
        <f t="shared" si="15"/>
        <v>41666.666666666664</v>
      </c>
      <c r="CA6" s="38">
        <f t="shared" si="15"/>
        <v>41666.666666666664</v>
      </c>
      <c r="CB6" s="38">
        <f t="shared" si="15"/>
        <v>41666.666666666664</v>
      </c>
      <c r="CC6" s="38">
        <f t="shared" ref="CC6:CC8" si="16">SUM(BQ6:CB6)</f>
        <v>500000.00000000006</v>
      </c>
      <c r="CD6" s="37"/>
      <c r="CE6" s="37"/>
      <c r="CF6" s="36"/>
      <c r="CG6" s="38">
        <f t="shared" ref="CG6:CR6" si="17">CG20</f>
        <v>83333.333333333328</v>
      </c>
      <c r="CH6" s="38">
        <f t="shared" si="17"/>
        <v>83333.333333333328</v>
      </c>
      <c r="CI6" s="38">
        <f t="shared" si="17"/>
        <v>83333.333333333328</v>
      </c>
      <c r="CJ6" s="38">
        <f t="shared" si="17"/>
        <v>83333.333333333328</v>
      </c>
      <c r="CK6" s="38">
        <f t="shared" si="17"/>
        <v>83333.333333333328</v>
      </c>
      <c r="CL6" s="38">
        <f t="shared" si="17"/>
        <v>83333.333333333328</v>
      </c>
      <c r="CM6" s="38">
        <f t="shared" si="17"/>
        <v>83333.333333333328</v>
      </c>
      <c r="CN6" s="38">
        <f t="shared" si="17"/>
        <v>83333.333333333328</v>
      </c>
      <c r="CO6" s="38">
        <f t="shared" si="17"/>
        <v>83333.333333333328</v>
      </c>
      <c r="CP6" s="38">
        <f t="shared" si="17"/>
        <v>83333.333333333328</v>
      </c>
      <c r="CQ6" s="38">
        <f t="shared" si="17"/>
        <v>83333.333333333328</v>
      </c>
      <c r="CR6" s="38">
        <f t="shared" si="17"/>
        <v>83333.333333333328</v>
      </c>
      <c r="CS6" s="38">
        <f t="shared" ref="CS6:CS8" si="18">SUM(CG6:CR6)</f>
        <v>1000000.0000000001</v>
      </c>
      <c r="CT6" s="36"/>
      <c r="CU6" s="4"/>
      <c r="CV6" s="4"/>
      <c r="CW6" s="38">
        <f t="shared" ref="CW6:DH6" si="19">CW20</f>
        <v>166666.66666666666</v>
      </c>
      <c r="CX6" s="38">
        <f t="shared" si="19"/>
        <v>166666.66666666666</v>
      </c>
      <c r="CY6" s="38">
        <f t="shared" si="19"/>
        <v>166666.66666666666</v>
      </c>
      <c r="CZ6" s="38">
        <f t="shared" si="19"/>
        <v>166666.66666666666</v>
      </c>
      <c r="DA6" s="38">
        <f t="shared" si="19"/>
        <v>166666.66666666666</v>
      </c>
      <c r="DB6" s="38">
        <f t="shared" si="19"/>
        <v>166666.66666666666</v>
      </c>
      <c r="DC6" s="38">
        <f t="shared" si="19"/>
        <v>166666.66666666666</v>
      </c>
      <c r="DD6" s="38">
        <f t="shared" si="19"/>
        <v>166666.66666666666</v>
      </c>
      <c r="DE6" s="38">
        <f t="shared" si="19"/>
        <v>166666.66666666666</v>
      </c>
      <c r="DF6" s="38">
        <f t="shared" si="19"/>
        <v>166666.66666666666</v>
      </c>
      <c r="DG6" s="38">
        <f t="shared" si="19"/>
        <v>166666.66666666666</v>
      </c>
      <c r="DH6" s="38">
        <f t="shared" si="19"/>
        <v>166666.66666666666</v>
      </c>
      <c r="DI6" s="38">
        <f t="shared" ref="DI6:DI8" si="20">SUM(CW6:DH6)</f>
        <v>2000000.0000000002</v>
      </c>
      <c r="DJ6" s="4"/>
      <c r="DK6" s="4"/>
    </row>
    <row r="7" spans="1:115" ht="15.75" customHeight="1">
      <c r="A7" s="4" t="s">
        <v>240</v>
      </c>
      <c r="B7" s="36"/>
      <c r="C7" s="36"/>
      <c r="D7" s="36"/>
      <c r="E7" s="38">
        <f t="shared" ref="E7:P7" si="21">E33</f>
        <v>0</v>
      </c>
      <c r="F7" s="38">
        <f t="shared" si="21"/>
        <v>0</v>
      </c>
      <c r="G7" s="38">
        <f t="shared" si="21"/>
        <v>0</v>
      </c>
      <c r="H7" s="38">
        <f t="shared" si="21"/>
        <v>0</v>
      </c>
      <c r="I7" s="38">
        <f t="shared" si="21"/>
        <v>0</v>
      </c>
      <c r="J7" s="38">
        <f t="shared" si="21"/>
        <v>0</v>
      </c>
      <c r="K7" s="38">
        <f t="shared" si="21"/>
        <v>0</v>
      </c>
      <c r="L7" s="38">
        <f t="shared" si="21"/>
        <v>0</v>
      </c>
      <c r="M7" s="38">
        <f t="shared" si="21"/>
        <v>0</v>
      </c>
      <c r="N7" s="38">
        <f t="shared" si="21"/>
        <v>0</v>
      </c>
      <c r="O7" s="38">
        <f t="shared" si="21"/>
        <v>0</v>
      </c>
      <c r="P7" s="38">
        <f t="shared" si="21"/>
        <v>0</v>
      </c>
      <c r="Q7" s="38">
        <f t="shared" si="8"/>
        <v>0</v>
      </c>
      <c r="R7" s="36"/>
      <c r="S7" s="36"/>
      <c r="T7" s="36"/>
      <c r="U7" s="38">
        <f t="shared" ref="U7:AF7" si="22">U33</f>
        <v>0</v>
      </c>
      <c r="V7" s="38">
        <f t="shared" si="22"/>
        <v>0</v>
      </c>
      <c r="W7" s="38">
        <f t="shared" si="22"/>
        <v>0</v>
      </c>
      <c r="X7" s="38">
        <f t="shared" si="22"/>
        <v>0</v>
      </c>
      <c r="Y7" s="38">
        <f t="shared" si="22"/>
        <v>0</v>
      </c>
      <c r="Z7" s="38">
        <f t="shared" si="22"/>
        <v>0</v>
      </c>
      <c r="AA7" s="38">
        <f t="shared" si="22"/>
        <v>0</v>
      </c>
      <c r="AB7" s="38">
        <f t="shared" si="22"/>
        <v>0</v>
      </c>
      <c r="AC7" s="38">
        <f t="shared" si="22"/>
        <v>0</v>
      </c>
      <c r="AD7" s="38">
        <f t="shared" si="22"/>
        <v>0</v>
      </c>
      <c r="AE7" s="38">
        <f t="shared" si="22"/>
        <v>0</v>
      </c>
      <c r="AF7" s="38">
        <f t="shared" si="22"/>
        <v>1000</v>
      </c>
      <c r="AG7" s="38">
        <f t="shared" si="10"/>
        <v>1000</v>
      </c>
      <c r="AH7" s="36"/>
      <c r="AI7" s="36"/>
      <c r="AJ7" s="36"/>
      <c r="AK7" s="38">
        <f t="shared" ref="AK7:AV7" si="23">AK33</f>
        <v>1000</v>
      </c>
      <c r="AL7" s="38">
        <f t="shared" si="23"/>
        <v>1000</v>
      </c>
      <c r="AM7" s="38">
        <f t="shared" si="23"/>
        <v>1000</v>
      </c>
      <c r="AN7" s="38">
        <f t="shared" si="23"/>
        <v>1000</v>
      </c>
      <c r="AO7" s="38">
        <f t="shared" si="23"/>
        <v>1000</v>
      </c>
      <c r="AP7" s="38">
        <f t="shared" si="23"/>
        <v>1000</v>
      </c>
      <c r="AQ7" s="38">
        <f t="shared" si="23"/>
        <v>1000</v>
      </c>
      <c r="AR7" s="38">
        <f t="shared" si="23"/>
        <v>1000</v>
      </c>
      <c r="AS7" s="38">
        <f t="shared" si="23"/>
        <v>1000</v>
      </c>
      <c r="AT7" s="38">
        <f t="shared" si="23"/>
        <v>1000</v>
      </c>
      <c r="AU7" s="38">
        <f t="shared" si="23"/>
        <v>1000</v>
      </c>
      <c r="AV7" s="38">
        <f t="shared" si="23"/>
        <v>1000</v>
      </c>
      <c r="AW7" s="38">
        <f t="shared" si="12"/>
        <v>12000</v>
      </c>
      <c r="AX7" s="36"/>
      <c r="AY7" s="36"/>
      <c r="AZ7" s="36"/>
      <c r="BA7" s="38">
        <f t="shared" ref="BA7:BL7" si="24">BA33</f>
        <v>2083.3333333333335</v>
      </c>
      <c r="BB7" s="38">
        <f t="shared" si="24"/>
        <v>2083.3333333333335</v>
      </c>
      <c r="BC7" s="38">
        <f t="shared" si="24"/>
        <v>2083.3333333333335</v>
      </c>
      <c r="BD7" s="38">
        <f t="shared" si="24"/>
        <v>2083.3333333333335</v>
      </c>
      <c r="BE7" s="38">
        <f t="shared" si="24"/>
        <v>2083.3333333333335</v>
      </c>
      <c r="BF7" s="38">
        <f t="shared" si="24"/>
        <v>2083.3333333333335</v>
      </c>
      <c r="BG7" s="38">
        <f t="shared" si="24"/>
        <v>2083.3333333333335</v>
      </c>
      <c r="BH7" s="38">
        <f t="shared" si="24"/>
        <v>2083.3333333333335</v>
      </c>
      <c r="BI7" s="38">
        <f t="shared" si="24"/>
        <v>2083.3333333333335</v>
      </c>
      <c r="BJ7" s="38">
        <f t="shared" si="24"/>
        <v>2083.3333333333335</v>
      </c>
      <c r="BK7" s="38">
        <f t="shared" si="24"/>
        <v>2083.3333333333335</v>
      </c>
      <c r="BL7" s="38">
        <f t="shared" si="24"/>
        <v>2083.3333333333335</v>
      </c>
      <c r="BM7" s="38">
        <f t="shared" si="14"/>
        <v>24999.999999999996</v>
      </c>
      <c r="BN7" s="36"/>
      <c r="BO7" s="36"/>
      <c r="BP7" s="36"/>
      <c r="BQ7" s="38">
        <f t="shared" ref="BQ7:CB7" si="25">BQ33</f>
        <v>4166.666666666667</v>
      </c>
      <c r="BR7" s="38">
        <f t="shared" si="25"/>
        <v>4166.666666666667</v>
      </c>
      <c r="BS7" s="38">
        <f t="shared" si="25"/>
        <v>4166.666666666667</v>
      </c>
      <c r="BT7" s="38">
        <f t="shared" si="25"/>
        <v>4166.666666666667</v>
      </c>
      <c r="BU7" s="38">
        <f t="shared" si="25"/>
        <v>4166.666666666667</v>
      </c>
      <c r="BV7" s="38">
        <f t="shared" si="25"/>
        <v>4166.666666666667</v>
      </c>
      <c r="BW7" s="38">
        <f t="shared" si="25"/>
        <v>4166.666666666667</v>
      </c>
      <c r="BX7" s="38">
        <f t="shared" si="25"/>
        <v>4166.666666666667</v>
      </c>
      <c r="BY7" s="38">
        <f t="shared" si="25"/>
        <v>4166.666666666667</v>
      </c>
      <c r="BZ7" s="38">
        <f t="shared" si="25"/>
        <v>4166.666666666667</v>
      </c>
      <c r="CA7" s="38">
        <f t="shared" si="25"/>
        <v>4166.666666666667</v>
      </c>
      <c r="CB7" s="38">
        <f t="shared" si="25"/>
        <v>4166.666666666667</v>
      </c>
      <c r="CC7" s="38">
        <f t="shared" si="16"/>
        <v>49999.999999999993</v>
      </c>
      <c r="CD7" s="36"/>
      <c r="CE7" s="36"/>
      <c r="CF7" s="36"/>
      <c r="CG7" s="38">
        <f t="shared" ref="CG7:CR7" si="26">CG33</f>
        <v>8333.3333333333339</v>
      </c>
      <c r="CH7" s="38">
        <f t="shared" si="26"/>
        <v>8333.3333333333339</v>
      </c>
      <c r="CI7" s="38">
        <f t="shared" si="26"/>
        <v>8333.3333333333339</v>
      </c>
      <c r="CJ7" s="38">
        <f t="shared" si="26"/>
        <v>8333.3333333333339</v>
      </c>
      <c r="CK7" s="38">
        <f t="shared" si="26"/>
        <v>8333.3333333333339</v>
      </c>
      <c r="CL7" s="38">
        <f t="shared" si="26"/>
        <v>8333.3333333333339</v>
      </c>
      <c r="CM7" s="38">
        <f t="shared" si="26"/>
        <v>8333.3333333333339</v>
      </c>
      <c r="CN7" s="38">
        <f t="shared" si="26"/>
        <v>8333.3333333333339</v>
      </c>
      <c r="CO7" s="38">
        <f t="shared" si="26"/>
        <v>8333.3333333333339</v>
      </c>
      <c r="CP7" s="38">
        <f t="shared" si="26"/>
        <v>8333.3333333333339</v>
      </c>
      <c r="CQ7" s="38">
        <f t="shared" si="26"/>
        <v>8333.3333333333339</v>
      </c>
      <c r="CR7" s="38">
        <f t="shared" si="26"/>
        <v>8333.3333333333339</v>
      </c>
      <c r="CS7" s="38">
        <f t="shared" si="18"/>
        <v>99999.999999999985</v>
      </c>
      <c r="CT7" s="36"/>
      <c r="CU7" s="4"/>
      <c r="CV7" s="4"/>
      <c r="CW7" s="38">
        <f t="shared" ref="CW7:DH7" si="27">CW33</f>
        <v>20833.333333333332</v>
      </c>
      <c r="CX7" s="38">
        <f t="shared" si="27"/>
        <v>20833.333333333332</v>
      </c>
      <c r="CY7" s="38">
        <f t="shared" si="27"/>
        <v>20833.333333333332</v>
      </c>
      <c r="CZ7" s="38">
        <f t="shared" si="27"/>
        <v>20833.333333333332</v>
      </c>
      <c r="DA7" s="38">
        <f t="shared" si="27"/>
        <v>20833.333333333332</v>
      </c>
      <c r="DB7" s="38">
        <f t="shared" si="27"/>
        <v>20833.333333333332</v>
      </c>
      <c r="DC7" s="38">
        <f t="shared" si="27"/>
        <v>20833.333333333332</v>
      </c>
      <c r="DD7" s="38">
        <f t="shared" si="27"/>
        <v>20833.333333333332</v>
      </c>
      <c r="DE7" s="38">
        <f t="shared" si="27"/>
        <v>20833.333333333332</v>
      </c>
      <c r="DF7" s="38">
        <f t="shared" si="27"/>
        <v>20833.333333333332</v>
      </c>
      <c r="DG7" s="38">
        <f t="shared" si="27"/>
        <v>20833.333333333332</v>
      </c>
      <c r="DH7" s="38">
        <f t="shared" si="27"/>
        <v>20833.333333333332</v>
      </c>
      <c r="DI7" s="38">
        <f t="shared" si="20"/>
        <v>250000.00000000003</v>
      </c>
      <c r="DJ7" s="4"/>
      <c r="DK7" s="4"/>
    </row>
    <row r="8" spans="1:115" s="196" customFormat="1" ht="15.75" customHeight="1">
      <c r="A8" s="198" t="s">
        <v>135</v>
      </c>
      <c r="B8" s="214"/>
      <c r="C8" s="214"/>
      <c r="D8" s="214"/>
      <c r="E8" s="215">
        <f t="shared" ref="E8:P8" si="28">SUM(E6:E7)</f>
        <v>0</v>
      </c>
      <c r="F8" s="215">
        <f t="shared" si="28"/>
        <v>0</v>
      </c>
      <c r="G8" s="215">
        <f t="shared" si="28"/>
        <v>0</v>
      </c>
      <c r="H8" s="215">
        <f t="shared" si="28"/>
        <v>0</v>
      </c>
      <c r="I8" s="215">
        <f t="shared" si="28"/>
        <v>0</v>
      </c>
      <c r="J8" s="215">
        <f t="shared" si="28"/>
        <v>0</v>
      </c>
      <c r="K8" s="215">
        <f t="shared" si="28"/>
        <v>0</v>
      </c>
      <c r="L8" s="215">
        <f t="shared" si="28"/>
        <v>0</v>
      </c>
      <c r="M8" s="215">
        <f t="shared" si="28"/>
        <v>0</v>
      </c>
      <c r="N8" s="215">
        <f t="shared" si="28"/>
        <v>0</v>
      </c>
      <c r="O8" s="215">
        <f t="shared" si="28"/>
        <v>0</v>
      </c>
      <c r="P8" s="215">
        <f t="shared" si="28"/>
        <v>0</v>
      </c>
      <c r="Q8" s="215">
        <f t="shared" si="8"/>
        <v>0</v>
      </c>
      <c r="R8" s="214"/>
      <c r="S8" s="214"/>
      <c r="T8" s="214"/>
      <c r="U8" s="215">
        <f t="shared" ref="U8:AF8" si="29">SUM(U6:U7)</f>
        <v>0</v>
      </c>
      <c r="V8" s="215">
        <f t="shared" si="29"/>
        <v>0</v>
      </c>
      <c r="W8" s="215">
        <f t="shared" si="29"/>
        <v>0</v>
      </c>
      <c r="X8" s="215">
        <f t="shared" si="29"/>
        <v>0</v>
      </c>
      <c r="Y8" s="215">
        <f t="shared" si="29"/>
        <v>0</v>
      </c>
      <c r="Z8" s="215">
        <f t="shared" si="29"/>
        <v>0</v>
      </c>
      <c r="AA8" s="215">
        <f t="shared" si="29"/>
        <v>0</v>
      </c>
      <c r="AB8" s="215">
        <f t="shared" si="29"/>
        <v>0</v>
      </c>
      <c r="AC8" s="215">
        <f t="shared" si="29"/>
        <v>0</v>
      </c>
      <c r="AD8" s="215">
        <f t="shared" si="29"/>
        <v>0</v>
      </c>
      <c r="AE8" s="215">
        <f t="shared" si="29"/>
        <v>0</v>
      </c>
      <c r="AF8" s="215">
        <f t="shared" si="29"/>
        <v>1000</v>
      </c>
      <c r="AG8" s="215">
        <f t="shared" si="10"/>
        <v>1000</v>
      </c>
      <c r="AH8" s="214"/>
      <c r="AI8" s="214"/>
      <c r="AJ8" s="214"/>
      <c r="AK8" s="215">
        <f t="shared" ref="AK8:AV8" si="30">SUM(AK6:AK7)</f>
        <v>2000</v>
      </c>
      <c r="AL8" s="215">
        <f t="shared" si="30"/>
        <v>2000</v>
      </c>
      <c r="AM8" s="215">
        <f t="shared" si="30"/>
        <v>2000</v>
      </c>
      <c r="AN8" s="215">
        <f t="shared" si="30"/>
        <v>2000</v>
      </c>
      <c r="AO8" s="215">
        <f t="shared" si="30"/>
        <v>2000</v>
      </c>
      <c r="AP8" s="215">
        <f t="shared" si="30"/>
        <v>2000</v>
      </c>
      <c r="AQ8" s="215">
        <f t="shared" si="30"/>
        <v>2000</v>
      </c>
      <c r="AR8" s="215">
        <f t="shared" si="30"/>
        <v>2000</v>
      </c>
      <c r="AS8" s="215">
        <f t="shared" si="30"/>
        <v>2000</v>
      </c>
      <c r="AT8" s="215">
        <f t="shared" si="30"/>
        <v>2000</v>
      </c>
      <c r="AU8" s="215">
        <f t="shared" si="30"/>
        <v>2000</v>
      </c>
      <c r="AV8" s="215">
        <f t="shared" si="30"/>
        <v>2000</v>
      </c>
      <c r="AW8" s="215">
        <f t="shared" si="12"/>
        <v>24000</v>
      </c>
      <c r="AX8" s="214"/>
      <c r="AY8" s="214"/>
      <c r="AZ8" s="214"/>
      <c r="BA8" s="215">
        <f t="shared" ref="BA8:BL8" si="31">SUM(BA6:BA7)</f>
        <v>18583.333333333332</v>
      </c>
      <c r="BB8" s="215">
        <f t="shared" si="31"/>
        <v>18583.333333333332</v>
      </c>
      <c r="BC8" s="215">
        <f t="shared" si="31"/>
        <v>18583.333333333332</v>
      </c>
      <c r="BD8" s="215">
        <f t="shared" si="31"/>
        <v>18583.333333333332</v>
      </c>
      <c r="BE8" s="215">
        <f t="shared" si="31"/>
        <v>18583.333333333332</v>
      </c>
      <c r="BF8" s="215">
        <f t="shared" si="31"/>
        <v>18583.333333333332</v>
      </c>
      <c r="BG8" s="215">
        <f t="shared" si="31"/>
        <v>18583.333333333332</v>
      </c>
      <c r="BH8" s="215">
        <f t="shared" si="31"/>
        <v>18583.333333333332</v>
      </c>
      <c r="BI8" s="215">
        <f t="shared" si="31"/>
        <v>43750</v>
      </c>
      <c r="BJ8" s="215">
        <f t="shared" si="31"/>
        <v>43750</v>
      </c>
      <c r="BK8" s="215">
        <f t="shared" si="31"/>
        <v>43750</v>
      </c>
      <c r="BL8" s="215">
        <f t="shared" si="31"/>
        <v>43750</v>
      </c>
      <c r="BM8" s="215">
        <f t="shared" si="14"/>
        <v>323666.66666666663</v>
      </c>
      <c r="BN8" s="214"/>
      <c r="BO8" s="214"/>
      <c r="BP8" s="214"/>
      <c r="BQ8" s="215">
        <f t="shared" ref="BQ8:CB8" si="32">SUM(BQ6:BQ7)</f>
        <v>45833.333333333328</v>
      </c>
      <c r="BR8" s="215">
        <f t="shared" si="32"/>
        <v>45833.333333333328</v>
      </c>
      <c r="BS8" s="215">
        <f t="shared" si="32"/>
        <v>45833.333333333328</v>
      </c>
      <c r="BT8" s="215">
        <f t="shared" si="32"/>
        <v>45833.333333333328</v>
      </c>
      <c r="BU8" s="215">
        <f t="shared" si="32"/>
        <v>45833.333333333328</v>
      </c>
      <c r="BV8" s="215">
        <f t="shared" si="32"/>
        <v>45833.333333333328</v>
      </c>
      <c r="BW8" s="215">
        <f t="shared" si="32"/>
        <v>45833.333333333328</v>
      </c>
      <c r="BX8" s="215">
        <f t="shared" si="32"/>
        <v>45833.333333333328</v>
      </c>
      <c r="BY8" s="215">
        <f t="shared" si="32"/>
        <v>45833.333333333328</v>
      </c>
      <c r="BZ8" s="215">
        <f t="shared" si="32"/>
        <v>45833.333333333328</v>
      </c>
      <c r="CA8" s="215">
        <f t="shared" si="32"/>
        <v>45833.333333333328</v>
      </c>
      <c r="CB8" s="215">
        <f t="shared" si="32"/>
        <v>45833.333333333328</v>
      </c>
      <c r="CC8" s="215">
        <f t="shared" si="16"/>
        <v>549999.99999999988</v>
      </c>
      <c r="CD8" s="214"/>
      <c r="CE8" s="214"/>
      <c r="CF8" s="214"/>
      <c r="CG8" s="215">
        <f t="shared" ref="CG8:CR8" si="33">SUM(CG6:CG7)</f>
        <v>91666.666666666657</v>
      </c>
      <c r="CH8" s="215">
        <f t="shared" si="33"/>
        <v>91666.666666666657</v>
      </c>
      <c r="CI8" s="215">
        <f t="shared" si="33"/>
        <v>91666.666666666657</v>
      </c>
      <c r="CJ8" s="215">
        <f t="shared" si="33"/>
        <v>91666.666666666657</v>
      </c>
      <c r="CK8" s="215">
        <f t="shared" si="33"/>
        <v>91666.666666666657</v>
      </c>
      <c r="CL8" s="215">
        <f t="shared" si="33"/>
        <v>91666.666666666657</v>
      </c>
      <c r="CM8" s="215">
        <f t="shared" si="33"/>
        <v>91666.666666666657</v>
      </c>
      <c r="CN8" s="215">
        <f t="shared" si="33"/>
        <v>91666.666666666657</v>
      </c>
      <c r="CO8" s="215">
        <f t="shared" si="33"/>
        <v>91666.666666666657</v>
      </c>
      <c r="CP8" s="215">
        <f t="shared" si="33"/>
        <v>91666.666666666657</v>
      </c>
      <c r="CQ8" s="215">
        <f t="shared" si="33"/>
        <v>91666.666666666657</v>
      </c>
      <c r="CR8" s="215">
        <f t="shared" si="33"/>
        <v>91666.666666666657</v>
      </c>
      <c r="CS8" s="215">
        <f t="shared" si="18"/>
        <v>1099999.9999999998</v>
      </c>
      <c r="CT8" s="214"/>
      <c r="CU8" s="214"/>
      <c r="CV8" s="214"/>
      <c r="CW8" s="215">
        <f t="shared" ref="CW8:DH8" si="34">SUM(CW6:CW7)</f>
        <v>187500</v>
      </c>
      <c r="CX8" s="215">
        <f t="shared" si="34"/>
        <v>187500</v>
      </c>
      <c r="CY8" s="215">
        <f t="shared" si="34"/>
        <v>187500</v>
      </c>
      <c r="CZ8" s="215">
        <f t="shared" si="34"/>
        <v>187500</v>
      </c>
      <c r="DA8" s="215">
        <f t="shared" si="34"/>
        <v>187500</v>
      </c>
      <c r="DB8" s="215">
        <f t="shared" si="34"/>
        <v>187500</v>
      </c>
      <c r="DC8" s="215">
        <f t="shared" si="34"/>
        <v>187500</v>
      </c>
      <c r="DD8" s="215">
        <f t="shared" si="34"/>
        <v>187500</v>
      </c>
      <c r="DE8" s="215">
        <f t="shared" si="34"/>
        <v>187500</v>
      </c>
      <c r="DF8" s="215">
        <f t="shared" si="34"/>
        <v>187500</v>
      </c>
      <c r="DG8" s="215">
        <f t="shared" si="34"/>
        <v>187500</v>
      </c>
      <c r="DH8" s="215">
        <f t="shared" si="34"/>
        <v>187500</v>
      </c>
      <c r="DI8" s="215">
        <f t="shared" si="20"/>
        <v>2250000</v>
      </c>
      <c r="DJ8" s="194"/>
      <c r="DK8" s="194"/>
    </row>
    <row r="9" spans="1:115" ht="7.5" customHeight="1">
      <c r="A9" s="35"/>
      <c r="B9" s="36"/>
      <c r="C9" s="36"/>
      <c r="D9" s="36"/>
      <c r="E9" s="38"/>
      <c r="F9" s="38"/>
      <c r="G9" s="38"/>
      <c r="H9" s="38"/>
      <c r="I9" s="38"/>
      <c r="J9" s="38"/>
      <c r="K9" s="38"/>
      <c r="L9" s="38"/>
      <c r="M9" s="38"/>
      <c r="N9" s="38"/>
      <c r="O9" s="38"/>
      <c r="P9" s="38"/>
      <c r="Q9" s="36"/>
      <c r="R9" s="37"/>
      <c r="S9" s="37"/>
      <c r="T9" s="36"/>
      <c r="U9" s="38"/>
      <c r="V9" s="38"/>
      <c r="W9" s="38"/>
      <c r="X9" s="38"/>
      <c r="Y9" s="38"/>
      <c r="Z9" s="38"/>
      <c r="AA9" s="38"/>
      <c r="AB9" s="38"/>
      <c r="AC9" s="38"/>
      <c r="AD9" s="38"/>
      <c r="AE9" s="38"/>
      <c r="AF9" s="38"/>
      <c r="AG9" s="36"/>
      <c r="AH9" s="37"/>
      <c r="AI9" s="37"/>
      <c r="AJ9" s="36"/>
      <c r="AK9" s="38"/>
      <c r="AL9" s="38"/>
      <c r="AM9" s="38"/>
      <c r="AN9" s="38"/>
      <c r="AO9" s="38"/>
      <c r="AP9" s="38"/>
      <c r="AQ9" s="38"/>
      <c r="AR9" s="38"/>
      <c r="AS9" s="38"/>
      <c r="AT9" s="38"/>
      <c r="AU9" s="38"/>
      <c r="AV9" s="38"/>
      <c r="AW9" s="36"/>
      <c r="AX9" s="37"/>
      <c r="AY9" s="37"/>
      <c r="AZ9" s="36"/>
      <c r="BA9" s="38"/>
      <c r="BB9" s="38"/>
      <c r="BC9" s="38"/>
      <c r="BD9" s="38"/>
      <c r="BE9" s="38"/>
      <c r="BF9" s="38"/>
      <c r="BG9" s="38"/>
      <c r="BH9" s="38"/>
      <c r="BI9" s="38"/>
      <c r="BJ9" s="38"/>
      <c r="BK9" s="38"/>
      <c r="BL9" s="38"/>
      <c r="BM9" s="36"/>
      <c r="BN9" s="37"/>
      <c r="BO9" s="37"/>
      <c r="BP9" s="36"/>
      <c r="BQ9" s="38"/>
      <c r="BR9" s="38"/>
      <c r="BS9" s="38"/>
      <c r="BT9" s="38"/>
      <c r="BU9" s="38"/>
      <c r="BV9" s="38"/>
      <c r="BW9" s="38"/>
      <c r="BX9" s="38"/>
      <c r="BY9" s="38"/>
      <c r="BZ9" s="38"/>
      <c r="CA9" s="38"/>
      <c r="CB9" s="38"/>
      <c r="CC9" s="36"/>
      <c r="CD9" s="37"/>
      <c r="CE9" s="37"/>
      <c r="CF9" s="36"/>
      <c r="CG9" s="38"/>
      <c r="CH9" s="38"/>
      <c r="CI9" s="38"/>
      <c r="CJ9" s="38"/>
      <c r="CK9" s="38"/>
      <c r="CL9" s="38"/>
      <c r="CM9" s="38"/>
      <c r="CN9" s="38"/>
      <c r="CO9" s="38"/>
      <c r="CP9" s="38"/>
      <c r="CQ9" s="38"/>
      <c r="CR9" s="38"/>
      <c r="CS9" s="36"/>
      <c r="CT9" s="36"/>
      <c r="CU9" s="4"/>
      <c r="CV9" s="4"/>
      <c r="CW9" s="38"/>
      <c r="CX9" s="38"/>
      <c r="CY9" s="38"/>
      <c r="CZ9" s="38"/>
      <c r="DA9" s="38"/>
      <c r="DB9" s="38"/>
      <c r="DC9" s="38"/>
      <c r="DD9" s="38"/>
      <c r="DE9" s="38"/>
      <c r="DF9" s="38"/>
      <c r="DG9" s="38"/>
      <c r="DH9" s="38"/>
      <c r="DI9" s="36"/>
      <c r="DJ9" s="4"/>
      <c r="DK9" s="4"/>
    </row>
    <row r="10" spans="1:115" ht="15.75" customHeight="1">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row>
    <row r="11" spans="1:115" s="182" customFormat="1" ht="15.75" customHeight="1">
      <c r="A11" s="180" t="s">
        <v>228</v>
      </c>
      <c r="B11" s="220"/>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row>
    <row r="12" spans="1:115" ht="7.5" customHeight="1">
      <c r="A12" s="35"/>
      <c r="B12" s="36"/>
      <c r="C12" s="36"/>
      <c r="D12" s="36"/>
      <c r="E12" s="38"/>
      <c r="F12" s="38"/>
      <c r="G12" s="38"/>
      <c r="H12" s="38"/>
      <c r="I12" s="38"/>
      <c r="J12" s="38"/>
      <c r="K12" s="38"/>
      <c r="L12" s="38"/>
      <c r="M12" s="38"/>
      <c r="N12" s="38"/>
      <c r="O12" s="38"/>
      <c r="P12" s="38"/>
      <c r="Q12" s="36"/>
      <c r="R12" s="37"/>
      <c r="S12" s="37"/>
      <c r="T12" s="36"/>
      <c r="U12" s="38"/>
      <c r="V12" s="38"/>
      <c r="W12" s="38"/>
      <c r="X12" s="38"/>
      <c r="Y12" s="38"/>
      <c r="Z12" s="38"/>
      <c r="AA12" s="38"/>
      <c r="AB12" s="38"/>
      <c r="AC12" s="38"/>
      <c r="AD12" s="38"/>
      <c r="AE12" s="38"/>
      <c r="AF12" s="38"/>
      <c r="AG12" s="36"/>
      <c r="AH12" s="37"/>
      <c r="AI12" s="37"/>
      <c r="AJ12" s="36"/>
      <c r="AK12" s="38"/>
      <c r="AL12" s="38"/>
      <c r="AM12" s="38"/>
      <c r="AN12" s="38"/>
      <c r="AO12" s="38"/>
      <c r="AP12" s="38"/>
      <c r="AQ12" s="38"/>
      <c r="AR12" s="38"/>
      <c r="AS12" s="38"/>
      <c r="AT12" s="38"/>
      <c r="AU12" s="38"/>
      <c r="AV12" s="38"/>
      <c r="AW12" s="36"/>
      <c r="AX12" s="37"/>
      <c r="AY12" s="37"/>
      <c r="AZ12" s="36"/>
      <c r="BA12" s="38"/>
      <c r="BB12" s="38"/>
      <c r="BC12" s="38"/>
      <c r="BD12" s="38"/>
      <c r="BE12" s="38"/>
      <c r="BF12" s="38"/>
      <c r="BG12" s="38"/>
      <c r="BH12" s="38"/>
      <c r="BI12" s="38"/>
      <c r="BJ12" s="38"/>
      <c r="BK12" s="38"/>
      <c r="BL12" s="38"/>
      <c r="BM12" s="36"/>
      <c r="BN12" s="37"/>
      <c r="BO12" s="37"/>
      <c r="BP12" s="36"/>
      <c r="BQ12" s="38"/>
      <c r="BR12" s="38"/>
      <c r="BS12" s="38"/>
      <c r="BT12" s="38"/>
      <c r="BU12" s="38"/>
      <c r="BV12" s="38"/>
      <c r="BW12" s="38"/>
      <c r="BX12" s="38"/>
      <c r="BY12" s="38"/>
      <c r="BZ12" s="38"/>
      <c r="CA12" s="38"/>
      <c r="CB12" s="38"/>
      <c r="CC12" s="36"/>
      <c r="CD12" s="37"/>
      <c r="CE12" s="37"/>
      <c r="CF12" s="36"/>
      <c r="CG12" s="38"/>
      <c r="CH12" s="38"/>
      <c r="CI12" s="38"/>
      <c r="CJ12" s="38"/>
      <c r="CK12" s="38"/>
      <c r="CL12" s="38"/>
      <c r="CM12" s="38"/>
      <c r="CN12" s="38"/>
      <c r="CO12" s="38"/>
      <c r="CP12" s="38"/>
      <c r="CQ12" s="38"/>
      <c r="CR12" s="38"/>
      <c r="CS12" s="36"/>
      <c r="CT12" s="36"/>
      <c r="CU12" s="4"/>
      <c r="CV12" s="4"/>
      <c r="CW12" s="38"/>
      <c r="CX12" s="38"/>
      <c r="CY12" s="38"/>
      <c r="CZ12" s="38"/>
      <c r="DA12" s="38"/>
      <c r="DB12" s="38"/>
      <c r="DC12" s="38"/>
      <c r="DD12" s="38"/>
      <c r="DE12" s="38"/>
      <c r="DF12" s="38"/>
      <c r="DG12" s="38"/>
      <c r="DH12" s="38"/>
      <c r="DI12" s="36"/>
      <c r="DJ12" s="4"/>
      <c r="DK12" s="4"/>
    </row>
    <row r="13" spans="1:115" ht="16">
      <c r="A13" s="35"/>
      <c r="B13" s="36"/>
      <c r="C13" s="36"/>
      <c r="D13" s="36"/>
      <c r="E13" s="38"/>
      <c r="F13" s="38"/>
      <c r="G13" s="38"/>
      <c r="H13" s="38"/>
      <c r="I13" s="38"/>
      <c r="J13" s="38"/>
      <c r="K13" s="38"/>
      <c r="L13" s="38"/>
      <c r="M13" s="38"/>
      <c r="N13" s="38"/>
      <c r="O13" s="38"/>
      <c r="P13" s="38"/>
      <c r="Q13" s="36"/>
      <c r="R13" s="37"/>
      <c r="S13" s="37"/>
      <c r="T13" s="36"/>
      <c r="U13" s="38"/>
      <c r="V13" s="38"/>
      <c r="W13" s="38"/>
      <c r="X13" s="38"/>
      <c r="Y13" s="38"/>
      <c r="Z13" s="38"/>
      <c r="AA13" s="38"/>
      <c r="AB13" s="38"/>
      <c r="AC13" s="38"/>
      <c r="AD13" s="38"/>
      <c r="AE13" s="38"/>
      <c r="AF13" s="38"/>
      <c r="AG13" s="36"/>
      <c r="AH13" s="37"/>
      <c r="AI13" s="37"/>
      <c r="AJ13" s="36"/>
      <c r="AK13" s="38"/>
      <c r="AL13" s="38"/>
      <c r="AM13" s="38"/>
      <c r="AN13" s="38"/>
      <c r="AO13" s="38"/>
      <c r="AP13" s="38"/>
      <c r="AQ13" s="38"/>
      <c r="AR13" s="38"/>
      <c r="AS13" s="38"/>
      <c r="AT13" s="38"/>
      <c r="AU13" s="38"/>
      <c r="AV13" s="38"/>
      <c r="AW13" s="36"/>
      <c r="AX13" s="37"/>
      <c r="AY13" s="37"/>
      <c r="AZ13" s="36"/>
      <c r="BA13" s="38"/>
      <c r="BB13" s="38"/>
      <c r="BC13" s="38"/>
      <c r="BD13" s="38"/>
      <c r="BE13" s="38"/>
      <c r="BF13" s="38"/>
      <c r="BG13" s="38"/>
      <c r="BH13" s="38"/>
      <c r="BI13" s="38"/>
      <c r="BJ13" s="38"/>
      <c r="BK13" s="38"/>
      <c r="BL13" s="38"/>
      <c r="BM13" s="36"/>
      <c r="BN13" s="37"/>
      <c r="BO13" s="37"/>
      <c r="BP13" s="36"/>
      <c r="BQ13" s="38"/>
      <c r="BR13" s="38"/>
      <c r="BS13" s="38"/>
      <c r="BT13" s="38"/>
      <c r="BU13" s="38"/>
      <c r="BV13" s="38"/>
      <c r="BW13" s="38"/>
      <c r="BX13" s="38"/>
      <c r="BY13" s="38"/>
      <c r="BZ13" s="38"/>
      <c r="CA13" s="38"/>
      <c r="CB13" s="38"/>
      <c r="CC13" s="36"/>
      <c r="CD13" s="37"/>
      <c r="CE13" s="37"/>
      <c r="CF13" s="36"/>
      <c r="CG13" s="38"/>
      <c r="CH13" s="38"/>
      <c r="CI13" s="38"/>
      <c r="CJ13" s="38"/>
      <c r="CK13" s="38"/>
      <c r="CL13" s="38"/>
      <c r="CM13" s="38"/>
      <c r="CN13" s="38"/>
      <c r="CO13" s="38"/>
      <c r="CP13" s="38"/>
      <c r="CQ13" s="38"/>
      <c r="CR13" s="38"/>
      <c r="CS13" s="36"/>
      <c r="CT13" s="36"/>
      <c r="CU13" s="4"/>
      <c r="CV13" s="4"/>
      <c r="CW13" s="38"/>
      <c r="CX13" s="38"/>
      <c r="CY13" s="38"/>
      <c r="CZ13" s="38"/>
      <c r="DA13" s="38"/>
      <c r="DB13" s="38"/>
      <c r="DC13" s="38"/>
      <c r="DD13" s="38"/>
      <c r="DE13" s="38"/>
      <c r="DF13" s="38"/>
      <c r="DG13" s="38"/>
      <c r="DH13" s="38"/>
      <c r="DI13" s="36"/>
      <c r="DJ13" s="4"/>
      <c r="DK13" s="4"/>
    </row>
    <row r="14" spans="1:115" ht="16">
      <c r="A14" s="240" t="s">
        <v>247</v>
      </c>
      <c r="B14" s="36"/>
      <c r="C14" s="61"/>
      <c r="D14" s="61"/>
      <c r="E14" s="166">
        <v>0</v>
      </c>
      <c r="F14" s="166">
        <f t="shared" ref="F14:P14" si="35">E14</f>
        <v>0</v>
      </c>
      <c r="G14" s="166">
        <f t="shared" si="35"/>
        <v>0</v>
      </c>
      <c r="H14" s="166">
        <f t="shared" si="35"/>
        <v>0</v>
      </c>
      <c r="I14" s="166">
        <f t="shared" si="35"/>
        <v>0</v>
      </c>
      <c r="J14" s="166">
        <f t="shared" si="35"/>
        <v>0</v>
      </c>
      <c r="K14" s="166">
        <f t="shared" si="35"/>
        <v>0</v>
      </c>
      <c r="L14" s="166">
        <f t="shared" si="35"/>
        <v>0</v>
      </c>
      <c r="M14" s="166">
        <f t="shared" si="35"/>
        <v>0</v>
      </c>
      <c r="N14" s="166">
        <f t="shared" si="35"/>
        <v>0</v>
      </c>
      <c r="O14" s="166">
        <f t="shared" si="35"/>
        <v>0</v>
      </c>
      <c r="P14" s="166">
        <f t="shared" si="35"/>
        <v>0</v>
      </c>
      <c r="Q14" s="167">
        <f t="shared" ref="Q14:Q20" si="36">SUM(E14:P14)</f>
        <v>0</v>
      </c>
      <c r="R14" s="61"/>
      <c r="S14" s="61"/>
      <c r="T14" s="61"/>
      <c r="U14" s="166">
        <v>0</v>
      </c>
      <c r="V14" s="166">
        <f t="shared" ref="V14:AF14" si="37">U14</f>
        <v>0</v>
      </c>
      <c r="W14" s="166">
        <f t="shared" si="37"/>
        <v>0</v>
      </c>
      <c r="X14" s="166">
        <f t="shared" si="37"/>
        <v>0</v>
      </c>
      <c r="Y14" s="166">
        <f t="shared" si="37"/>
        <v>0</v>
      </c>
      <c r="Z14" s="166">
        <f t="shared" si="37"/>
        <v>0</v>
      </c>
      <c r="AA14" s="166">
        <f t="shared" si="37"/>
        <v>0</v>
      </c>
      <c r="AB14" s="166">
        <f t="shared" si="37"/>
        <v>0</v>
      </c>
      <c r="AC14" s="166">
        <f t="shared" si="37"/>
        <v>0</v>
      </c>
      <c r="AD14" s="166">
        <f t="shared" si="37"/>
        <v>0</v>
      </c>
      <c r="AE14" s="166">
        <f t="shared" si="37"/>
        <v>0</v>
      </c>
      <c r="AF14" s="166">
        <f t="shared" si="37"/>
        <v>0</v>
      </c>
      <c r="AG14" s="167">
        <f t="shared" ref="AG14:AG20" si="38">SUM(U14:AF14)</f>
        <v>0</v>
      </c>
      <c r="AH14" s="61"/>
      <c r="AI14" s="61"/>
      <c r="AJ14" s="61"/>
      <c r="AK14" s="166">
        <v>0</v>
      </c>
      <c r="AL14" s="166">
        <f t="shared" ref="AL14:AV14" si="39">AK14</f>
        <v>0</v>
      </c>
      <c r="AM14" s="166">
        <f t="shared" si="39"/>
        <v>0</v>
      </c>
      <c r="AN14" s="166">
        <f t="shared" si="39"/>
        <v>0</v>
      </c>
      <c r="AO14" s="166">
        <f t="shared" si="39"/>
        <v>0</v>
      </c>
      <c r="AP14" s="166">
        <f t="shared" si="39"/>
        <v>0</v>
      </c>
      <c r="AQ14" s="166">
        <f t="shared" si="39"/>
        <v>0</v>
      </c>
      <c r="AR14" s="166">
        <f t="shared" si="39"/>
        <v>0</v>
      </c>
      <c r="AS14" s="166">
        <f t="shared" si="39"/>
        <v>0</v>
      </c>
      <c r="AT14" s="166">
        <f t="shared" si="39"/>
        <v>0</v>
      </c>
      <c r="AU14" s="166">
        <f t="shared" si="39"/>
        <v>0</v>
      </c>
      <c r="AV14" s="166">
        <f t="shared" si="39"/>
        <v>0</v>
      </c>
      <c r="AW14" s="167">
        <f t="shared" ref="AW14:AW20" si="40">SUM(AK14:AV14)</f>
        <v>0</v>
      </c>
      <c r="AX14" s="61"/>
      <c r="AY14" s="61"/>
      <c r="AZ14" s="61"/>
      <c r="BA14" s="166">
        <v>5000</v>
      </c>
      <c r="BB14" s="167">
        <f t="shared" ref="BB14:BH14" si="41">BA14</f>
        <v>5000</v>
      </c>
      <c r="BC14" s="167">
        <f t="shared" si="41"/>
        <v>5000</v>
      </c>
      <c r="BD14" s="167">
        <f t="shared" si="41"/>
        <v>5000</v>
      </c>
      <c r="BE14" s="167">
        <f t="shared" si="41"/>
        <v>5000</v>
      </c>
      <c r="BF14" s="167">
        <f t="shared" si="41"/>
        <v>5000</v>
      </c>
      <c r="BG14" s="167">
        <f t="shared" si="41"/>
        <v>5000</v>
      </c>
      <c r="BH14" s="167">
        <f t="shared" si="41"/>
        <v>5000</v>
      </c>
      <c r="BI14" s="224">
        <f t="shared" ref="BI14:BI19" si="42">BH14/BH$20*BI$20</f>
        <v>12626.262626262625</v>
      </c>
      <c r="BJ14" s="167">
        <f t="shared" ref="BJ14:BJ19" si="43">BI14/BI$20*BJ$20</f>
        <v>12626.262626262625</v>
      </c>
      <c r="BK14" s="167">
        <f t="shared" ref="BK14:BL19" si="44">BJ14/BJ$20*BK$20</f>
        <v>12626.262626262625</v>
      </c>
      <c r="BL14" s="167">
        <f t="shared" si="44"/>
        <v>12626.262626262625</v>
      </c>
      <c r="BM14" s="167">
        <f t="shared" ref="BM14:BM19" si="45">SUM(BA14:BL14)</f>
        <v>90505.050505050516</v>
      </c>
      <c r="BN14" s="61"/>
      <c r="BO14" s="61"/>
      <c r="BP14" s="61"/>
      <c r="BQ14" s="167">
        <f t="shared" ref="BQ14:BQ19" si="46">BM14/BM$20*BQ$20</f>
        <v>12626.262626262629</v>
      </c>
      <c r="BR14" s="167">
        <f t="shared" ref="BR14:CB14" si="47">BQ14/BQ$20*BR$20</f>
        <v>12626.262626262629</v>
      </c>
      <c r="BS14" s="167">
        <f t="shared" si="47"/>
        <v>12626.262626262629</v>
      </c>
      <c r="BT14" s="167">
        <f t="shared" si="47"/>
        <v>12626.262626262629</v>
      </c>
      <c r="BU14" s="167">
        <f t="shared" si="47"/>
        <v>12626.262626262629</v>
      </c>
      <c r="BV14" s="167">
        <f t="shared" si="47"/>
        <v>12626.262626262629</v>
      </c>
      <c r="BW14" s="167">
        <f t="shared" si="47"/>
        <v>12626.262626262629</v>
      </c>
      <c r="BX14" s="167">
        <f t="shared" si="47"/>
        <v>12626.262626262629</v>
      </c>
      <c r="BY14" s="167">
        <f t="shared" si="47"/>
        <v>12626.262626262629</v>
      </c>
      <c r="BZ14" s="167">
        <f t="shared" si="47"/>
        <v>12626.262626262629</v>
      </c>
      <c r="CA14" s="167">
        <f t="shared" si="47"/>
        <v>12626.262626262629</v>
      </c>
      <c r="CB14" s="167">
        <f t="shared" si="47"/>
        <v>12626.262626262629</v>
      </c>
      <c r="CC14" s="167">
        <f t="shared" ref="CC14:CC19" si="48">SUM(BQ14:CB14)</f>
        <v>151515.15151515155</v>
      </c>
      <c r="CD14" s="61"/>
      <c r="CE14" s="61"/>
      <c r="CF14" s="61"/>
      <c r="CG14" s="167">
        <f t="shared" ref="CG14:CG19" si="49">CC14/CC$20*CG$20</f>
        <v>25252.525252525258</v>
      </c>
      <c r="CH14" s="167">
        <f t="shared" ref="CH14:CR14" si="50">CG14/CG$20*CH$20</f>
        <v>25252.525252525258</v>
      </c>
      <c r="CI14" s="167">
        <f t="shared" si="50"/>
        <v>25252.525252525258</v>
      </c>
      <c r="CJ14" s="167">
        <f t="shared" si="50"/>
        <v>25252.525252525258</v>
      </c>
      <c r="CK14" s="167">
        <f t="shared" si="50"/>
        <v>25252.525252525258</v>
      </c>
      <c r="CL14" s="167">
        <f t="shared" si="50"/>
        <v>25252.525252525258</v>
      </c>
      <c r="CM14" s="167">
        <f t="shared" si="50"/>
        <v>25252.525252525258</v>
      </c>
      <c r="CN14" s="167">
        <f t="shared" si="50"/>
        <v>25252.525252525258</v>
      </c>
      <c r="CO14" s="167">
        <f t="shared" si="50"/>
        <v>25252.525252525258</v>
      </c>
      <c r="CP14" s="167">
        <f t="shared" si="50"/>
        <v>25252.525252525258</v>
      </c>
      <c r="CQ14" s="167">
        <f t="shared" si="50"/>
        <v>25252.525252525258</v>
      </c>
      <c r="CR14" s="167">
        <f t="shared" si="50"/>
        <v>25252.525252525258</v>
      </c>
      <c r="CS14" s="167">
        <f t="shared" ref="CS14:CS19" si="51">SUM(CG14:CR14)</f>
        <v>303030.3030303031</v>
      </c>
      <c r="CT14" s="61"/>
      <c r="CU14" s="61"/>
      <c r="CV14" s="61"/>
      <c r="CW14" s="167">
        <f t="shared" ref="CW14:CW19" si="52">CS14/CS$20*CW$20</f>
        <v>50505.050505050516</v>
      </c>
      <c r="CX14" s="167">
        <f t="shared" ref="CX14:DH14" si="53">CW14/CW$20*CX$20</f>
        <v>50505.050505050516</v>
      </c>
      <c r="CY14" s="167">
        <f t="shared" si="53"/>
        <v>50505.050505050516</v>
      </c>
      <c r="CZ14" s="167">
        <f t="shared" si="53"/>
        <v>50505.050505050516</v>
      </c>
      <c r="DA14" s="167">
        <f t="shared" si="53"/>
        <v>50505.050505050516</v>
      </c>
      <c r="DB14" s="167">
        <f t="shared" si="53"/>
        <v>50505.050505050516</v>
      </c>
      <c r="DC14" s="167">
        <f t="shared" si="53"/>
        <v>50505.050505050516</v>
      </c>
      <c r="DD14" s="167">
        <f t="shared" si="53"/>
        <v>50505.050505050516</v>
      </c>
      <c r="DE14" s="167">
        <f t="shared" si="53"/>
        <v>50505.050505050516</v>
      </c>
      <c r="DF14" s="167">
        <f t="shared" si="53"/>
        <v>50505.050505050516</v>
      </c>
      <c r="DG14" s="167">
        <f t="shared" si="53"/>
        <v>50505.050505050516</v>
      </c>
      <c r="DH14" s="167">
        <f t="shared" si="53"/>
        <v>50505.050505050516</v>
      </c>
      <c r="DI14" s="167">
        <f t="shared" ref="DI14:DI19" si="54">SUM(CW14:DH14)</f>
        <v>606060.60606060619</v>
      </c>
      <c r="DJ14" s="4"/>
      <c r="DK14" s="4"/>
    </row>
    <row r="15" spans="1:115" ht="16">
      <c r="A15" s="242" t="s">
        <v>139</v>
      </c>
      <c r="B15" s="36"/>
      <c r="C15" s="76"/>
      <c r="D15" s="76"/>
      <c r="E15" s="168">
        <v>0</v>
      </c>
      <c r="F15" s="168">
        <f t="shared" ref="F15:P15" si="55">E15</f>
        <v>0</v>
      </c>
      <c r="G15" s="168">
        <f t="shared" si="55"/>
        <v>0</v>
      </c>
      <c r="H15" s="168">
        <f t="shared" si="55"/>
        <v>0</v>
      </c>
      <c r="I15" s="168">
        <f t="shared" si="55"/>
        <v>0</v>
      </c>
      <c r="J15" s="168">
        <f t="shared" si="55"/>
        <v>0</v>
      </c>
      <c r="K15" s="168">
        <f t="shared" si="55"/>
        <v>0</v>
      </c>
      <c r="L15" s="168">
        <f t="shared" si="55"/>
        <v>0</v>
      </c>
      <c r="M15" s="168">
        <f t="shared" si="55"/>
        <v>0</v>
      </c>
      <c r="N15" s="168">
        <f t="shared" si="55"/>
        <v>0</v>
      </c>
      <c r="O15" s="168">
        <f t="shared" si="55"/>
        <v>0</v>
      </c>
      <c r="P15" s="168">
        <f t="shared" si="55"/>
        <v>0</v>
      </c>
      <c r="Q15" s="76">
        <f t="shared" si="36"/>
        <v>0</v>
      </c>
      <c r="R15" s="76"/>
      <c r="S15" s="76"/>
      <c r="T15" s="76"/>
      <c r="U15" s="168">
        <v>0</v>
      </c>
      <c r="V15" s="168">
        <f t="shared" ref="V15:AF15" si="56">U15</f>
        <v>0</v>
      </c>
      <c r="W15" s="168">
        <f t="shared" si="56"/>
        <v>0</v>
      </c>
      <c r="X15" s="168">
        <f t="shared" si="56"/>
        <v>0</v>
      </c>
      <c r="Y15" s="168">
        <f t="shared" si="56"/>
        <v>0</v>
      </c>
      <c r="Z15" s="168">
        <f t="shared" si="56"/>
        <v>0</v>
      </c>
      <c r="AA15" s="168">
        <f t="shared" si="56"/>
        <v>0</v>
      </c>
      <c r="AB15" s="168">
        <f t="shared" si="56"/>
        <v>0</v>
      </c>
      <c r="AC15" s="168">
        <f t="shared" si="56"/>
        <v>0</v>
      </c>
      <c r="AD15" s="168">
        <f t="shared" si="56"/>
        <v>0</v>
      </c>
      <c r="AE15" s="168">
        <f t="shared" si="56"/>
        <v>0</v>
      </c>
      <c r="AF15" s="168">
        <f t="shared" si="56"/>
        <v>0</v>
      </c>
      <c r="AG15" s="76">
        <f t="shared" si="38"/>
        <v>0</v>
      </c>
      <c r="AH15" s="76"/>
      <c r="AI15" s="76"/>
      <c r="AJ15" s="76"/>
      <c r="AK15" s="168">
        <v>0</v>
      </c>
      <c r="AL15" s="168">
        <f t="shared" ref="AL15:AV15" si="57">AK15</f>
        <v>0</v>
      </c>
      <c r="AM15" s="168">
        <f t="shared" si="57"/>
        <v>0</v>
      </c>
      <c r="AN15" s="168">
        <f t="shared" si="57"/>
        <v>0</v>
      </c>
      <c r="AO15" s="168">
        <f t="shared" si="57"/>
        <v>0</v>
      </c>
      <c r="AP15" s="168">
        <f t="shared" si="57"/>
        <v>0</v>
      </c>
      <c r="AQ15" s="168">
        <f t="shared" si="57"/>
        <v>0</v>
      </c>
      <c r="AR15" s="168">
        <f t="shared" si="57"/>
        <v>0</v>
      </c>
      <c r="AS15" s="168">
        <f t="shared" si="57"/>
        <v>0</v>
      </c>
      <c r="AT15" s="168">
        <f t="shared" si="57"/>
        <v>0</v>
      </c>
      <c r="AU15" s="168">
        <f t="shared" si="57"/>
        <v>0</v>
      </c>
      <c r="AV15" s="168">
        <f t="shared" si="57"/>
        <v>0</v>
      </c>
      <c r="AW15" s="76">
        <f t="shared" si="40"/>
        <v>0</v>
      </c>
      <c r="AX15" s="76"/>
      <c r="AY15" s="76"/>
      <c r="AZ15" s="76"/>
      <c r="BA15" s="168">
        <v>1500</v>
      </c>
      <c r="BB15" s="76">
        <f t="shared" ref="BB15:BH15" si="58">BA15</f>
        <v>1500</v>
      </c>
      <c r="BC15" s="76">
        <f t="shared" si="58"/>
        <v>1500</v>
      </c>
      <c r="BD15" s="76">
        <f t="shared" si="58"/>
        <v>1500</v>
      </c>
      <c r="BE15" s="76">
        <f t="shared" si="58"/>
        <v>1500</v>
      </c>
      <c r="BF15" s="76">
        <f t="shared" si="58"/>
        <v>1500</v>
      </c>
      <c r="BG15" s="76">
        <f t="shared" si="58"/>
        <v>1500</v>
      </c>
      <c r="BH15" s="76">
        <f t="shared" si="58"/>
        <v>1500</v>
      </c>
      <c r="BI15" s="225">
        <f t="shared" si="42"/>
        <v>3787.878787878788</v>
      </c>
      <c r="BJ15" s="76">
        <f t="shared" si="43"/>
        <v>3787.878787878788</v>
      </c>
      <c r="BK15" s="76">
        <f t="shared" si="44"/>
        <v>3787.878787878788</v>
      </c>
      <c r="BL15" s="76">
        <f t="shared" si="44"/>
        <v>3787.878787878788</v>
      </c>
      <c r="BM15" s="76">
        <f t="shared" si="45"/>
        <v>27151.515151515152</v>
      </c>
      <c r="BN15" s="76"/>
      <c r="BO15" s="76"/>
      <c r="BP15" s="76"/>
      <c r="BQ15" s="76">
        <f t="shared" si="46"/>
        <v>3787.8787878787884</v>
      </c>
      <c r="BR15" s="76">
        <f t="shared" ref="BR15:CB15" si="59">BQ15/BQ$20*BR$20</f>
        <v>3787.8787878787884</v>
      </c>
      <c r="BS15" s="76">
        <f t="shared" si="59"/>
        <v>3787.8787878787884</v>
      </c>
      <c r="BT15" s="76">
        <f t="shared" si="59"/>
        <v>3787.8787878787884</v>
      </c>
      <c r="BU15" s="76">
        <f t="shared" si="59"/>
        <v>3787.8787878787884</v>
      </c>
      <c r="BV15" s="76">
        <f t="shared" si="59"/>
        <v>3787.8787878787884</v>
      </c>
      <c r="BW15" s="76">
        <f t="shared" si="59"/>
        <v>3787.8787878787884</v>
      </c>
      <c r="BX15" s="76">
        <f t="shared" si="59"/>
        <v>3787.8787878787884</v>
      </c>
      <c r="BY15" s="76">
        <f t="shared" si="59"/>
        <v>3787.8787878787884</v>
      </c>
      <c r="BZ15" s="76">
        <f t="shared" si="59"/>
        <v>3787.8787878787884</v>
      </c>
      <c r="CA15" s="76">
        <f t="shared" si="59"/>
        <v>3787.8787878787884</v>
      </c>
      <c r="CB15" s="76">
        <f t="shared" si="59"/>
        <v>3787.8787878787884</v>
      </c>
      <c r="CC15" s="76">
        <f t="shared" si="48"/>
        <v>45454.54545454547</v>
      </c>
      <c r="CD15" s="76"/>
      <c r="CE15" s="76"/>
      <c r="CF15" s="76"/>
      <c r="CG15" s="76">
        <f t="shared" si="49"/>
        <v>7575.7575757575778</v>
      </c>
      <c r="CH15" s="76">
        <f t="shared" ref="CH15:CR15" si="60">CG15/CG$20*CH$20</f>
        <v>7575.7575757575778</v>
      </c>
      <c r="CI15" s="76">
        <f t="shared" si="60"/>
        <v>7575.7575757575778</v>
      </c>
      <c r="CJ15" s="76">
        <f t="shared" si="60"/>
        <v>7575.7575757575778</v>
      </c>
      <c r="CK15" s="76">
        <f t="shared" si="60"/>
        <v>7575.7575757575778</v>
      </c>
      <c r="CL15" s="76">
        <f t="shared" si="60"/>
        <v>7575.7575757575778</v>
      </c>
      <c r="CM15" s="76">
        <f t="shared" si="60"/>
        <v>7575.7575757575778</v>
      </c>
      <c r="CN15" s="76">
        <f t="shared" si="60"/>
        <v>7575.7575757575778</v>
      </c>
      <c r="CO15" s="76">
        <f t="shared" si="60"/>
        <v>7575.7575757575778</v>
      </c>
      <c r="CP15" s="76">
        <f t="shared" si="60"/>
        <v>7575.7575757575778</v>
      </c>
      <c r="CQ15" s="76">
        <f t="shared" si="60"/>
        <v>7575.7575757575778</v>
      </c>
      <c r="CR15" s="76">
        <f t="shared" si="60"/>
        <v>7575.7575757575778</v>
      </c>
      <c r="CS15" s="76">
        <f t="shared" si="51"/>
        <v>90909.090909090941</v>
      </c>
      <c r="CT15" s="76"/>
      <c r="CU15" s="76"/>
      <c r="CV15" s="76"/>
      <c r="CW15" s="76">
        <f t="shared" si="52"/>
        <v>15151.515151515156</v>
      </c>
      <c r="CX15" s="76">
        <f t="shared" ref="CX15:DH15" si="61">CW15/CW$20*CX$20</f>
        <v>15151.515151515156</v>
      </c>
      <c r="CY15" s="76">
        <f t="shared" si="61"/>
        <v>15151.515151515156</v>
      </c>
      <c r="CZ15" s="76">
        <f t="shared" si="61"/>
        <v>15151.515151515156</v>
      </c>
      <c r="DA15" s="76">
        <f t="shared" si="61"/>
        <v>15151.515151515156</v>
      </c>
      <c r="DB15" s="76">
        <f t="shared" si="61"/>
        <v>15151.515151515156</v>
      </c>
      <c r="DC15" s="76">
        <f t="shared" si="61"/>
        <v>15151.515151515156</v>
      </c>
      <c r="DD15" s="76">
        <f t="shared" si="61"/>
        <v>15151.515151515156</v>
      </c>
      <c r="DE15" s="76">
        <f t="shared" si="61"/>
        <v>15151.515151515156</v>
      </c>
      <c r="DF15" s="76">
        <f t="shared" si="61"/>
        <v>15151.515151515156</v>
      </c>
      <c r="DG15" s="76">
        <f t="shared" si="61"/>
        <v>15151.515151515156</v>
      </c>
      <c r="DH15" s="76">
        <f t="shared" si="61"/>
        <v>15151.515151515156</v>
      </c>
      <c r="DI15" s="76">
        <f t="shared" si="54"/>
        <v>181818.18181818188</v>
      </c>
      <c r="DJ15" s="38"/>
      <c r="DK15" s="4"/>
    </row>
    <row r="16" spans="1:115" ht="16">
      <c r="A16" s="242" t="s">
        <v>140</v>
      </c>
      <c r="B16" s="36"/>
      <c r="C16" s="76"/>
      <c r="D16" s="76"/>
      <c r="E16" s="168">
        <v>0</v>
      </c>
      <c r="F16" s="168">
        <f t="shared" ref="F16:P16" si="62">E16</f>
        <v>0</v>
      </c>
      <c r="G16" s="168">
        <f t="shared" si="62"/>
        <v>0</v>
      </c>
      <c r="H16" s="168">
        <f t="shared" si="62"/>
        <v>0</v>
      </c>
      <c r="I16" s="168">
        <f t="shared" si="62"/>
        <v>0</v>
      </c>
      <c r="J16" s="168">
        <f t="shared" si="62"/>
        <v>0</v>
      </c>
      <c r="K16" s="168">
        <f t="shared" si="62"/>
        <v>0</v>
      </c>
      <c r="L16" s="168">
        <f t="shared" si="62"/>
        <v>0</v>
      </c>
      <c r="M16" s="168">
        <f t="shared" si="62"/>
        <v>0</v>
      </c>
      <c r="N16" s="168">
        <f t="shared" si="62"/>
        <v>0</v>
      </c>
      <c r="O16" s="168">
        <f t="shared" si="62"/>
        <v>0</v>
      </c>
      <c r="P16" s="168">
        <f t="shared" si="62"/>
        <v>0</v>
      </c>
      <c r="Q16" s="76">
        <f t="shared" si="36"/>
        <v>0</v>
      </c>
      <c r="R16" s="76"/>
      <c r="S16" s="76"/>
      <c r="T16" s="76"/>
      <c r="U16" s="168">
        <v>0</v>
      </c>
      <c r="V16" s="168">
        <f t="shared" ref="V16:AF16" si="63">U16</f>
        <v>0</v>
      </c>
      <c r="W16" s="168">
        <f t="shared" si="63"/>
        <v>0</v>
      </c>
      <c r="X16" s="168">
        <f t="shared" si="63"/>
        <v>0</v>
      </c>
      <c r="Y16" s="168">
        <f t="shared" si="63"/>
        <v>0</v>
      </c>
      <c r="Z16" s="168">
        <f t="shared" si="63"/>
        <v>0</v>
      </c>
      <c r="AA16" s="168">
        <f t="shared" si="63"/>
        <v>0</v>
      </c>
      <c r="AB16" s="168">
        <f t="shared" si="63"/>
        <v>0</v>
      </c>
      <c r="AC16" s="168">
        <f t="shared" si="63"/>
        <v>0</v>
      </c>
      <c r="AD16" s="168">
        <f t="shared" si="63"/>
        <v>0</v>
      </c>
      <c r="AE16" s="168">
        <f t="shared" si="63"/>
        <v>0</v>
      </c>
      <c r="AF16" s="168">
        <f t="shared" si="63"/>
        <v>0</v>
      </c>
      <c r="AG16" s="76">
        <f t="shared" si="38"/>
        <v>0</v>
      </c>
      <c r="AH16" s="76"/>
      <c r="AI16" s="76"/>
      <c r="AJ16" s="76"/>
      <c r="AK16" s="168">
        <v>0</v>
      </c>
      <c r="AL16" s="168">
        <f t="shared" ref="AL16:AV16" si="64">AK16</f>
        <v>0</v>
      </c>
      <c r="AM16" s="168">
        <f t="shared" si="64"/>
        <v>0</v>
      </c>
      <c r="AN16" s="168">
        <f t="shared" si="64"/>
        <v>0</v>
      </c>
      <c r="AO16" s="168">
        <f t="shared" si="64"/>
        <v>0</v>
      </c>
      <c r="AP16" s="168">
        <f t="shared" si="64"/>
        <v>0</v>
      </c>
      <c r="AQ16" s="168">
        <f t="shared" si="64"/>
        <v>0</v>
      </c>
      <c r="AR16" s="168">
        <f t="shared" si="64"/>
        <v>0</v>
      </c>
      <c r="AS16" s="168">
        <f t="shared" si="64"/>
        <v>0</v>
      </c>
      <c r="AT16" s="168">
        <f t="shared" si="64"/>
        <v>0</v>
      </c>
      <c r="AU16" s="168">
        <f t="shared" si="64"/>
        <v>0</v>
      </c>
      <c r="AV16" s="168">
        <f t="shared" si="64"/>
        <v>0</v>
      </c>
      <c r="AW16" s="76">
        <f t="shared" si="40"/>
        <v>0</v>
      </c>
      <c r="AX16" s="76"/>
      <c r="AY16" s="76"/>
      <c r="AZ16" s="76"/>
      <c r="BA16" s="168">
        <v>5000</v>
      </c>
      <c r="BB16" s="76">
        <f t="shared" ref="BB16:BH16" si="65">BA16</f>
        <v>5000</v>
      </c>
      <c r="BC16" s="76">
        <f t="shared" si="65"/>
        <v>5000</v>
      </c>
      <c r="BD16" s="76">
        <f t="shared" si="65"/>
        <v>5000</v>
      </c>
      <c r="BE16" s="76">
        <f t="shared" si="65"/>
        <v>5000</v>
      </c>
      <c r="BF16" s="76">
        <f t="shared" si="65"/>
        <v>5000</v>
      </c>
      <c r="BG16" s="76">
        <f t="shared" si="65"/>
        <v>5000</v>
      </c>
      <c r="BH16" s="76">
        <f t="shared" si="65"/>
        <v>5000</v>
      </c>
      <c r="BI16" s="225">
        <f t="shared" si="42"/>
        <v>12626.262626262625</v>
      </c>
      <c r="BJ16" s="76">
        <f t="shared" si="43"/>
        <v>12626.262626262625</v>
      </c>
      <c r="BK16" s="76">
        <f t="shared" si="44"/>
        <v>12626.262626262625</v>
      </c>
      <c r="BL16" s="76">
        <f t="shared" si="44"/>
        <v>12626.262626262625</v>
      </c>
      <c r="BM16" s="76">
        <f t="shared" si="45"/>
        <v>90505.050505050516</v>
      </c>
      <c r="BN16" s="76"/>
      <c r="BO16" s="76"/>
      <c r="BP16" s="76"/>
      <c r="BQ16" s="76">
        <f t="shared" si="46"/>
        <v>12626.262626262629</v>
      </c>
      <c r="BR16" s="76">
        <f t="shared" ref="BR16:CB16" si="66">BQ16/BQ$20*BR$20</f>
        <v>12626.262626262629</v>
      </c>
      <c r="BS16" s="76">
        <f t="shared" si="66"/>
        <v>12626.262626262629</v>
      </c>
      <c r="BT16" s="76">
        <f t="shared" si="66"/>
        <v>12626.262626262629</v>
      </c>
      <c r="BU16" s="76">
        <f t="shared" si="66"/>
        <v>12626.262626262629</v>
      </c>
      <c r="BV16" s="76">
        <f t="shared" si="66"/>
        <v>12626.262626262629</v>
      </c>
      <c r="BW16" s="76">
        <f t="shared" si="66"/>
        <v>12626.262626262629</v>
      </c>
      <c r="BX16" s="76">
        <f t="shared" si="66"/>
        <v>12626.262626262629</v>
      </c>
      <c r="BY16" s="76">
        <f t="shared" si="66"/>
        <v>12626.262626262629</v>
      </c>
      <c r="BZ16" s="76">
        <f t="shared" si="66"/>
        <v>12626.262626262629</v>
      </c>
      <c r="CA16" s="76">
        <f t="shared" si="66"/>
        <v>12626.262626262629</v>
      </c>
      <c r="CB16" s="76">
        <f t="shared" si="66"/>
        <v>12626.262626262629</v>
      </c>
      <c r="CC16" s="76">
        <f t="shared" si="48"/>
        <v>151515.15151515155</v>
      </c>
      <c r="CD16" s="76"/>
      <c r="CE16" s="76"/>
      <c r="CF16" s="76"/>
      <c r="CG16" s="76">
        <f t="shared" si="49"/>
        <v>25252.525252525258</v>
      </c>
      <c r="CH16" s="76">
        <f t="shared" ref="CH16:CR16" si="67">CG16/CG$20*CH$20</f>
        <v>25252.525252525258</v>
      </c>
      <c r="CI16" s="76">
        <f t="shared" si="67"/>
        <v>25252.525252525258</v>
      </c>
      <c r="CJ16" s="76">
        <f t="shared" si="67"/>
        <v>25252.525252525258</v>
      </c>
      <c r="CK16" s="76">
        <f t="shared" si="67"/>
        <v>25252.525252525258</v>
      </c>
      <c r="CL16" s="76">
        <f t="shared" si="67"/>
        <v>25252.525252525258</v>
      </c>
      <c r="CM16" s="76">
        <f t="shared" si="67"/>
        <v>25252.525252525258</v>
      </c>
      <c r="CN16" s="76">
        <f t="shared" si="67"/>
        <v>25252.525252525258</v>
      </c>
      <c r="CO16" s="76">
        <f t="shared" si="67"/>
        <v>25252.525252525258</v>
      </c>
      <c r="CP16" s="76">
        <f t="shared" si="67"/>
        <v>25252.525252525258</v>
      </c>
      <c r="CQ16" s="76">
        <f t="shared" si="67"/>
        <v>25252.525252525258</v>
      </c>
      <c r="CR16" s="76">
        <f t="shared" si="67"/>
        <v>25252.525252525258</v>
      </c>
      <c r="CS16" s="76">
        <f t="shared" si="51"/>
        <v>303030.3030303031</v>
      </c>
      <c r="CT16" s="76"/>
      <c r="CU16" s="76"/>
      <c r="CV16" s="76"/>
      <c r="CW16" s="76">
        <f t="shared" si="52"/>
        <v>50505.050505050516</v>
      </c>
      <c r="CX16" s="76">
        <f t="shared" ref="CX16:DH16" si="68">CW16/CW$20*CX$20</f>
        <v>50505.050505050516</v>
      </c>
      <c r="CY16" s="76">
        <f t="shared" si="68"/>
        <v>50505.050505050516</v>
      </c>
      <c r="CZ16" s="76">
        <f t="shared" si="68"/>
        <v>50505.050505050516</v>
      </c>
      <c r="DA16" s="76">
        <f t="shared" si="68"/>
        <v>50505.050505050516</v>
      </c>
      <c r="DB16" s="76">
        <f t="shared" si="68"/>
        <v>50505.050505050516</v>
      </c>
      <c r="DC16" s="76">
        <f t="shared" si="68"/>
        <v>50505.050505050516</v>
      </c>
      <c r="DD16" s="76">
        <f t="shared" si="68"/>
        <v>50505.050505050516</v>
      </c>
      <c r="DE16" s="76">
        <f t="shared" si="68"/>
        <v>50505.050505050516</v>
      </c>
      <c r="DF16" s="76">
        <f t="shared" si="68"/>
        <v>50505.050505050516</v>
      </c>
      <c r="DG16" s="76">
        <f t="shared" si="68"/>
        <v>50505.050505050516</v>
      </c>
      <c r="DH16" s="76">
        <f t="shared" si="68"/>
        <v>50505.050505050516</v>
      </c>
      <c r="DI16" s="76">
        <f t="shared" si="54"/>
        <v>606060.60606060619</v>
      </c>
      <c r="DJ16" s="38"/>
      <c r="DK16" s="4"/>
    </row>
    <row r="17" spans="1:115" ht="16">
      <c r="A17" s="242" t="s">
        <v>141</v>
      </c>
      <c r="B17" s="36"/>
      <c r="C17" s="76"/>
      <c r="D17" s="76"/>
      <c r="E17" s="168">
        <v>0</v>
      </c>
      <c r="F17" s="168">
        <f t="shared" ref="F17:P17" si="69">E17</f>
        <v>0</v>
      </c>
      <c r="G17" s="168">
        <f t="shared" si="69"/>
        <v>0</v>
      </c>
      <c r="H17" s="168">
        <f t="shared" si="69"/>
        <v>0</v>
      </c>
      <c r="I17" s="168">
        <f t="shared" si="69"/>
        <v>0</v>
      </c>
      <c r="J17" s="168">
        <f t="shared" si="69"/>
        <v>0</v>
      </c>
      <c r="K17" s="168">
        <f t="shared" si="69"/>
        <v>0</v>
      </c>
      <c r="L17" s="168">
        <f t="shared" si="69"/>
        <v>0</v>
      </c>
      <c r="M17" s="168">
        <f t="shared" si="69"/>
        <v>0</v>
      </c>
      <c r="N17" s="168">
        <f t="shared" si="69"/>
        <v>0</v>
      </c>
      <c r="O17" s="168">
        <f t="shared" si="69"/>
        <v>0</v>
      </c>
      <c r="P17" s="168">
        <f t="shared" si="69"/>
        <v>0</v>
      </c>
      <c r="Q17" s="76">
        <f t="shared" si="36"/>
        <v>0</v>
      </c>
      <c r="R17" s="76"/>
      <c r="S17" s="76"/>
      <c r="T17" s="76"/>
      <c r="U17" s="168">
        <v>0</v>
      </c>
      <c r="V17" s="168">
        <f t="shared" ref="V17:AF17" si="70">U17</f>
        <v>0</v>
      </c>
      <c r="W17" s="168">
        <f t="shared" si="70"/>
        <v>0</v>
      </c>
      <c r="X17" s="168">
        <f t="shared" si="70"/>
        <v>0</v>
      </c>
      <c r="Y17" s="168">
        <f t="shared" si="70"/>
        <v>0</v>
      </c>
      <c r="Z17" s="168">
        <f t="shared" si="70"/>
        <v>0</v>
      </c>
      <c r="AA17" s="168">
        <f t="shared" si="70"/>
        <v>0</v>
      </c>
      <c r="AB17" s="168">
        <f t="shared" si="70"/>
        <v>0</v>
      </c>
      <c r="AC17" s="168">
        <f t="shared" si="70"/>
        <v>0</v>
      </c>
      <c r="AD17" s="168">
        <f t="shared" si="70"/>
        <v>0</v>
      </c>
      <c r="AE17" s="168">
        <f t="shared" si="70"/>
        <v>0</v>
      </c>
      <c r="AF17" s="168">
        <f t="shared" si="70"/>
        <v>0</v>
      </c>
      <c r="AG17" s="76">
        <f t="shared" si="38"/>
        <v>0</v>
      </c>
      <c r="AH17" s="76"/>
      <c r="AI17" s="76"/>
      <c r="AJ17" s="76"/>
      <c r="AK17" s="168">
        <v>0</v>
      </c>
      <c r="AL17" s="168">
        <f t="shared" ref="AL17:AV17" si="71">AK17</f>
        <v>0</v>
      </c>
      <c r="AM17" s="168">
        <f t="shared" si="71"/>
        <v>0</v>
      </c>
      <c r="AN17" s="168">
        <f t="shared" si="71"/>
        <v>0</v>
      </c>
      <c r="AO17" s="168">
        <f t="shared" si="71"/>
        <v>0</v>
      </c>
      <c r="AP17" s="168">
        <f t="shared" si="71"/>
        <v>0</v>
      </c>
      <c r="AQ17" s="168">
        <f t="shared" si="71"/>
        <v>0</v>
      </c>
      <c r="AR17" s="168">
        <f t="shared" si="71"/>
        <v>0</v>
      </c>
      <c r="AS17" s="168">
        <f t="shared" si="71"/>
        <v>0</v>
      </c>
      <c r="AT17" s="168">
        <f t="shared" si="71"/>
        <v>0</v>
      </c>
      <c r="AU17" s="168">
        <f t="shared" si="71"/>
        <v>0</v>
      </c>
      <c r="AV17" s="168">
        <f t="shared" si="71"/>
        <v>0</v>
      </c>
      <c r="AW17" s="76">
        <f t="shared" si="40"/>
        <v>0</v>
      </c>
      <c r="AX17" s="76"/>
      <c r="AY17" s="76"/>
      <c r="AZ17" s="76"/>
      <c r="BA17" s="168">
        <v>2000</v>
      </c>
      <c r="BB17" s="76">
        <f t="shared" ref="BB17:BH17" si="72">BA17</f>
        <v>2000</v>
      </c>
      <c r="BC17" s="76">
        <f t="shared" si="72"/>
        <v>2000</v>
      </c>
      <c r="BD17" s="76">
        <f t="shared" si="72"/>
        <v>2000</v>
      </c>
      <c r="BE17" s="76">
        <f t="shared" si="72"/>
        <v>2000</v>
      </c>
      <c r="BF17" s="76">
        <f t="shared" si="72"/>
        <v>2000</v>
      </c>
      <c r="BG17" s="76">
        <f t="shared" si="72"/>
        <v>2000</v>
      </c>
      <c r="BH17" s="76">
        <f t="shared" si="72"/>
        <v>2000</v>
      </c>
      <c r="BI17" s="225">
        <f t="shared" si="42"/>
        <v>5050.5050505050503</v>
      </c>
      <c r="BJ17" s="76">
        <f t="shared" si="43"/>
        <v>5050.5050505050503</v>
      </c>
      <c r="BK17" s="76">
        <f t="shared" si="44"/>
        <v>5050.5050505050503</v>
      </c>
      <c r="BL17" s="76">
        <f t="shared" si="44"/>
        <v>5050.5050505050503</v>
      </c>
      <c r="BM17" s="76">
        <f t="shared" si="45"/>
        <v>36202.020202020198</v>
      </c>
      <c r="BN17" s="76"/>
      <c r="BO17" s="76"/>
      <c r="BP17" s="76"/>
      <c r="BQ17" s="76">
        <f t="shared" si="46"/>
        <v>5050.5050505050503</v>
      </c>
      <c r="BR17" s="76">
        <f t="shared" ref="BR17:CB17" si="73">BQ17/BQ$20*BR$20</f>
        <v>5050.5050505050503</v>
      </c>
      <c r="BS17" s="76">
        <f t="shared" si="73"/>
        <v>5050.5050505050503</v>
      </c>
      <c r="BT17" s="76">
        <f t="shared" si="73"/>
        <v>5050.5050505050503</v>
      </c>
      <c r="BU17" s="76">
        <f t="shared" si="73"/>
        <v>5050.5050505050503</v>
      </c>
      <c r="BV17" s="76">
        <f t="shared" si="73"/>
        <v>5050.5050505050503</v>
      </c>
      <c r="BW17" s="76">
        <f t="shared" si="73"/>
        <v>5050.5050505050503</v>
      </c>
      <c r="BX17" s="76">
        <f t="shared" si="73"/>
        <v>5050.5050505050503</v>
      </c>
      <c r="BY17" s="76">
        <f t="shared" si="73"/>
        <v>5050.5050505050503</v>
      </c>
      <c r="BZ17" s="76">
        <f t="shared" si="73"/>
        <v>5050.5050505050503</v>
      </c>
      <c r="CA17" s="76">
        <f t="shared" si="73"/>
        <v>5050.5050505050503</v>
      </c>
      <c r="CB17" s="76">
        <f t="shared" si="73"/>
        <v>5050.5050505050503</v>
      </c>
      <c r="CC17" s="76">
        <f t="shared" si="48"/>
        <v>60606.060606060615</v>
      </c>
      <c r="CD17" s="76"/>
      <c r="CE17" s="76"/>
      <c r="CF17" s="76"/>
      <c r="CG17" s="76">
        <f t="shared" si="49"/>
        <v>10101.010101010103</v>
      </c>
      <c r="CH17" s="76">
        <f t="shared" ref="CH17:CR17" si="74">CG17/CG$20*CH$20</f>
        <v>10101.010101010103</v>
      </c>
      <c r="CI17" s="76">
        <f t="shared" si="74"/>
        <v>10101.010101010103</v>
      </c>
      <c r="CJ17" s="76">
        <f t="shared" si="74"/>
        <v>10101.010101010103</v>
      </c>
      <c r="CK17" s="76">
        <f t="shared" si="74"/>
        <v>10101.010101010103</v>
      </c>
      <c r="CL17" s="76">
        <f t="shared" si="74"/>
        <v>10101.010101010103</v>
      </c>
      <c r="CM17" s="76">
        <f t="shared" si="74"/>
        <v>10101.010101010103</v>
      </c>
      <c r="CN17" s="76">
        <f t="shared" si="74"/>
        <v>10101.010101010103</v>
      </c>
      <c r="CO17" s="76">
        <f t="shared" si="74"/>
        <v>10101.010101010103</v>
      </c>
      <c r="CP17" s="76">
        <f t="shared" si="74"/>
        <v>10101.010101010103</v>
      </c>
      <c r="CQ17" s="76">
        <f t="shared" si="74"/>
        <v>10101.010101010103</v>
      </c>
      <c r="CR17" s="76">
        <f t="shared" si="74"/>
        <v>10101.010101010103</v>
      </c>
      <c r="CS17" s="76">
        <f t="shared" si="51"/>
        <v>121212.12121212126</v>
      </c>
      <c r="CT17" s="76"/>
      <c r="CU17" s="76"/>
      <c r="CV17" s="76"/>
      <c r="CW17" s="76">
        <f t="shared" si="52"/>
        <v>20202.020202020209</v>
      </c>
      <c r="CX17" s="76">
        <f t="shared" ref="CX17:DH17" si="75">CW17/CW$20*CX$20</f>
        <v>20202.020202020209</v>
      </c>
      <c r="CY17" s="76">
        <f t="shared" si="75"/>
        <v>20202.020202020209</v>
      </c>
      <c r="CZ17" s="76">
        <f t="shared" si="75"/>
        <v>20202.020202020209</v>
      </c>
      <c r="DA17" s="76">
        <f t="shared" si="75"/>
        <v>20202.020202020209</v>
      </c>
      <c r="DB17" s="76">
        <f t="shared" si="75"/>
        <v>20202.020202020209</v>
      </c>
      <c r="DC17" s="76">
        <f t="shared" si="75"/>
        <v>20202.020202020209</v>
      </c>
      <c r="DD17" s="76">
        <f t="shared" si="75"/>
        <v>20202.020202020209</v>
      </c>
      <c r="DE17" s="76">
        <f t="shared" si="75"/>
        <v>20202.020202020209</v>
      </c>
      <c r="DF17" s="76">
        <f t="shared" si="75"/>
        <v>20202.020202020209</v>
      </c>
      <c r="DG17" s="76">
        <f t="shared" si="75"/>
        <v>20202.020202020209</v>
      </c>
      <c r="DH17" s="76">
        <f t="shared" si="75"/>
        <v>20202.020202020209</v>
      </c>
      <c r="DI17" s="76">
        <f t="shared" si="54"/>
        <v>242424.24242424252</v>
      </c>
      <c r="DJ17" s="38"/>
      <c r="DK17" s="4"/>
    </row>
    <row r="18" spans="1:115" ht="16">
      <c r="A18" s="242" t="s">
        <v>143</v>
      </c>
      <c r="B18" s="36"/>
      <c r="C18" s="76"/>
      <c r="D18" s="76"/>
      <c r="E18" s="168">
        <v>0</v>
      </c>
      <c r="F18" s="168">
        <f t="shared" ref="F18:P18" si="76">E18</f>
        <v>0</v>
      </c>
      <c r="G18" s="168">
        <f t="shared" si="76"/>
        <v>0</v>
      </c>
      <c r="H18" s="168">
        <f t="shared" si="76"/>
        <v>0</v>
      </c>
      <c r="I18" s="168">
        <f t="shared" si="76"/>
        <v>0</v>
      </c>
      <c r="J18" s="168">
        <f t="shared" si="76"/>
        <v>0</v>
      </c>
      <c r="K18" s="168">
        <f t="shared" si="76"/>
        <v>0</v>
      </c>
      <c r="L18" s="168">
        <f t="shared" si="76"/>
        <v>0</v>
      </c>
      <c r="M18" s="168">
        <f t="shared" si="76"/>
        <v>0</v>
      </c>
      <c r="N18" s="168">
        <f t="shared" si="76"/>
        <v>0</v>
      </c>
      <c r="O18" s="168">
        <f t="shared" si="76"/>
        <v>0</v>
      </c>
      <c r="P18" s="168">
        <f t="shared" si="76"/>
        <v>0</v>
      </c>
      <c r="Q18" s="76">
        <f t="shared" si="36"/>
        <v>0</v>
      </c>
      <c r="R18" s="76"/>
      <c r="S18" s="76"/>
      <c r="T18" s="76"/>
      <c r="U18" s="168">
        <v>0</v>
      </c>
      <c r="V18" s="168">
        <f t="shared" ref="V18:AF18" si="77">U18</f>
        <v>0</v>
      </c>
      <c r="W18" s="168">
        <f t="shared" si="77"/>
        <v>0</v>
      </c>
      <c r="X18" s="168">
        <f t="shared" si="77"/>
        <v>0</v>
      </c>
      <c r="Y18" s="168">
        <f t="shared" si="77"/>
        <v>0</v>
      </c>
      <c r="Z18" s="168">
        <f t="shared" si="77"/>
        <v>0</v>
      </c>
      <c r="AA18" s="168">
        <f t="shared" si="77"/>
        <v>0</v>
      </c>
      <c r="AB18" s="168">
        <f t="shared" si="77"/>
        <v>0</v>
      </c>
      <c r="AC18" s="168">
        <f t="shared" si="77"/>
        <v>0</v>
      </c>
      <c r="AD18" s="168">
        <f t="shared" si="77"/>
        <v>0</v>
      </c>
      <c r="AE18" s="168">
        <f t="shared" si="77"/>
        <v>0</v>
      </c>
      <c r="AF18" s="168">
        <f t="shared" si="77"/>
        <v>0</v>
      </c>
      <c r="AG18" s="76">
        <f t="shared" si="38"/>
        <v>0</v>
      </c>
      <c r="AH18" s="76"/>
      <c r="AI18" s="76"/>
      <c r="AJ18" s="76"/>
      <c r="AK18" s="168">
        <v>0</v>
      </c>
      <c r="AL18" s="168">
        <f t="shared" ref="AL18:AV18" si="78">AK18</f>
        <v>0</v>
      </c>
      <c r="AM18" s="168">
        <f t="shared" si="78"/>
        <v>0</v>
      </c>
      <c r="AN18" s="168">
        <f t="shared" si="78"/>
        <v>0</v>
      </c>
      <c r="AO18" s="168">
        <f t="shared" si="78"/>
        <v>0</v>
      </c>
      <c r="AP18" s="168">
        <f t="shared" si="78"/>
        <v>0</v>
      </c>
      <c r="AQ18" s="168">
        <f t="shared" si="78"/>
        <v>0</v>
      </c>
      <c r="AR18" s="168">
        <f t="shared" si="78"/>
        <v>0</v>
      </c>
      <c r="AS18" s="168">
        <f t="shared" si="78"/>
        <v>0</v>
      </c>
      <c r="AT18" s="168">
        <f t="shared" si="78"/>
        <v>0</v>
      </c>
      <c r="AU18" s="168">
        <f t="shared" si="78"/>
        <v>0</v>
      </c>
      <c r="AV18" s="168">
        <f t="shared" si="78"/>
        <v>0</v>
      </c>
      <c r="AW18" s="76">
        <f t="shared" si="40"/>
        <v>0</v>
      </c>
      <c r="AX18" s="76"/>
      <c r="AY18" s="76"/>
      <c r="AZ18" s="76"/>
      <c r="BA18" s="168">
        <v>1000</v>
      </c>
      <c r="BB18" s="76">
        <f t="shared" ref="BB18:BH18" si="79">BA18</f>
        <v>1000</v>
      </c>
      <c r="BC18" s="76">
        <f t="shared" si="79"/>
        <v>1000</v>
      </c>
      <c r="BD18" s="76">
        <f t="shared" si="79"/>
        <v>1000</v>
      </c>
      <c r="BE18" s="76">
        <f t="shared" si="79"/>
        <v>1000</v>
      </c>
      <c r="BF18" s="76">
        <f t="shared" si="79"/>
        <v>1000</v>
      </c>
      <c r="BG18" s="76">
        <f t="shared" si="79"/>
        <v>1000</v>
      </c>
      <c r="BH18" s="76">
        <f t="shared" si="79"/>
        <v>1000</v>
      </c>
      <c r="BI18" s="225">
        <f t="shared" si="42"/>
        <v>2525.2525252525252</v>
      </c>
      <c r="BJ18" s="76">
        <f t="shared" si="43"/>
        <v>2525.2525252525252</v>
      </c>
      <c r="BK18" s="76">
        <f t="shared" si="44"/>
        <v>2525.2525252525252</v>
      </c>
      <c r="BL18" s="76">
        <f t="shared" si="44"/>
        <v>2525.2525252525252</v>
      </c>
      <c r="BM18" s="76">
        <f t="shared" si="45"/>
        <v>18101.010101010099</v>
      </c>
      <c r="BN18" s="76"/>
      <c r="BO18" s="76"/>
      <c r="BP18" s="76"/>
      <c r="BQ18" s="76">
        <f t="shared" si="46"/>
        <v>2525.2525252525252</v>
      </c>
      <c r="BR18" s="76">
        <f t="shared" ref="BR18:CB18" si="80">BQ18/BQ$20*BR$20</f>
        <v>2525.2525252525252</v>
      </c>
      <c r="BS18" s="76">
        <f t="shared" si="80"/>
        <v>2525.2525252525252</v>
      </c>
      <c r="BT18" s="76">
        <f t="shared" si="80"/>
        <v>2525.2525252525252</v>
      </c>
      <c r="BU18" s="76">
        <f t="shared" si="80"/>
        <v>2525.2525252525252</v>
      </c>
      <c r="BV18" s="76">
        <f t="shared" si="80"/>
        <v>2525.2525252525252</v>
      </c>
      <c r="BW18" s="76">
        <f t="shared" si="80"/>
        <v>2525.2525252525252</v>
      </c>
      <c r="BX18" s="76">
        <f t="shared" si="80"/>
        <v>2525.2525252525252</v>
      </c>
      <c r="BY18" s="76">
        <f t="shared" si="80"/>
        <v>2525.2525252525252</v>
      </c>
      <c r="BZ18" s="76">
        <f t="shared" si="80"/>
        <v>2525.2525252525252</v>
      </c>
      <c r="CA18" s="76">
        <f t="shared" si="80"/>
        <v>2525.2525252525252</v>
      </c>
      <c r="CB18" s="76">
        <f t="shared" si="80"/>
        <v>2525.2525252525252</v>
      </c>
      <c r="CC18" s="76">
        <f t="shared" si="48"/>
        <v>30303.030303030308</v>
      </c>
      <c r="CD18" s="76"/>
      <c r="CE18" s="76"/>
      <c r="CF18" s="76"/>
      <c r="CG18" s="76">
        <f t="shared" si="49"/>
        <v>5050.5050505050513</v>
      </c>
      <c r="CH18" s="76">
        <f t="shared" ref="CH18:CR18" si="81">CG18/CG$20*CH$20</f>
        <v>5050.5050505050513</v>
      </c>
      <c r="CI18" s="76">
        <f t="shared" si="81"/>
        <v>5050.5050505050513</v>
      </c>
      <c r="CJ18" s="76">
        <f t="shared" si="81"/>
        <v>5050.5050505050513</v>
      </c>
      <c r="CK18" s="76">
        <f t="shared" si="81"/>
        <v>5050.5050505050513</v>
      </c>
      <c r="CL18" s="76">
        <f t="shared" si="81"/>
        <v>5050.5050505050513</v>
      </c>
      <c r="CM18" s="76">
        <f t="shared" si="81"/>
        <v>5050.5050505050513</v>
      </c>
      <c r="CN18" s="76">
        <f t="shared" si="81"/>
        <v>5050.5050505050513</v>
      </c>
      <c r="CO18" s="76">
        <f t="shared" si="81"/>
        <v>5050.5050505050513</v>
      </c>
      <c r="CP18" s="76">
        <f t="shared" si="81"/>
        <v>5050.5050505050513</v>
      </c>
      <c r="CQ18" s="76">
        <f t="shared" si="81"/>
        <v>5050.5050505050513</v>
      </c>
      <c r="CR18" s="76">
        <f t="shared" si="81"/>
        <v>5050.5050505050513</v>
      </c>
      <c r="CS18" s="76">
        <f t="shared" si="51"/>
        <v>60606.06060606063</v>
      </c>
      <c r="CT18" s="76"/>
      <c r="CU18" s="76"/>
      <c r="CV18" s="76"/>
      <c r="CW18" s="76">
        <f t="shared" si="52"/>
        <v>10101.010101010104</v>
      </c>
      <c r="CX18" s="76">
        <f t="shared" ref="CX18:DH18" si="82">CW18/CW$20*CX$20</f>
        <v>10101.010101010104</v>
      </c>
      <c r="CY18" s="76">
        <f t="shared" si="82"/>
        <v>10101.010101010104</v>
      </c>
      <c r="CZ18" s="76">
        <f t="shared" si="82"/>
        <v>10101.010101010104</v>
      </c>
      <c r="DA18" s="76">
        <f t="shared" si="82"/>
        <v>10101.010101010104</v>
      </c>
      <c r="DB18" s="76">
        <f t="shared" si="82"/>
        <v>10101.010101010104</v>
      </c>
      <c r="DC18" s="76">
        <f t="shared" si="82"/>
        <v>10101.010101010104</v>
      </c>
      <c r="DD18" s="76">
        <f t="shared" si="82"/>
        <v>10101.010101010104</v>
      </c>
      <c r="DE18" s="76">
        <f t="shared" si="82"/>
        <v>10101.010101010104</v>
      </c>
      <c r="DF18" s="76">
        <f t="shared" si="82"/>
        <v>10101.010101010104</v>
      </c>
      <c r="DG18" s="76">
        <f t="shared" si="82"/>
        <v>10101.010101010104</v>
      </c>
      <c r="DH18" s="76">
        <f t="shared" si="82"/>
        <v>10101.010101010104</v>
      </c>
      <c r="DI18" s="76">
        <f t="shared" si="54"/>
        <v>121212.12121212126</v>
      </c>
      <c r="DJ18" s="38"/>
      <c r="DK18" s="4"/>
    </row>
    <row r="19" spans="1:115" ht="16">
      <c r="A19" s="242" t="s">
        <v>145</v>
      </c>
      <c r="B19" s="36"/>
      <c r="C19" s="76"/>
      <c r="D19" s="76"/>
      <c r="E19" s="168">
        <v>0</v>
      </c>
      <c r="F19" s="168">
        <f t="shared" ref="F19:P19" si="83">E19</f>
        <v>0</v>
      </c>
      <c r="G19" s="168">
        <f t="shared" si="83"/>
        <v>0</v>
      </c>
      <c r="H19" s="168">
        <f t="shared" si="83"/>
        <v>0</v>
      </c>
      <c r="I19" s="168">
        <f t="shared" si="83"/>
        <v>0</v>
      </c>
      <c r="J19" s="168">
        <f t="shared" si="83"/>
        <v>0</v>
      </c>
      <c r="K19" s="168">
        <f t="shared" si="83"/>
        <v>0</v>
      </c>
      <c r="L19" s="168">
        <f t="shared" si="83"/>
        <v>0</v>
      </c>
      <c r="M19" s="168">
        <f t="shared" si="83"/>
        <v>0</v>
      </c>
      <c r="N19" s="168">
        <f t="shared" si="83"/>
        <v>0</v>
      </c>
      <c r="O19" s="168">
        <f t="shared" si="83"/>
        <v>0</v>
      </c>
      <c r="P19" s="168">
        <f t="shared" si="83"/>
        <v>0</v>
      </c>
      <c r="Q19" s="76">
        <f t="shared" si="36"/>
        <v>0</v>
      </c>
      <c r="R19" s="76"/>
      <c r="S19" s="76"/>
      <c r="T19" s="76"/>
      <c r="U19" s="168">
        <v>0</v>
      </c>
      <c r="V19" s="168">
        <f t="shared" ref="V19:AF19" si="84">U19</f>
        <v>0</v>
      </c>
      <c r="W19" s="168">
        <f t="shared" si="84"/>
        <v>0</v>
      </c>
      <c r="X19" s="168">
        <f t="shared" si="84"/>
        <v>0</v>
      </c>
      <c r="Y19" s="168">
        <f t="shared" si="84"/>
        <v>0</v>
      </c>
      <c r="Z19" s="168">
        <f t="shared" si="84"/>
        <v>0</v>
      </c>
      <c r="AA19" s="168">
        <f t="shared" si="84"/>
        <v>0</v>
      </c>
      <c r="AB19" s="168">
        <f t="shared" si="84"/>
        <v>0</v>
      </c>
      <c r="AC19" s="168">
        <f t="shared" si="84"/>
        <v>0</v>
      </c>
      <c r="AD19" s="168">
        <f t="shared" si="84"/>
        <v>0</v>
      </c>
      <c r="AE19" s="168">
        <f t="shared" si="84"/>
        <v>0</v>
      </c>
      <c r="AF19" s="168">
        <f t="shared" si="84"/>
        <v>0</v>
      </c>
      <c r="AG19" s="76">
        <f t="shared" si="38"/>
        <v>0</v>
      </c>
      <c r="AH19" s="76"/>
      <c r="AI19" s="76"/>
      <c r="AJ19" s="76"/>
      <c r="AK19" s="168">
        <v>0</v>
      </c>
      <c r="AL19" s="168">
        <f t="shared" ref="AL19:AV19" si="85">AK19</f>
        <v>0</v>
      </c>
      <c r="AM19" s="168">
        <f t="shared" si="85"/>
        <v>0</v>
      </c>
      <c r="AN19" s="168">
        <f t="shared" si="85"/>
        <v>0</v>
      </c>
      <c r="AO19" s="168">
        <f t="shared" si="85"/>
        <v>0</v>
      </c>
      <c r="AP19" s="168">
        <f t="shared" si="85"/>
        <v>0</v>
      </c>
      <c r="AQ19" s="168">
        <f t="shared" si="85"/>
        <v>0</v>
      </c>
      <c r="AR19" s="168">
        <f t="shared" si="85"/>
        <v>0</v>
      </c>
      <c r="AS19" s="168">
        <f t="shared" si="85"/>
        <v>0</v>
      </c>
      <c r="AT19" s="168">
        <f t="shared" si="85"/>
        <v>0</v>
      </c>
      <c r="AU19" s="168">
        <f t="shared" si="85"/>
        <v>0</v>
      </c>
      <c r="AV19" s="168">
        <f t="shared" si="85"/>
        <v>0</v>
      </c>
      <c r="AW19" s="76">
        <f t="shared" si="40"/>
        <v>0</v>
      </c>
      <c r="AX19" s="76"/>
      <c r="AY19" s="76"/>
      <c r="AZ19" s="76"/>
      <c r="BA19" s="168">
        <v>2000</v>
      </c>
      <c r="BB19" s="76">
        <f t="shared" ref="BB19:BH19" si="86">BA19</f>
        <v>2000</v>
      </c>
      <c r="BC19" s="76">
        <f t="shared" si="86"/>
        <v>2000</v>
      </c>
      <c r="BD19" s="76">
        <f t="shared" si="86"/>
        <v>2000</v>
      </c>
      <c r="BE19" s="76">
        <f t="shared" si="86"/>
        <v>2000</v>
      </c>
      <c r="BF19" s="76">
        <f t="shared" si="86"/>
        <v>2000</v>
      </c>
      <c r="BG19" s="76">
        <f t="shared" si="86"/>
        <v>2000</v>
      </c>
      <c r="BH19" s="76">
        <f t="shared" si="86"/>
        <v>2000</v>
      </c>
      <c r="BI19" s="225">
        <f t="shared" si="42"/>
        <v>5050.5050505050503</v>
      </c>
      <c r="BJ19" s="76">
        <f t="shared" si="43"/>
        <v>5050.5050505050503</v>
      </c>
      <c r="BK19" s="76">
        <f t="shared" si="44"/>
        <v>5050.5050505050503</v>
      </c>
      <c r="BL19" s="76">
        <f t="shared" si="44"/>
        <v>5050.5050505050503</v>
      </c>
      <c r="BM19" s="76">
        <f t="shared" si="45"/>
        <v>36202.020202020198</v>
      </c>
      <c r="BN19" s="76"/>
      <c r="BO19" s="76"/>
      <c r="BP19" s="76"/>
      <c r="BQ19" s="76">
        <f t="shared" si="46"/>
        <v>5050.5050505050503</v>
      </c>
      <c r="BR19" s="76">
        <f t="shared" ref="BR19:CB19" si="87">BQ19/BQ$20*BR$20</f>
        <v>5050.5050505050503</v>
      </c>
      <c r="BS19" s="76">
        <f t="shared" si="87"/>
        <v>5050.5050505050503</v>
      </c>
      <c r="BT19" s="76">
        <f t="shared" si="87"/>
        <v>5050.5050505050503</v>
      </c>
      <c r="BU19" s="76">
        <f t="shared" si="87"/>
        <v>5050.5050505050503</v>
      </c>
      <c r="BV19" s="76">
        <f t="shared" si="87"/>
        <v>5050.5050505050503</v>
      </c>
      <c r="BW19" s="76">
        <f t="shared" si="87"/>
        <v>5050.5050505050503</v>
      </c>
      <c r="BX19" s="76">
        <f t="shared" si="87"/>
        <v>5050.5050505050503</v>
      </c>
      <c r="BY19" s="76">
        <f t="shared" si="87"/>
        <v>5050.5050505050503</v>
      </c>
      <c r="BZ19" s="76">
        <f t="shared" si="87"/>
        <v>5050.5050505050503</v>
      </c>
      <c r="CA19" s="76">
        <f t="shared" si="87"/>
        <v>5050.5050505050503</v>
      </c>
      <c r="CB19" s="76">
        <f t="shared" si="87"/>
        <v>5050.5050505050503</v>
      </c>
      <c r="CC19" s="76">
        <f t="shared" si="48"/>
        <v>60606.060606060615</v>
      </c>
      <c r="CD19" s="76"/>
      <c r="CE19" s="76"/>
      <c r="CF19" s="76"/>
      <c r="CG19" s="76">
        <f t="shared" si="49"/>
        <v>10101.010101010103</v>
      </c>
      <c r="CH19" s="76">
        <f t="shared" ref="CH19:CR19" si="88">CG19/CG$20*CH$20</f>
        <v>10101.010101010103</v>
      </c>
      <c r="CI19" s="76">
        <f t="shared" si="88"/>
        <v>10101.010101010103</v>
      </c>
      <c r="CJ19" s="76">
        <f t="shared" si="88"/>
        <v>10101.010101010103</v>
      </c>
      <c r="CK19" s="76">
        <f t="shared" si="88"/>
        <v>10101.010101010103</v>
      </c>
      <c r="CL19" s="76">
        <f t="shared" si="88"/>
        <v>10101.010101010103</v>
      </c>
      <c r="CM19" s="76">
        <f t="shared" si="88"/>
        <v>10101.010101010103</v>
      </c>
      <c r="CN19" s="76">
        <f t="shared" si="88"/>
        <v>10101.010101010103</v>
      </c>
      <c r="CO19" s="76">
        <f t="shared" si="88"/>
        <v>10101.010101010103</v>
      </c>
      <c r="CP19" s="76">
        <f t="shared" si="88"/>
        <v>10101.010101010103</v>
      </c>
      <c r="CQ19" s="76">
        <f t="shared" si="88"/>
        <v>10101.010101010103</v>
      </c>
      <c r="CR19" s="76">
        <f t="shared" si="88"/>
        <v>10101.010101010103</v>
      </c>
      <c r="CS19" s="76">
        <f t="shared" si="51"/>
        <v>121212.12121212126</v>
      </c>
      <c r="CT19" s="76"/>
      <c r="CU19" s="76"/>
      <c r="CV19" s="76"/>
      <c r="CW19" s="76">
        <f t="shared" si="52"/>
        <v>20202.020202020209</v>
      </c>
      <c r="CX19" s="76">
        <f t="shared" ref="CX19:DH19" si="89">CW19/CW$20*CX$20</f>
        <v>20202.020202020209</v>
      </c>
      <c r="CY19" s="76">
        <f t="shared" si="89"/>
        <v>20202.020202020209</v>
      </c>
      <c r="CZ19" s="76">
        <f t="shared" si="89"/>
        <v>20202.020202020209</v>
      </c>
      <c r="DA19" s="76">
        <f t="shared" si="89"/>
        <v>20202.020202020209</v>
      </c>
      <c r="DB19" s="76">
        <f t="shared" si="89"/>
        <v>20202.020202020209</v>
      </c>
      <c r="DC19" s="76">
        <f t="shared" si="89"/>
        <v>20202.020202020209</v>
      </c>
      <c r="DD19" s="76">
        <f t="shared" si="89"/>
        <v>20202.020202020209</v>
      </c>
      <c r="DE19" s="76">
        <f t="shared" si="89"/>
        <v>20202.020202020209</v>
      </c>
      <c r="DF19" s="76">
        <f t="shared" si="89"/>
        <v>20202.020202020209</v>
      </c>
      <c r="DG19" s="76">
        <f t="shared" si="89"/>
        <v>20202.020202020209</v>
      </c>
      <c r="DH19" s="76">
        <f t="shared" si="89"/>
        <v>20202.020202020209</v>
      </c>
      <c r="DI19" s="76">
        <f t="shared" si="54"/>
        <v>242424.24242424252</v>
      </c>
      <c r="DJ19" s="38"/>
      <c r="DK19" s="4"/>
    </row>
    <row r="20" spans="1:115" s="196" customFormat="1" ht="15.75" customHeight="1">
      <c r="A20" s="217" t="s">
        <v>135</v>
      </c>
      <c r="B20" s="217"/>
      <c r="C20" s="217"/>
      <c r="D20" s="217"/>
      <c r="E20" s="218">
        <v>0</v>
      </c>
      <c r="F20" s="218">
        <f t="shared" ref="F20:P20" si="90">E20</f>
        <v>0</v>
      </c>
      <c r="G20" s="218">
        <f t="shared" si="90"/>
        <v>0</v>
      </c>
      <c r="H20" s="218">
        <f t="shared" si="90"/>
        <v>0</v>
      </c>
      <c r="I20" s="218">
        <f t="shared" si="90"/>
        <v>0</v>
      </c>
      <c r="J20" s="218">
        <f t="shared" si="90"/>
        <v>0</v>
      </c>
      <c r="K20" s="218">
        <f t="shared" si="90"/>
        <v>0</v>
      </c>
      <c r="L20" s="218">
        <f t="shared" si="90"/>
        <v>0</v>
      </c>
      <c r="M20" s="218">
        <f t="shared" si="90"/>
        <v>0</v>
      </c>
      <c r="N20" s="218">
        <f t="shared" si="90"/>
        <v>0</v>
      </c>
      <c r="O20" s="218">
        <f t="shared" si="90"/>
        <v>0</v>
      </c>
      <c r="P20" s="218">
        <f t="shared" si="90"/>
        <v>0</v>
      </c>
      <c r="Q20" s="219">
        <f t="shared" si="36"/>
        <v>0</v>
      </c>
      <c r="R20" s="217"/>
      <c r="S20" s="217"/>
      <c r="T20" s="217"/>
      <c r="U20" s="218">
        <v>0</v>
      </c>
      <c r="V20" s="218">
        <f t="shared" ref="V20:AF20" si="91">U20</f>
        <v>0</v>
      </c>
      <c r="W20" s="218">
        <f t="shared" si="91"/>
        <v>0</v>
      </c>
      <c r="X20" s="218">
        <f t="shared" si="91"/>
        <v>0</v>
      </c>
      <c r="Y20" s="218">
        <f t="shared" si="91"/>
        <v>0</v>
      </c>
      <c r="Z20" s="218">
        <f t="shared" si="91"/>
        <v>0</v>
      </c>
      <c r="AA20" s="218">
        <f t="shared" si="91"/>
        <v>0</v>
      </c>
      <c r="AB20" s="218">
        <f t="shared" si="91"/>
        <v>0</v>
      </c>
      <c r="AC20" s="218">
        <f t="shared" si="91"/>
        <v>0</v>
      </c>
      <c r="AD20" s="218">
        <f t="shared" si="91"/>
        <v>0</v>
      </c>
      <c r="AE20" s="218">
        <f t="shared" si="91"/>
        <v>0</v>
      </c>
      <c r="AF20" s="218">
        <f t="shared" si="91"/>
        <v>0</v>
      </c>
      <c r="AG20" s="219">
        <f t="shared" si="38"/>
        <v>0</v>
      </c>
      <c r="AH20" s="217"/>
      <c r="AI20" s="217"/>
      <c r="AJ20" s="217"/>
      <c r="AK20" s="218">
        <v>1000</v>
      </c>
      <c r="AL20" s="218">
        <f t="shared" ref="AL20:AV20" si="92">AK20</f>
        <v>1000</v>
      </c>
      <c r="AM20" s="218">
        <f t="shared" si="92"/>
        <v>1000</v>
      </c>
      <c r="AN20" s="218">
        <f t="shared" si="92"/>
        <v>1000</v>
      </c>
      <c r="AO20" s="218">
        <f t="shared" si="92"/>
        <v>1000</v>
      </c>
      <c r="AP20" s="218">
        <f t="shared" si="92"/>
        <v>1000</v>
      </c>
      <c r="AQ20" s="218">
        <f t="shared" si="92"/>
        <v>1000</v>
      </c>
      <c r="AR20" s="218">
        <f t="shared" si="92"/>
        <v>1000</v>
      </c>
      <c r="AS20" s="218">
        <f t="shared" si="92"/>
        <v>1000</v>
      </c>
      <c r="AT20" s="218">
        <f t="shared" si="92"/>
        <v>1000</v>
      </c>
      <c r="AU20" s="218">
        <f t="shared" si="92"/>
        <v>1000</v>
      </c>
      <c r="AV20" s="218">
        <f t="shared" si="92"/>
        <v>1000</v>
      </c>
      <c r="AW20" s="219">
        <f t="shared" si="40"/>
        <v>12000</v>
      </c>
      <c r="AX20" s="217"/>
      <c r="AY20" s="217"/>
      <c r="AZ20" s="217"/>
      <c r="BA20" s="219">
        <f t="shared" ref="BA20:BM20" si="93">SUM(BA14:BA19)</f>
        <v>16500</v>
      </c>
      <c r="BB20" s="219">
        <f t="shared" si="93"/>
        <v>16500</v>
      </c>
      <c r="BC20" s="219">
        <f t="shared" si="93"/>
        <v>16500</v>
      </c>
      <c r="BD20" s="219">
        <f t="shared" si="93"/>
        <v>16500</v>
      </c>
      <c r="BE20" s="219">
        <f t="shared" si="93"/>
        <v>16500</v>
      </c>
      <c r="BF20" s="219">
        <f t="shared" si="93"/>
        <v>16500</v>
      </c>
      <c r="BG20" s="219">
        <f t="shared" si="93"/>
        <v>16500</v>
      </c>
      <c r="BH20" s="219">
        <f t="shared" si="93"/>
        <v>16500</v>
      </c>
      <c r="BI20" s="226">
        <f t="shared" ref="BI20:BJ20" si="94">BJ20</f>
        <v>41666.666666666664</v>
      </c>
      <c r="BJ20" s="219">
        <f t="shared" si="94"/>
        <v>41666.666666666664</v>
      </c>
      <c r="BK20" s="219">
        <f>BL20</f>
        <v>41666.666666666664</v>
      </c>
      <c r="BL20" s="219">
        <f>BQ20</f>
        <v>41666.666666666664</v>
      </c>
      <c r="BM20" s="219">
        <f t="shared" si="93"/>
        <v>298666.66666666663</v>
      </c>
      <c r="BN20" s="217"/>
      <c r="BO20" s="217"/>
      <c r="BP20" s="217"/>
      <c r="BQ20" s="219">
        <f t="shared" ref="BQ20:CA20" si="95">BR20</f>
        <v>41666.666666666664</v>
      </c>
      <c r="BR20" s="219">
        <f t="shared" si="95"/>
        <v>41666.666666666664</v>
      </c>
      <c r="BS20" s="219">
        <f t="shared" si="95"/>
        <v>41666.666666666664</v>
      </c>
      <c r="BT20" s="219">
        <f t="shared" si="95"/>
        <v>41666.666666666664</v>
      </c>
      <c r="BU20" s="219">
        <f t="shared" si="95"/>
        <v>41666.666666666664</v>
      </c>
      <c r="BV20" s="219">
        <f t="shared" si="95"/>
        <v>41666.666666666664</v>
      </c>
      <c r="BW20" s="219">
        <f t="shared" si="95"/>
        <v>41666.666666666664</v>
      </c>
      <c r="BX20" s="219">
        <f t="shared" si="95"/>
        <v>41666.666666666664</v>
      </c>
      <c r="BY20" s="219">
        <f t="shared" si="95"/>
        <v>41666.666666666664</v>
      </c>
      <c r="BZ20" s="219">
        <f t="shared" si="95"/>
        <v>41666.666666666664</v>
      </c>
      <c r="CA20" s="219">
        <f t="shared" si="95"/>
        <v>41666.666666666664</v>
      </c>
      <c r="CB20" s="219">
        <f>CC20/12</f>
        <v>41666.666666666664</v>
      </c>
      <c r="CC20" s="219">
        <f>Assumptions!CB22</f>
        <v>500000</v>
      </c>
      <c r="CD20" s="217"/>
      <c r="CE20" s="217"/>
      <c r="CF20" s="217"/>
      <c r="CG20" s="219">
        <f t="shared" ref="CG20:CQ20" si="96">CH20</f>
        <v>83333.333333333328</v>
      </c>
      <c r="CH20" s="219">
        <f t="shared" si="96"/>
        <v>83333.333333333328</v>
      </c>
      <c r="CI20" s="219">
        <f t="shared" si="96"/>
        <v>83333.333333333328</v>
      </c>
      <c r="CJ20" s="219">
        <f t="shared" si="96"/>
        <v>83333.333333333328</v>
      </c>
      <c r="CK20" s="219">
        <f t="shared" si="96"/>
        <v>83333.333333333328</v>
      </c>
      <c r="CL20" s="219">
        <f t="shared" si="96"/>
        <v>83333.333333333328</v>
      </c>
      <c r="CM20" s="219">
        <f t="shared" si="96"/>
        <v>83333.333333333328</v>
      </c>
      <c r="CN20" s="219">
        <f t="shared" si="96"/>
        <v>83333.333333333328</v>
      </c>
      <c r="CO20" s="219">
        <f t="shared" si="96"/>
        <v>83333.333333333328</v>
      </c>
      <c r="CP20" s="219">
        <f t="shared" si="96"/>
        <v>83333.333333333328</v>
      </c>
      <c r="CQ20" s="219">
        <f t="shared" si="96"/>
        <v>83333.333333333328</v>
      </c>
      <c r="CR20" s="219">
        <f>CS20/12</f>
        <v>83333.333333333328</v>
      </c>
      <c r="CS20" s="219">
        <f>Assumptions!CR22</f>
        <v>1000000</v>
      </c>
      <c r="CT20" s="217"/>
      <c r="CU20" s="217"/>
      <c r="CV20" s="217"/>
      <c r="CW20" s="219">
        <f t="shared" ref="CW20:DG20" si="97">CX20</f>
        <v>166666.66666666666</v>
      </c>
      <c r="CX20" s="219">
        <f t="shared" si="97"/>
        <v>166666.66666666666</v>
      </c>
      <c r="CY20" s="219">
        <f t="shared" si="97"/>
        <v>166666.66666666666</v>
      </c>
      <c r="CZ20" s="219">
        <f t="shared" si="97"/>
        <v>166666.66666666666</v>
      </c>
      <c r="DA20" s="219">
        <f t="shared" si="97"/>
        <v>166666.66666666666</v>
      </c>
      <c r="DB20" s="219">
        <f t="shared" si="97"/>
        <v>166666.66666666666</v>
      </c>
      <c r="DC20" s="219">
        <f t="shared" si="97"/>
        <v>166666.66666666666</v>
      </c>
      <c r="DD20" s="219">
        <f t="shared" si="97"/>
        <v>166666.66666666666</v>
      </c>
      <c r="DE20" s="219">
        <f t="shared" si="97"/>
        <v>166666.66666666666</v>
      </c>
      <c r="DF20" s="219">
        <f t="shared" si="97"/>
        <v>166666.66666666666</v>
      </c>
      <c r="DG20" s="219">
        <f t="shared" si="97"/>
        <v>166666.66666666666</v>
      </c>
      <c r="DH20" s="219">
        <f>DI20/12</f>
        <v>166666.66666666666</v>
      </c>
      <c r="DI20" s="219">
        <f>Assumptions!DH22</f>
        <v>2000000</v>
      </c>
      <c r="DJ20" s="217"/>
      <c r="DK20" s="217"/>
    </row>
    <row r="21" spans="1:115" ht="15.75" customHeight="1">
      <c r="A21" s="61"/>
      <c r="B21" s="61"/>
      <c r="C21" s="61"/>
      <c r="D21" s="61"/>
      <c r="E21" s="166"/>
      <c r="F21" s="166"/>
      <c r="G21" s="166"/>
      <c r="H21" s="166"/>
      <c r="I21" s="166"/>
      <c r="J21" s="166"/>
      <c r="K21" s="166"/>
      <c r="L21" s="166"/>
      <c r="M21" s="166"/>
      <c r="N21" s="166"/>
      <c r="O21" s="166"/>
      <c r="P21" s="166"/>
      <c r="Q21" s="167"/>
      <c r="R21" s="61"/>
      <c r="S21" s="61"/>
      <c r="T21" s="61"/>
      <c r="U21" s="166"/>
      <c r="V21" s="166"/>
      <c r="W21" s="166"/>
      <c r="X21" s="166"/>
      <c r="Y21" s="166"/>
      <c r="Z21" s="166"/>
      <c r="AA21" s="166"/>
      <c r="AB21" s="166"/>
      <c r="AC21" s="166"/>
      <c r="AD21" s="166"/>
      <c r="AE21" s="166"/>
      <c r="AF21" s="166"/>
      <c r="AG21" s="167"/>
      <c r="AH21" s="61"/>
      <c r="AI21" s="61"/>
      <c r="AJ21" s="61"/>
      <c r="AK21" s="166"/>
      <c r="AL21" s="166"/>
      <c r="AM21" s="166"/>
      <c r="AN21" s="166"/>
      <c r="AO21" s="166"/>
      <c r="AP21" s="166"/>
      <c r="AQ21" s="166"/>
      <c r="AR21" s="166"/>
      <c r="AS21" s="166"/>
      <c r="AT21" s="166"/>
      <c r="AU21" s="166"/>
      <c r="AV21" s="166"/>
      <c r="AW21" s="167"/>
      <c r="AX21" s="61"/>
      <c r="AY21" s="61"/>
      <c r="AZ21" s="61"/>
      <c r="BA21" s="166"/>
      <c r="BB21" s="166"/>
      <c r="BC21" s="166"/>
      <c r="BD21" s="166"/>
      <c r="BE21" s="166"/>
      <c r="BF21" s="166"/>
      <c r="BG21" s="166"/>
      <c r="BH21" s="166"/>
      <c r="BI21" s="166"/>
      <c r="BJ21" s="166"/>
      <c r="BK21" s="166"/>
      <c r="BL21" s="166"/>
      <c r="BM21" s="167"/>
      <c r="BN21" s="61"/>
      <c r="BO21" s="61"/>
      <c r="BP21" s="61"/>
      <c r="BQ21" s="166"/>
      <c r="BR21" s="166"/>
      <c r="BS21" s="166"/>
      <c r="BT21" s="166"/>
      <c r="BU21" s="166"/>
      <c r="BV21" s="166"/>
      <c r="BW21" s="166"/>
      <c r="BX21" s="166"/>
      <c r="BY21" s="166"/>
      <c r="BZ21" s="166"/>
      <c r="CA21" s="166"/>
      <c r="CB21" s="166"/>
      <c r="CC21" s="167"/>
      <c r="CD21" s="61"/>
      <c r="CE21" s="61"/>
      <c r="CF21" s="61"/>
      <c r="CG21" s="166"/>
      <c r="CH21" s="166"/>
      <c r="CI21" s="166"/>
      <c r="CJ21" s="166"/>
      <c r="CK21" s="166"/>
      <c r="CL21" s="166"/>
      <c r="CM21" s="166"/>
      <c r="CN21" s="166"/>
      <c r="CO21" s="166"/>
      <c r="CP21" s="166"/>
      <c r="CQ21" s="166"/>
      <c r="CR21" s="166"/>
      <c r="CS21" s="167"/>
      <c r="CT21" s="61"/>
      <c r="CU21" s="61"/>
      <c r="CV21" s="61"/>
      <c r="CW21" s="166"/>
      <c r="CX21" s="166"/>
      <c r="CY21" s="166"/>
      <c r="CZ21" s="166"/>
      <c r="DA21" s="166"/>
      <c r="DB21" s="166"/>
      <c r="DC21" s="166"/>
      <c r="DD21" s="166"/>
      <c r="DE21" s="166"/>
      <c r="DF21" s="166"/>
      <c r="DG21" s="166"/>
      <c r="DH21" s="166"/>
      <c r="DI21" s="167"/>
      <c r="DJ21" s="61"/>
      <c r="DK21" s="61"/>
    </row>
    <row r="22" spans="1:115" ht="15.75" customHeight="1">
      <c r="A22" s="4" t="s">
        <v>148</v>
      </c>
      <c r="B22" s="4"/>
      <c r="C22" s="4"/>
      <c r="D22" s="4"/>
      <c r="E22" s="143">
        <v>0</v>
      </c>
      <c r="F22" s="143">
        <v>0</v>
      </c>
      <c r="G22" s="143">
        <v>0</v>
      </c>
      <c r="H22" s="143">
        <v>0</v>
      </c>
      <c r="I22" s="143">
        <v>0</v>
      </c>
      <c r="J22" s="143">
        <v>0</v>
      </c>
      <c r="K22" s="143">
        <v>0</v>
      </c>
      <c r="L22" s="143">
        <v>0</v>
      </c>
      <c r="M22" s="143">
        <v>0</v>
      </c>
      <c r="N22" s="143">
        <v>0</v>
      </c>
      <c r="O22" s="143">
        <v>0</v>
      </c>
      <c r="P22" s="143">
        <v>0</v>
      </c>
      <c r="Q22" s="144">
        <f>AVERAGE(E22:P22)</f>
        <v>0</v>
      </c>
      <c r="R22" s="4"/>
      <c r="S22" s="4"/>
      <c r="T22" s="4"/>
      <c r="U22" s="143">
        <v>0</v>
      </c>
      <c r="V22" s="143">
        <v>0</v>
      </c>
      <c r="W22" s="143">
        <v>0</v>
      </c>
      <c r="X22" s="143">
        <v>0</v>
      </c>
      <c r="Y22" s="143">
        <v>0</v>
      </c>
      <c r="Z22" s="143">
        <v>0</v>
      </c>
      <c r="AA22" s="143">
        <v>0</v>
      </c>
      <c r="AB22" s="143">
        <v>0</v>
      </c>
      <c r="AC22" s="143">
        <v>0</v>
      </c>
      <c r="AD22" s="143">
        <v>0</v>
      </c>
      <c r="AE22" s="143">
        <v>0</v>
      </c>
      <c r="AF22" s="143">
        <v>0</v>
      </c>
      <c r="AG22" s="144">
        <f>AVERAGE(U22:AF22)</f>
        <v>0</v>
      </c>
      <c r="AH22" s="4"/>
      <c r="AI22" s="4"/>
      <c r="AJ22" s="4"/>
      <c r="AK22" s="143">
        <v>3000</v>
      </c>
      <c r="AL22" s="143">
        <f t="shared" ref="AL22:AV22" si="98">AK22</f>
        <v>3000</v>
      </c>
      <c r="AM22" s="143">
        <f t="shared" si="98"/>
        <v>3000</v>
      </c>
      <c r="AN22" s="143">
        <f t="shared" si="98"/>
        <v>3000</v>
      </c>
      <c r="AO22" s="143">
        <f t="shared" si="98"/>
        <v>3000</v>
      </c>
      <c r="AP22" s="143">
        <f t="shared" si="98"/>
        <v>3000</v>
      </c>
      <c r="AQ22" s="143">
        <f t="shared" si="98"/>
        <v>3000</v>
      </c>
      <c r="AR22" s="143">
        <f t="shared" si="98"/>
        <v>3000</v>
      </c>
      <c r="AS22" s="143">
        <f t="shared" si="98"/>
        <v>3000</v>
      </c>
      <c r="AT22" s="143">
        <f t="shared" si="98"/>
        <v>3000</v>
      </c>
      <c r="AU22" s="143">
        <f t="shared" si="98"/>
        <v>3000</v>
      </c>
      <c r="AV22" s="143">
        <f t="shared" si="98"/>
        <v>3000</v>
      </c>
      <c r="AW22" s="167">
        <f>AVERAGE(AK22:AV22)</f>
        <v>3000</v>
      </c>
      <c r="AX22" s="4"/>
      <c r="AY22" s="4"/>
      <c r="AZ22" s="4"/>
      <c r="BA22" s="166">
        <v>16000</v>
      </c>
      <c r="BB22" s="167">
        <f t="shared" ref="BB22:BG22" si="99">BA22</f>
        <v>16000</v>
      </c>
      <c r="BC22" s="167">
        <f t="shared" si="99"/>
        <v>16000</v>
      </c>
      <c r="BD22" s="167">
        <f t="shared" si="99"/>
        <v>16000</v>
      </c>
      <c r="BE22" s="167">
        <f t="shared" si="99"/>
        <v>16000</v>
      </c>
      <c r="BF22" s="167">
        <f t="shared" si="99"/>
        <v>16000</v>
      </c>
      <c r="BG22" s="167">
        <f t="shared" si="99"/>
        <v>16000</v>
      </c>
      <c r="BH22" s="167">
        <f>BG22</f>
        <v>16000</v>
      </c>
      <c r="BI22" s="224">
        <f>BJ22</f>
        <v>25000</v>
      </c>
      <c r="BJ22" s="167">
        <f>BK22</f>
        <v>25000</v>
      </c>
      <c r="BK22" s="167">
        <f>BL22</f>
        <v>25000</v>
      </c>
      <c r="BL22" s="167">
        <f>BQ22</f>
        <v>25000</v>
      </c>
      <c r="BM22" s="167">
        <f>AVERAGE(BA22:BL22)</f>
        <v>19000</v>
      </c>
      <c r="BN22" s="4"/>
      <c r="BO22" s="4"/>
      <c r="BP22" s="4"/>
      <c r="BQ22" s="144">
        <f t="shared" ref="BQ22:CB22" si="100">BR22</f>
        <v>25000</v>
      </c>
      <c r="BR22" s="144">
        <f t="shared" si="100"/>
        <v>25000</v>
      </c>
      <c r="BS22" s="144">
        <f t="shared" si="100"/>
        <v>25000</v>
      </c>
      <c r="BT22" s="144">
        <f t="shared" si="100"/>
        <v>25000</v>
      </c>
      <c r="BU22" s="144">
        <f t="shared" si="100"/>
        <v>25000</v>
      </c>
      <c r="BV22" s="144">
        <f t="shared" si="100"/>
        <v>25000</v>
      </c>
      <c r="BW22" s="144">
        <f t="shared" si="100"/>
        <v>25000</v>
      </c>
      <c r="BX22" s="144">
        <f t="shared" si="100"/>
        <v>25000</v>
      </c>
      <c r="BY22" s="144">
        <f t="shared" si="100"/>
        <v>25000</v>
      </c>
      <c r="BZ22" s="144">
        <f t="shared" si="100"/>
        <v>25000</v>
      </c>
      <c r="CA22" s="144">
        <f t="shared" si="100"/>
        <v>25000</v>
      </c>
      <c r="CB22" s="144">
        <f t="shared" si="100"/>
        <v>25000</v>
      </c>
      <c r="CC22" s="144">
        <f>Assumptions!CB23</f>
        <v>25000</v>
      </c>
      <c r="CD22" s="4"/>
      <c r="CE22" s="4"/>
      <c r="CF22" s="4"/>
      <c r="CG22" s="144">
        <f t="shared" ref="CG22:CR22" si="101">CH22</f>
        <v>30000</v>
      </c>
      <c r="CH22" s="144">
        <f t="shared" si="101"/>
        <v>30000</v>
      </c>
      <c r="CI22" s="144">
        <f t="shared" si="101"/>
        <v>30000</v>
      </c>
      <c r="CJ22" s="144">
        <f t="shared" si="101"/>
        <v>30000</v>
      </c>
      <c r="CK22" s="144">
        <f t="shared" si="101"/>
        <v>30000</v>
      </c>
      <c r="CL22" s="144">
        <f t="shared" si="101"/>
        <v>30000</v>
      </c>
      <c r="CM22" s="144">
        <f t="shared" si="101"/>
        <v>30000</v>
      </c>
      <c r="CN22" s="144">
        <f t="shared" si="101"/>
        <v>30000</v>
      </c>
      <c r="CO22" s="144">
        <f t="shared" si="101"/>
        <v>30000</v>
      </c>
      <c r="CP22" s="144">
        <f t="shared" si="101"/>
        <v>30000</v>
      </c>
      <c r="CQ22" s="144">
        <f t="shared" si="101"/>
        <v>30000</v>
      </c>
      <c r="CR22" s="144">
        <f t="shared" si="101"/>
        <v>30000</v>
      </c>
      <c r="CS22" s="144">
        <f>Assumptions!CR23</f>
        <v>30000</v>
      </c>
      <c r="CT22" s="4"/>
      <c r="CU22" s="4"/>
      <c r="CV22" s="4"/>
      <c r="CW22" s="144">
        <f t="shared" ref="CW22:DH22" si="102">CX22</f>
        <v>35000</v>
      </c>
      <c r="CX22" s="144">
        <f t="shared" si="102"/>
        <v>35000</v>
      </c>
      <c r="CY22" s="144">
        <f t="shared" si="102"/>
        <v>35000</v>
      </c>
      <c r="CZ22" s="144">
        <f t="shared" si="102"/>
        <v>35000</v>
      </c>
      <c r="DA22" s="144">
        <f t="shared" si="102"/>
        <v>35000</v>
      </c>
      <c r="DB22" s="144">
        <f t="shared" si="102"/>
        <v>35000</v>
      </c>
      <c r="DC22" s="144">
        <f t="shared" si="102"/>
        <v>35000</v>
      </c>
      <c r="DD22" s="144">
        <f t="shared" si="102"/>
        <v>35000</v>
      </c>
      <c r="DE22" s="144">
        <f t="shared" si="102"/>
        <v>35000</v>
      </c>
      <c r="DF22" s="144">
        <f t="shared" si="102"/>
        <v>35000</v>
      </c>
      <c r="DG22" s="144">
        <f t="shared" si="102"/>
        <v>35000</v>
      </c>
      <c r="DH22" s="144">
        <f t="shared" si="102"/>
        <v>35000</v>
      </c>
      <c r="DI22" s="144">
        <f>Assumptions!DH23</f>
        <v>35000</v>
      </c>
      <c r="DJ22" s="4"/>
      <c r="DK22" s="4"/>
    </row>
    <row r="23" spans="1:115"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row>
    <row r="24" spans="1:115" ht="15.75" customHeight="1">
      <c r="A24" s="4" t="s">
        <v>150</v>
      </c>
      <c r="B24" s="4"/>
      <c r="C24" s="4"/>
      <c r="D24" s="4"/>
      <c r="E24" s="38">
        <f t="shared" ref="E24:P24" si="103">IFERROR(E20/E22,0)</f>
        <v>0</v>
      </c>
      <c r="F24" s="38">
        <f t="shared" si="103"/>
        <v>0</v>
      </c>
      <c r="G24" s="38">
        <f t="shared" si="103"/>
        <v>0</v>
      </c>
      <c r="H24" s="38">
        <f t="shared" si="103"/>
        <v>0</v>
      </c>
      <c r="I24" s="38">
        <f t="shared" si="103"/>
        <v>0</v>
      </c>
      <c r="J24" s="38">
        <f t="shared" si="103"/>
        <v>0</v>
      </c>
      <c r="K24" s="38">
        <f t="shared" si="103"/>
        <v>0</v>
      </c>
      <c r="L24" s="38">
        <f t="shared" si="103"/>
        <v>0</v>
      </c>
      <c r="M24" s="38">
        <f t="shared" si="103"/>
        <v>0</v>
      </c>
      <c r="N24" s="38">
        <f t="shared" si="103"/>
        <v>0</v>
      </c>
      <c r="O24" s="38">
        <f t="shared" si="103"/>
        <v>0</v>
      </c>
      <c r="P24" s="38">
        <f t="shared" si="103"/>
        <v>0</v>
      </c>
      <c r="Q24" s="38">
        <f>P24</f>
        <v>0</v>
      </c>
      <c r="R24" s="4"/>
      <c r="S24" s="4"/>
      <c r="T24" s="4"/>
      <c r="U24" s="38">
        <f t="shared" ref="U24:AF24" si="104">IFERROR(U20/U22,0)</f>
        <v>0</v>
      </c>
      <c r="V24" s="38">
        <f t="shared" si="104"/>
        <v>0</v>
      </c>
      <c r="W24" s="38">
        <f t="shared" si="104"/>
        <v>0</v>
      </c>
      <c r="X24" s="38">
        <f t="shared" si="104"/>
        <v>0</v>
      </c>
      <c r="Y24" s="38">
        <f t="shared" si="104"/>
        <v>0</v>
      </c>
      <c r="Z24" s="38">
        <f t="shared" si="104"/>
        <v>0</v>
      </c>
      <c r="AA24" s="38">
        <f t="shared" si="104"/>
        <v>0</v>
      </c>
      <c r="AB24" s="38">
        <f t="shared" si="104"/>
        <v>0</v>
      </c>
      <c r="AC24" s="38">
        <f t="shared" si="104"/>
        <v>0</v>
      </c>
      <c r="AD24" s="38">
        <f t="shared" si="104"/>
        <v>0</v>
      </c>
      <c r="AE24" s="38">
        <f t="shared" si="104"/>
        <v>0</v>
      </c>
      <c r="AF24" s="38">
        <f t="shared" si="104"/>
        <v>0</v>
      </c>
      <c r="AG24" s="38">
        <f>AF24</f>
        <v>0</v>
      </c>
      <c r="AH24" s="4"/>
      <c r="AI24" s="4"/>
      <c r="AJ24" s="4"/>
      <c r="AK24" s="38">
        <f t="shared" ref="AK24:AV24" si="105">IFERROR(AK20/AK22,0)</f>
        <v>0.33333333333333331</v>
      </c>
      <c r="AL24" s="38">
        <f t="shared" si="105"/>
        <v>0.33333333333333331</v>
      </c>
      <c r="AM24" s="38">
        <f t="shared" si="105"/>
        <v>0.33333333333333331</v>
      </c>
      <c r="AN24" s="38">
        <f t="shared" si="105"/>
        <v>0.33333333333333331</v>
      </c>
      <c r="AO24" s="38">
        <f t="shared" si="105"/>
        <v>0.33333333333333331</v>
      </c>
      <c r="AP24" s="38">
        <f t="shared" si="105"/>
        <v>0.33333333333333331</v>
      </c>
      <c r="AQ24" s="38">
        <f t="shared" si="105"/>
        <v>0.33333333333333331</v>
      </c>
      <c r="AR24" s="38">
        <f t="shared" si="105"/>
        <v>0.33333333333333331</v>
      </c>
      <c r="AS24" s="38">
        <f t="shared" si="105"/>
        <v>0.33333333333333331</v>
      </c>
      <c r="AT24" s="38">
        <f t="shared" si="105"/>
        <v>0.33333333333333331</v>
      </c>
      <c r="AU24" s="38">
        <f t="shared" si="105"/>
        <v>0.33333333333333331</v>
      </c>
      <c r="AV24" s="38">
        <f t="shared" si="105"/>
        <v>0.33333333333333331</v>
      </c>
      <c r="AW24" s="38">
        <f>AV24</f>
        <v>0.33333333333333331</v>
      </c>
      <c r="AX24" s="4"/>
      <c r="AY24" s="4"/>
      <c r="AZ24" s="4"/>
      <c r="BA24" s="38">
        <f t="shared" ref="BA24:BL24" si="106">IFERROR(BA20/BA22,0)</f>
        <v>1.03125</v>
      </c>
      <c r="BB24" s="38">
        <f t="shared" si="106"/>
        <v>1.03125</v>
      </c>
      <c r="BC24" s="38">
        <f t="shared" si="106"/>
        <v>1.03125</v>
      </c>
      <c r="BD24" s="38">
        <f t="shared" si="106"/>
        <v>1.03125</v>
      </c>
      <c r="BE24" s="38">
        <f t="shared" si="106"/>
        <v>1.03125</v>
      </c>
      <c r="BF24" s="38">
        <f t="shared" si="106"/>
        <v>1.03125</v>
      </c>
      <c r="BG24" s="38">
        <f t="shared" si="106"/>
        <v>1.03125</v>
      </c>
      <c r="BH24" s="38">
        <f t="shared" si="106"/>
        <v>1.03125</v>
      </c>
      <c r="BI24" s="38">
        <f t="shared" si="106"/>
        <v>1.6666666666666665</v>
      </c>
      <c r="BJ24" s="38">
        <f t="shared" si="106"/>
        <v>1.6666666666666665</v>
      </c>
      <c r="BK24" s="38">
        <f t="shared" si="106"/>
        <v>1.6666666666666665</v>
      </c>
      <c r="BL24" s="38">
        <f t="shared" si="106"/>
        <v>1.6666666666666665</v>
      </c>
      <c r="BM24" s="38">
        <f>BL24</f>
        <v>1.6666666666666665</v>
      </c>
      <c r="BN24" s="4"/>
      <c r="BO24" s="4"/>
      <c r="BP24" s="4"/>
      <c r="BQ24" s="38">
        <f t="shared" ref="BQ24:CB24" si="107">IFERROR(BQ20/BQ22,0)</f>
        <v>1.6666666666666665</v>
      </c>
      <c r="BR24" s="38">
        <f t="shared" si="107"/>
        <v>1.6666666666666665</v>
      </c>
      <c r="BS24" s="38">
        <f t="shared" si="107"/>
        <v>1.6666666666666665</v>
      </c>
      <c r="BT24" s="38">
        <f t="shared" si="107"/>
        <v>1.6666666666666665</v>
      </c>
      <c r="BU24" s="38">
        <f t="shared" si="107"/>
        <v>1.6666666666666665</v>
      </c>
      <c r="BV24" s="38">
        <f t="shared" si="107"/>
        <v>1.6666666666666665</v>
      </c>
      <c r="BW24" s="38">
        <f t="shared" si="107"/>
        <v>1.6666666666666665</v>
      </c>
      <c r="BX24" s="38">
        <f t="shared" si="107"/>
        <v>1.6666666666666665</v>
      </c>
      <c r="BY24" s="38">
        <f t="shared" si="107"/>
        <v>1.6666666666666665</v>
      </c>
      <c r="BZ24" s="38">
        <f t="shared" si="107"/>
        <v>1.6666666666666665</v>
      </c>
      <c r="CA24" s="38">
        <f t="shared" si="107"/>
        <v>1.6666666666666665</v>
      </c>
      <c r="CB24" s="38">
        <f t="shared" si="107"/>
        <v>1.6666666666666665</v>
      </c>
      <c r="CC24" s="38">
        <f>CB24</f>
        <v>1.6666666666666665</v>
      </c>
      <c r="CD24" s="4"/>
      <c r="CE24" s="4"/>
      <c r="CF24" s="4"/>
      <c r="CG24" s="38">
        <f t="shared" ref="CG24:CR24" si="108">IFERROR(CG20/CG22,0)</f>
        <v>2.7777777777777777</v>
      </c>
      <c r="CH24" s="38">
        <f t="shared" si="108"/>
        <v>2.7777777777777777</v>
      </c>
      <c r="CI24" s="38">
        <f t="shared" si="108"/>
        <v>2.7777777777777777</v>
      </c>
      <c r="CJ24" s="38">
        <f t="shared" si="108"/>
        <v>2.7777777777777777</v>
      </c>
      <c r="CK24" s="38">
        <f t="shared" si="108"/>
        <v>2.7777777777777777</v>
      </c>
      <c r="CL24" s="38">
        <f t="shared" si="108"/>
        <v>2.7777777777777777</v>
      </c>
      <c r="CM24" s="38">
        <f t="shared" si="108"/>
        <v>2.7777777777777777</v>
      </c>
      <c r="CN24" s="38">
        <f t="shared" si="108"/>
        <v>2.7777777777777777</v>
      </c>
      <c r="CO24" s="38">
        <f t="shared" si="108"/>
        <v>2.7777777777777777</v>
      </c>
      <c r="CP24" s="38">
        <f t="shared" si="108"/>
        <v>2.7777777777777777</v>
      </c>
      <c r="CQ24" s="38">
        <f t="shared" si="108"/>
        <v>2.7777777777777777</v>
      </c>
      <c r="CR24" s="38">
        <f t="shared" si="108"/>
        <v>2.7777777777777777</v>
      </c>
      <c r="CS24" s="38">
        <f>CR24</f>
        <v>2.7777777777777777</v>
      </c>
      <c r="CT24" s="4"/>
      <c r="CU24" s="4"/>
      <c r="CV24" s="4"/>
      <c r="CW24" s="38">
        <f t="shared" ref="CW24:DH24" si="109">IFERROR(CW20/CW22,0)</f>
        <v>4.7619047619047619</v>
      </c>
      <c r="CX24" s="38">
        <f t="shared" si="109"/>
        <v>4.7619047619047619</v>
      </c>
      <c r="CY24" s="38">
        <f t="shared" si="109"/>
        <v>4.7619047619047619</v>
      </c>
      <c r="CZ24" s="38">
        <f t="shared" si="109"/>
        <v>4.7619047619047619</v>
      </c>
      <c r="DA24" s="38">
        <f t="shared" si="109"/>
        <v>4.7619047619047619</v>
      </c>
      <c r="DB24" s="38">
        <f t="shared" si="109"/>
        <v>4.7619047619047619</v>
      </c>
      <c r="DC24" s="38">
        <f t="shared" si="109"/>
        <v>4.7619047619047619</v>
      </c>
      <c r="DD24" s="38">
        <f t="shared" si="109"/>
        <v>4.7619047619047619</v>
      </c>
      <c r="DE24" s="38">
        <f t="shared" si="109"/>
        <v>4.7619047619047619</v>
      </c>
      <c r="DF24" s="38">
        <f t="shared" si="109"/>
        <v>4.7619047619047619</v>
      </c>
      <c r="DG24" s="38">
        <f t="shared" si="109"/>
        <v>4.7619047619047619</v>
      </c>
      <c r="DH24" s="38">
        <f t="shared" si="109"/>
        <v>4.7619047619047619</v>
      </c>
      <c r="DI24" s="38">
        <f>DH24</f>
        <v>4.7619047619047619</v>
      </c>
      <c r="DJ24" s="4"/>
      <c r="DK24" s="4"/>
    </row>
    <row r="25" spans="1:115" ht="15.75" customHeight="1">
      <c r="A25" s="4" t="s">
        <v>152</v>
      </c>
      <c r="B25" s="4"/>
      <c r="C25" s="4"/>
      <c r="D25" s="4"/>
      <c r="E25" s="4"/>
      <c r="F25" s="4"/>
      <c r="G25" s="4"/>
      <c r="H25" s="4"/>
      <c r="I25" s="4"/>
      <c r="J25" s="4"/>
      <c r="K25" s="4"/>
      <c r="L25" s="4"/>
      <c r="M25" s="4"/>
      <c r="N25" s="4"/>
      <c r="O25" s="4"/>
      <c r="P25" s="4"/>
      <c r="Q25" s="38">
        <f>IFERROR(AVERAGE(E25:P25),0)</f>
        <v>0</v>
      </c>
      <c r="R25" s="4"/>
      <c r="S25" s="4"/>
      <c r="T25" s="4"/>
      <c r="U25" s="4">
        <v>1</v>
      </c>
      <c r="V25" s="4">
        <v>1</v>
      </c>
      <c r="W25" s="4">
        <v>1</v>
      </c>
      <c r="X25" s="4">
        <v>1</v>
      </c>
      <c r="Y25" s="4">
        <v>1</v>
      </c>
      <c r="Z25" s="4">
        <v>1</v>
      </c>
      <c r="AA25" s="4">
        <v>1</v>
      </c>
      <c r="AB25" s="4">
        <v>1</v>
      </c>
      <c r="AC25" s="4">
        <v>1</v>
      </c>
      <c r="AD25" s="4">
        <v>1</v>
      </c>
      <c r="AE25" s="4">
        <v>1</v>
      </c>
      <c r="AF25" s="4">
        <v>1</v>
      </c>
      <c r="AG25" s="38">
        <f>IFERROR(AVERAGE(U25:AF25),0)</f>
        <v>1</v>
      </c>
      <c r="AH25" s="4"/>
      <c r="AI25" s="4"/>
      <c r="AJ25" s="4"/>
      <c r="AK25" s="38">
        <v>3</v>
      </c>
      <c r="AL25" s="38">
        <f t="shared" ref="AL25:AV25" si="110">AK25</f>
        <v>3</v>
      </c>
      <c r="AM25" s="38">
        <f t="shared" si="110"/>
        <v>3</v>
      </c>
      <c r="AN25" s="38">
        <f t="shared" si="110"/>
        <v>3</v>
      </c>
      <c r="AO25" s="38">
        <f t="shared" si="110"/>
        <v>3</v>
      </c>
      <c r="AP25" s="38">
        <f t="shared" si="110"/>
        <v>3</v>
      </c>
      <c r="AQ25" s="38">
        <f t="shared" si="110"/>
        <v>3</v>
      </c>
      <c r="AR25" s="38">
        <f t="shared" si="110"/>
        <v>3</v>
      </c>
      <c r="AS25" s="38">
        <f t="shared" si="110"/>
        <v>3</v>
      </c>
      <c r="AT25" s="38">
        <f t="shared" si="110"/>
        <v>3</v>
      </c>
      <c r="AU25" s="38">
        <f t="shared" si="110"/>
        <v>3</v>
      </c>
      <c r="AV25" s="38">
        <f t="shared" si="110"/>
        <v>3</v>
      </c>
      <c r="AW25" s="38">
        <f>AVERAGE(AK25:AV25)</f>
        <v>3</v>
      </c>
      <c r="AX25" s="4"/>
      <c r="AY25" s="4"/>
      <c r="AZ25" s="4"/>
      <c r="BA25" s="38">
        <v>3</v>
      </c>
      <c r="BB25" s="38">
        <f t="shared" ref="BB25:BL25" si="111">BA25</f>
        <v>3</v>
      </c>
      <c r="BC25" s="38">
        <f t="shared" si="111"/>
        <v>3</v>
      </c>
      <c r="BD25" s="38">
        <f t="shared" si="111"/>
        <v>3</v>
      </c>
      <c r="BE25" s="38">
        <f t="shared" si="111"/>
        <v>3</v>
      </c>
      <c r="BF25" s="38">
        <f t="shared" si="111"/>
        <v>3</v>
      </c>
      <c r="BG25" s="38">
        <f t="shared" si="111"/>
        <v>3</v>
      </c>
      <c r="BH25" s="38">
        <f t="shared" si="111"/>
        <v>3</v>
      </c>
      <c r="BI25" s="38">
        <f t="shared" si="111"/>
        <v>3</v>
      </c>
      <c r="BJ25" s="38">
        <f t="shared" si="111"/>
        <v>3</v>
      </c>
      <c r="BK25" s="38">
        <f t="shared" si="111"/>
        <v>3</v>
      </c>
      <c r="BL25" s="38">
        <f t="shared" si="111"/>
        <v>3</v>
      </c>
      <c r="BM25" s="38">
        <f>AVERAGE(BA25:BL25)</f>
        <v>3</v>
      </c>
      <c r="BN25" s="4"/>
      <c r="BO25" s="4"/>
      <c r="BP25" s="4"/>
      <c r="BQ25" s="38">
        <v>3</v>
      </c>
      <c r="BR25" s="38">
        <f t="shared" ref="BR25:CB25" si="112">BQ25</f>
        <v>3</v>
      </c>
      <c r="BS25" s="38">
        <f t="shared" si="112"/>
        <v>3</v>
      </c>
      <c r="BT25" s="38">
        <f t="shared" si="112"/>
        <v>3</v>
      </c>
      <c r="BU25" s="38">
        <f t="shared" si="112"/>
        <v>3</v>
      </c>
      <c r="BV25" s="38">
        <f t="shared" si="112"/>
        <v>3</v>
      </c>
      <c r="BW25" s="38">
        <f t="shared" si="112"/>
        <v>3</v>
      </c>
      <c r="BX25" s="38">
        <f t="shared" si="112"/>
        <v>3</v>
      </c>
      <c r="BY25" s="38">
        <f t="shared" si="112"/>
        <v>3</v>
      </c>
      <c r="BZ25" s="38">
        <f t="shared" si="112"/>
        <v>3</v>
      </c>
      <c r="CA25" s="38">
        <f t="shared" si="112"/>
        <v>3</v>
      </c>
      <c r="CB25" s="38">
        <f t="shared" si="112"/>
        <v>3</v>
      </c>
      <c r="CC25" s="38">
        <f>AVERAGE(BQ25:CB25)</f>
        <v>3</v>
      </c>
      <c r="CD25" s="4"/>
      <c r="CE25" s="4"/>
      <c r="CF25" s="4"/>
      <c r="CG25" s="38">
        <v>3</v>
      </c>
      <c r="CH25" s="38">
        <f t="shared" ref="CH25:CR25" si="113">CG25</f>
        <v>3</v>
      </c>
      <c r="CI25" s="38">
        <f t="shared" si="113"/>
        <v>3</v>
      </c>
      <c r="CJ25" s="38">
        <f t="shared" si="113"/>
        <v>3</v>
      </c>
      <c r="CK25" s="38">
        <f t="shared" si="113"/>
        <v>3</v>
      </c>
      <c r="CL25" s="38">
        <f t="shared" si="113"/>
        <v>3</v>
      </c>
      <c r="CM25" s="38">
        <f t="shared" si="113"/>
        <v>3</v>
      </c>
      <c r="CN25" s="38">
        <f t="shared" si="113"/>
        <v>3</v>
      </c>
      <c r="CO25" s="38">
        <f t="shared" si="113"/>
        <v>3</v>
      </c>
      <c r="CP25" s="38">
        <f t="shared" si="113"/>
        <v>3</v>
      </c>
      <c r="CQ25" s="38">
        <f t="shared" si="113"/>
        <v>3</v>
      </c>
      <c r="CR25" s="38">
        <f t="shared" si="113"/>
        <v>3</v>
      </c>
      <c r="CS25" s="38">
        <f>AVERAGE(CG25:CR25)</f>
        <v>3</v>
      </c>
      <c r="CT25" s="4"/>
      <c r="CU25" s="4"/>
      <c r="CV25" s="4"/>
      <c r="CW25" s="38">
        <v>3</v>
      </c>
      <c r="CX25" s="38">
        <f t="shared" ref="CX25:DH25" si="114">CW25</f>
        <v>3</v>
      </c>
      <c r="CY25" s="38">
        <f t="shared" si="114"/>
        <v>3</v>
      </c>
      <c r="CZ25" s="38">
        <f t="shared" si="114"/>
        <v>3</v>
      </c>
      <c r="DA25" s="38">
        <f t="shared" si="114"/>
        <v>3</v>
      </c>
      <c r="DB25" s="38">
        <f t="shared" si="114"/>
        <v>3</v>
      </c>
      <c r="DC25" s="38">
        <f t="shared" si="114"/>
        <v>3</v>
      </c>
      <c r="DD25" s="38">
        <f t="shared" si="114"/>
        <v>3</v>
      </c>
      <c r="DE25" s="38">
        <f t="shared" si="114"/>
        <v>3</v>
      </c>
      <c r="DF25" s="38">
        <f t="shared" si="114"/>
        <v>3</v>
      </c>
      <c r="DG25" s="38">
        <f t="shared" si="114"/>
        <v>3</v>
      </c>
      <c r="DH25" s="38">
        <f t="shared" si="114"/>
        <v>3</v>
      </c>
      <c r="DI25" s="38">
        <f>AVERAGE(CW25:DH25)</f>
        <v>3</v>
      </c>
      <c r="DJ25" s="4"/>
      <c r="DK25" s="4"/>
    </row>
    <row r="26" spans="1:115" ht="15.75" customHeight="1">
      <c r="A26" s="4" t="s">
        <v>154</v>
      </c>
      <c r="B26" s="4"/>
      <c r="C26" s="4"/>
      <c r="D26" s="4"/>
      <c r="E26" s="83">
        <f>IFERROR(E24/E25,0)</f>
        <v>0</v>
      </c>
      <c r="F26" s="83">
        <f t="shared" ref="F26:P26" si="115">IFERROR(F24/F25,0)</f>
        <v>0</v>
      </c>
      <c r="G26" s="83">
        <f t="shared" si="115"/>
        <v>0</v>
      </c>
      <c r="H26" s="83">
        <f t="shared" si="115"/>
        <v>0</v>
      </c>
      <c r="I26" s="83">
        <f t="shared" si="115"/>
        <v>0</v>
      </c>
      <c r="J26" s="83">
        <f t="shared" si="115"/>
        <v>0</v>
      </c>
      <c r="K26" s="83">
        <f t="shared" si="115"/>
        <v>0</v>
      </c>
      <c r="L26" s="83">
        <f t="shared" si="115"/>
        <v>0</v>
      </c>
      <c r="M26" s="83">
        <f t="shared" si="115"/>
        <v>0</v>
      </c>
      <c r="N26" s="83">
        <f t="shared" si="115"/>
        <v>0</v>
      </c>
      <c r="O26" s="83">
        <f t="shared" si="115"/>
        <v>0</v>
      </c>
      <c r="P26" s="83">
        <f t="shared" si="115"/>
        <v>0</v>
      </c>
      <c r="Q26" s="83"/>
      <c r="R26" s="4"/>
      <c r="S26" s="4"/>
      <c r="T26" s="4"/>
      <c r="U26" s="83">
        <f>U24/U25</f>
        <v>0</v>
      </c>
      <c r="V26" s="170">
        <f t="shared" ref="V26:AF26" si="116">V24/V25+U26</f>
        <v>0</v>
      </c>
      <c r="W26" s="170">
        <f t="shared" si="116"/>
        <v>0</v>
      </c>
      <c r="X26" s="170">
        <f t="shared" si="116"/>
        <v>0</v>
      </c>
      <c r="Y26" s="170">
        <f t="shared" si="116"/>
        <v>0</v>
      </c>
      <c r="Z26" s="170">
        <f t="shared" si="116"/>
        <v>0</v>
      </c>
      <c r="AA26" s="170">
        <f t="shared" si="116"/>
        <v>0</v>
      </c>
      <c r="AB26" s="170">
        <f t="shared" si="116"/>
        <v>0</v>
      </c>
      <c r="AC26" s="170">
        <f t="shared" si="116"/>
        <v>0</v>
      </c>
      <c r="AD26" s="170">
        <f t="shared" si="116"/>
        <v>0</v>
      </c>
      <c r="AE26" s="170">
        <f t="shared" si="116"/>
        <v>0</v>
      </c>
      <c r="AF26" s="170">
        <f t="shared" si="116"/>
        <v>0</v>
      </c>
      <c r="AG26" s="83"/>
      <c r="AH26" s="4"/>
      <c r="AI26" s="4"/>
      <c r="AJ26" s="4"/>
      <c r="AK26" s="83">
        <f>AK24/AK25</f>
        <v>0.1111111111111111</v>
      </c>
      <c r="AL26" s="170">
        <f t="shared" ref="AL26:AV26" si="117">AL24/AL25+AK26</f>
        <v>0.22222222222222221</v>
      </c>
      <c r="AM26" s="170">
        <f t="shared" si="117"/>
        <v>0.33333333333333331</v>
      </c>
      <c r="AN26" s="170">
        <f t="shared" si="117"/>
        <v>0.44444444444444442</v>
      </c>
      <c r="AO26" s="170">
        <f t="shared" si="117"/>
        <v>0.55555555555555558</v>
      </c>
      <c r="AP26" s="170">
        <f t="shared" si="117"/>
        <v>0.66666666666666674</v>
      </c>
      <c r="AQ26" s="170">
        <f t="shared" si="117"/>
        <v>0.7777777777777779</v>
      </c>
      <c r="AR26" s="170">
        <f t="shared" si="117"/>
        <v>0.88888888888888906</v>
      </c>
      <c r="AS26" s="170">
        <f t="shared" si="117"/>
        <v>1.0000000000000002</v>
      </c>
      <c r="AT26" s="170">
        <f t="shared" si="117"/>
        <v>1.1111111111111114</v>
      </c>
      <c r="AU26" s="170">
        <f t="shared" si="117"/>
        <v>1.2222222222222225</v>
      </c>
      <c r="AV26" s="170">
        <f t="shared" si="117"/>
        <v>1.3333333333333337</v>
      </c>
      <c r="AW26" s="83"/>
      <c r="AX26" s="4"/>
      <c r="AY26" s="4"/>
      <c r="AZ26" s="4"/>
      <c r="BA26" s="83">
        <f>BA24/BA25</f>
        <v>0.34375</v>
      </c>
      <c r="BB26" s="170">
        <f t="shared" ref="BB26:BL26" si="118">BB24/BB25+BA26</f>
        <v>0.6875</v>
      </c>
      <c r="BC26" s="170">
        <f t="shared" si="118"/>
        <v>1.03125</v>
      </c>
      <c r="BD26" s="170">
        <f t="shared" si="118"/>
        <v>1.375</v>
      </c>
      <c r="BE26" s="170">
        <f t="shared" si="118"/>
        <v>1.71875</v>
      </c>
      <c r="BF26" s="170">
        <f t="shared" si="118"/>
        <v>2.0625</v>
      </c>
      <c r="BG26" s="170">
        <f t="shared" si="118"/>
        <v>2.40625</v>
      </c>
      <c r="BH26" s="170">
        <f t="shared" si="118"/>
        <v>2.75</v>
      </c>
      <c r="BI26" s="170">
        <f t="shared" si="118"/>
        <v>3.3055555555555554</v>
      </c>
      <c r="BJ26" s="170">
        <f t="shared" si="118"/>
        <v>3.8611111111111107</v>
      </c>
      <c r="BK26" s="170">
        <f t="shared" si="118"/>
        <v>4.4166666666666661</v>
      </c>
      <c r="BL26" s="170">
        <f t="shared" si="118"/>
        <v>4.9722222222222214</v>
      </c>
      <c r="BM26" s="83"/>
      <c r="BN26" s="4"/>
      <c r="BO26" s="4"/>
      <c r="BP26" s="4"/>
      <c r="BQ26" s="83">
        <f>BQ24/BQ25</f>
        <v>0.55555555555555547</v>
      </c>
      <c r="BR26" s="170">
        <f t="shared" ref="BR26:CB26" si="119">BR24/BR25+BQ26</f>
        <v>1.1111111111111109</v>
      </c>
      <c r="BS26" s="170">
        <f t="shared" si="119"/>
        <v>1.6666666666666665</v>
      </c>
      <c r="BT26" s="170">
        <f t="shared" si="119"/>
        <v>2.2222222222222219</v>
      </c>
      <c r="BU26" s="170">
        <f t="shared" si="119"/>
        <v>2.7777777777777772</v>
      </c>
      <c r="BV26" s="170">
        <f t="shared" si="119"/>
        <v>3.3333333333333326</v>
      </c>
      <c r="BW26" s="170">
        <f t="shared" si="119"/>
        <v>3.888888888888888</v>
      </c>
      <c r="BX26" s="170">
        <f t="shared" si="119"/>
        <v>4.4444444444444438</v>
      </c>
      <c r="BY26" s="170">
        <f t="shared" si="119"/>
        <v>4.9999999999999991</v>
      </c>
      <c r="BZ26" s="170">
        <f t="shared" si="119"/>
        <v>5.5555555555555545</v>
      </c>
      <c r="CA26" s="170">
        <f t="shared" si="119"/>
        <v>6.1111111111111098</v>
      </c>
      <c r="CB26" s="170">
        <f t="shared" si="119"/>
        <v>6.6666666666666652</v>
      </c>
      <c r="CC26" s="83"/>
      <c r="CD26" s="4"/>
      <c r="CE26" s="4"/>
      <c r="CF26" s="4"/>
      <c r="CG26" s="83">
        <f>CG24/CG25</f>
        <v>0.92592592592592593</v>
      </c>
      <c r="CH26" s="170">
        <f t="shared" ref="CH26:CR26" si="120">CH24/CH25+CG26</f>
        <v>1.8518518518518519</v>
      </c>
      <c r="CI26" s="170">
        <f t="shared" si="120"/>
        <v>2.7777777777777777</v>
      </c>
      <c r="CJ26" s="170">
        <f t="shared" si="120"/>
        <v>3.7037037037037037</v>
      </c>
      <c r="CK26" s="170">
        <f t="shared" si="120"/>
        <v>4.6296296296296298</v>
      </c>
      <c r="CL26" s="170">
        <f t="shared" si="120"/>
        <v>5.5555555555555554</v>
      </c>
      <c r="CM26" s="170">
        <f t="shared" si="120"/>
        <v>6.481481481481481</v>
      </c>
      <c r="CN26" s="170">
        <f t="shared" si="120"/>
        <v>7.4074074074074066</v>
      </c>
      <c r="CO26" s="170">
        <f t="shared" si="120"/>
        <v>8.3333333333333321</v>
      </c>
      <c r="CP26" s="170">
        <f t="shared" si="120"/>
        <v>9.2592592592592577</v>
      </c>
      <c r="CQ26" s="170">
        <f t="shared" si="120"/>
        <v>10.185185185185183</v>
      </c>
      <c r="CR26" s="170">
        <f t="shared" si="120"/>
        <v>11.111111111111109</v>
      </c>
      <c r="CS26" s="83"/>
      <c r="CT26" s="4"/>
      <c r="CU26" s="4"/>
      <c r="CV26" s="4"/>
      <c r="CW26" s="83">
        <f>CW24/CW25</f>
        <v>1.5873015873015872</v>
      </c>
      <c r="CX26" s="170">
        <f t="shared" ref="CX26:DH26" si="121">CX24/CX25+CW26</f>
        <v>3.1746031746031744</v>
      </c>
      <c r="CY26" s="170">
        <f t="shared" si="121"/>
        <v>4.7619047619047619</v>
      </c>
      <c r="CZ26" s="170">
        <f t="shared" si="121"/>
        <v>6.3492063492063489</v>
      </c>
      <c r="DA26" s="170">
        <f t="shared" si="121"/>
        <v>7.9365079365079358</v>
      </c>
      <c r="DB26" s="170">
        <f t="shared" si="121"/>
        <v>9.5238095238095237</v>
      </c>
      <c r="DC26" s="170">
        <f t="shared" si="121"/>
        <v>11.111111111111111</v>
      </c>
      <c r="DD26" s="170">
        <f t="shared" si="121"/>
        <v>12.698412698412698</v>
      </c>
      <c r="DE26" s="170">
        <f t="shared" si="121"/>
        <v>14.285714285714285</v>
      </c>
      <c r="DF26" s="170">
        <f t="shared" si="121"/>
        <v>15.873015873015872</v>
      </c>
      <c r="DG26" s="170">
        <f t="shared" si="121"/>
        <v>17.460317460317459</v>
      </c>
      <c r="DH26" s="170">
        <f t="shared" si="121"/>
        <v>19.047619047619047</v>
      </c>
      <c r="DI26" s="83"/>
      <c r="DJ26" s="4"/>
      <c r="DK26" s="4"/>
    </row>
    <row r="27" spans="1:115" ht="7.5" customHeight="1">
      <c r="A27" s="4"/>
      <c r="B27" s="4"/>
      <c r="C27" s="4"/>
      <c r="D27" s="4"/>
      <c r="E27" s="83"/>
      <c r="F27" s="170"/>
      <c r="G27" s="170"/>
      <c r="H27" s="170"/>
      <c r="I27" s="170"/>
      <c r="J27" s="170"/>
      <c r="K27" s="170"/>
      <c r="L27" s="170"/>
      <c r="M27" s="170"/>
      <c r="N27" s="170"/>
      <c r="O27" s="170"/>
      <c r="P27" s="170"/>
      <c r="Q27" s="83"/>
      <c r="R27" s="4"/>
      <c r="S27" s="4"/>
      <c r="T27" s="4"/>
      <c r="U27" s="83"/>
      <c r="V27" s="170"/>
      <c r="W27" s="170"/>
      <c r="X27" s="170"/>
      <c r="Y27" s="170"/>
      <c r="Z27" s="170"/>
      <c r="AA27" s="170"/>
      <c r="AB27" s="170"/>
      <c r="AC27" s="170"/>
      <c r="AD27" s="170"/>
      <c r="AE27" s="170"/>
      <c r="AF27" s="170"/>
      <c r="AG27" s="83"/>
      <c r="AH27" s="4"/>
      <c r="AI27" s="4"/>
      <c r="AJ27" s="4"/>
      <c r="AK27" s="83"/>
      <c r="AL27" s="170"/>
      <c r="AM27" s="170"/>
      <c r="AN27" s="170"/>
      <c r="AO27" s="170"/>
      <c r="AP27" s="170"/>
      <c r="AQ27" s="170"/>
      <c r="AR27" s="170"/>
      <c r="AS27" s="170"/>
      <c r="AT27" s="170"/>
      <c r="AU27" s="170"/>
      <c r="AV27" s="170"/>
      <c r="AW27" s="83"/>
      <c r="AX27" s="4"/>
      <c r="AY27" s="4"/>
      <c r="AZ27" s="4"/>
      <c r="BA27" s="83"/>
      <c r="BB27" s="170"/>
      <c r="BC27" s="170"/>
      <c r="BD27" s="170"/>
      <c r="BE27" s="170"/>
      <c r="BF27" s="170"/>
      <c r="BG27" s="170"/>
      <c r="BH27" s="170"/>
      <c r="BI27" s="170"/>
      <c r="BJ27" s="170"/>
      <c r="BK27" s="170"/>
      <c r="BL27" s="170"/>
      <c r="BM27" s="83"/>
      <c r="BN27" s="4"/>
      <c r="BO27" s="4"/>
      <c r="BP27" s="4"/>
      <c r="BQ27" s="83"/>
      <c r="BR27" s="170"/>
      <c r="BS27" s="170"/>
      <c r="BT27" s="170"/>
      <c r="BU27" s="170"/>
      <c r="BV27" s="170"/>
      <c r="BW27" s="170"/>
      <c r="BX27" s="170"/>
      <c r="BY27" s="170"/>
      <c r="BZ27" s="170"/>
      <c r="CA27" s="170"/>
      <c r="CB27" s="170"/>
      <c r="CC27" s="83"/>
      <c r="CD27" s="4"/>
      <c r="CE27" s="4"/>
      <c r="CF27" s="4"/>
      <c r="CG27" s="83"/>
      <c r="CH27" s="170"/>
      <c r="CI27" s="170"/>
      <c r="CJ27" s="170"/>
      <c r="CK27" s="170"/>
      <c r="CL27" s="170"/>
      <c r="CM27" s="170"/>
      <c r="CN27" s="170"/>
      <c r="CO27" s="170"/>
      <c r="CP27" s="170"/>
      <c r="CQ27" s="170"/>
      <c r="CR27" s="170"/>
      <c r="CS27" s="83"/>
      <c r="CT27" s="4"/>
      <c r="CU27" s="4"/>
      <c r="CV27" s="4"/>
      <c r="CW27" s="83"/>
      <c r="CX27" s="170"/>
      <c r="CY27" s="170"/>
      <c r="CZ27" s="170"/>
      <c r="DA27" s="170"/>
      <c r="DB27" s="170"/>
      <c r="DC27" s="170"/>
      <c r="DD27" s="170"/>
      <c r="DE27" s="170"/>
      <c r="DF27" s="170"/>
      <c r="DG27" s="170"/>
      <c r="DH27" s="170"/>
      <c r="DI27" s="83"/>
      <c r="DJ27" s="4"/>
      <c r="DK27" s="4"/>
    </row>
    <row r="28" spans="1:115" s="190" customFormat="1" ht="16">
      <c r="A28" s="188" t="s">
        <v>156</v>
      </c>
      <c r="B28" s="188"/>
      <c r="C28" s="189"/>
      <c r="D28" s="189"/>
      <c r="E28" s="189">
        <v>0</v>
      </c>
      <c r="F28" s="189">
        <v>0</v>
      </c>
      <c r="G28" s="189">
        <v>0</v>
      </c>
      <c r="H28" s="189">
        <v>0</v>
      </c>
      <c r="I28" s="189">
        <v>0</v>
      </c>
      <c r="J28" s="189">
        <v>0</v>
      </c>
      <c r="K28" s="189">
        <v>0</v>
      </c>
      <c r="L28" s="189">
        <v>0</v>
      </c>
      <c r="M28" s="189">
        <v>0</v>
      </c>
      <c r="N28" s="189">
        <v>0</v>
      </c>
      <c r="O28" s="189">
        <v>0</v>
      </c>
      <c r="P28" s="189">
        <v>0</v>
      </c>
      <c r="Q28" s="189">
        <f>SUM(E28:P28)</f>
        <v>0</v>
      </c>
      <c r="R28" s="189"/>
      <c r="S28" s="189"/>
      <c r="T28" s="189"/>
      <c r="U28" s="223">
        <v>1</v>
      </c>
      <c r="V28" s="189">
        <v>0</v>
      </c>
      <c r="W28" s="189">
        <v>0</v>
      </c>
      <c r="X28" s="189">
        <v>0</v>
      </c>
      <c r="Y28" s="189">
        <v>0</v>
      </c>
      <c r="Z28" s="189">
        <v>0</v>
      </c>
      <c r="AA28" s="189">
        <v>0</v>
      </c>
      <c r="AB28" s="189">
        <v>0</v>
      </c>
      <c r="AC28" s="189">
        <v>0</v>
      </c>
      <c r="AD28" s="189">
        <v>0</v>
      </c>
      <c r="AE28" s="189">
        <v>0</v>
      </c>
      <c r="AF28" s="189">
        <v>0</v>
      </c>
      <c r="AG28" s="189">
        <f>SUM(U28:AF28)</f>
        <v>1</v>
      </c>
      <c r="AH28" s="189"/>
      <c r="AI28" s="189"/>
      <c r="AJ28" s="189"/>
      <c r="AK28" s="189">
        <f>ROUNDDOWN(AK26,0) -ROUNDDOWN(AG26,0)</f>
        <v>0</v>
      </c>
      <c r="AL28" s="189">
        <f t="shared" ref="AL28:AR28" si="122">ROUNDDOWN(AL26,0) -ROUNDDOWN(AK26,0)</f>
        <v>0</v>
      </c>
      <c r="AM28" s="223">
        <v>1</v>
      </c>
      <c r="AN28" s="189">
        <f t="shared" si="122"/>
        <v>0</v>
      </c>
      <c r="AO28" s="189">
        <f t="shared" si="122"/>
        <v>0</v>
      </c>
      <c r="AP28" s="189">
        <f t="shared" si="122"/>
        <v>0</v>
      </c>
      <c r="AQ28" s="189">
        <f t="shared" si="122"/>
        <v>0</v>
      </c>
      <c r="AR28" s="189">
        <f t="shared" si="122"/>
        <v>0</v>
      </c>
      <c r="AS28" s="189">
        <v>0</v>
      </c>
      <c r="AT28" s="189">
        <f t="shared" ref="AT28:AV28" si="123">ROUNDDOWN(AT26,0) -ROUNDDOWN(AS26,0)</f>
        <v>0</v>
      </c>
      <c r="AU28" s="189">
        <f t="shared" si="123"/>
        <v>0</v>
      </c>
      <c r="AV28" s="189">
        <f t="shared" si="123"/>
        <v>0</v>
      </c>
      <c r="AW28" s="189">
        <f>SUM(AK28:AV28)</f>
        <v>1</v>
      </c>
      <c r="AX28" s="189"/>
      <c r="AY28" s="189"/>
      <c r="AZ28" s="189"/>
      <c r="BA28" s="189">
        <f>ROUNDDOWN(BA26,0) -ROUNDDOWN(AW26,0)</f>
        <v>0</v>
      </c>
      <c r="BB28" s="189">
        <f t="shared" ref="BB28:BL28" si="124">ROUNDDOWN(BB26,0) -ROUNDDOWN(BA26,0)</f>
        <v>0</v>
      </c>
      <c r="BC28" s="189">
        <f t="shared" si="124"/>
        <v>1</v>
      </c>
      <c r="BD28" s="189">
        <f t="shared" si="124"/>
        <v>0</v>
      </c>
      <c r="BE28" s="189">
        <f t="shared" si="124"/>
        <v>0</v>
      </c>
      <c r="BF28" s="189">
        <f t="shared" si="124"/>
        <v>1</v>
      </c>
      <c r="BG28" s="189">
        <f t="shared" si="124"/>
        <v>0</v>
      </c>
      <c r="BH28" s="189">
        <f t="shared" si="124"/>
        <v>0</v>
      </c>
      <c r="BI28" s="189">
        <f t="shared" si="124"/>
        <v>1</v>
      </c>
      <c r="BJ28" s="189">
        <f t="shared" si="124"/>
        <v>0</v>
      </c>
      <c r="BK28" s="189">
        <f t="shared" si="124"/>
        <v>1</v>
      </c>
      <c r="BL28" s="189">
        <f t="shared" si="124"/>
        <v>0</v>
      </c>
      <c r="BM28" s="189">
        <f>SUM(BA28:BL28)</f>
        <v>4</v>
      </c>
      <c r="BN28" s="189"/>
      <c r="BO28" s="189"/>
      <c r="BP28" s="189"/>
      <c r="BQ28" s="189">
        <f>ROUNDDOWN(BQ26,0) -ROUNDDOWN(BM26,0)</f>
        <v>0</v>
      </c>
      <c r="BR28" s="189">
        <f t="shared" ref="BR28:CB28" si="125">ROUNDDOWN(BR26,0) -ROUNDDOWN(BQ26,0)</f>
        <v>1</v>
      </c>
      <c r="BS28" s="189">
        <f t="shared" si="125"/>
        <v>0</v>
      </c>
      <c r="BT28" s="189">
        <f t="shared" si="125"/>
        <v>1</v>
      </c>
      <c r="BU28" s="189">
        <f t="shared" si="125"/>
        <v>0</v>
      </c>
      <c r="BV28" s="189">
        <f t="shared" si="125"/>
        <v>1</v>
      </c>
      <c r="BW28" s="189">
        <f t="shared" si="125"/>
        <v>0</v>
      </c>
      <c r="BX28" s="189">
        <f t="shared" si="125"/>
        <v>1</v>
      </c>
      <c r="BY28" s="189">
        <f t="shared" si="125"/>
        <v>1</v>
      </c>
      <c r="BZ28" s="189">
        <f t="shared" si="125"/>
        <v>0</v>
      </c>
      <c r="CA28" s="189">
        <f t="shared" si="125"/>
        <v>1</v>
      </c>
      <c r="CB28" s="189">
        <f t="shared" si="125"/>
        <v>0</v>
      </c>
      <c r="CC28" s="189">
        <f>SUM(BQ28:CB28)</f>
        <v>6</v>
      </c>
      <c r="CD28" s="189"/>
      <c r="CE28" s="189"/>
      <c r="CF28" s="189"/>
      <c r="CG28" s="189">
        <f>ROUNDDOWN(CG26,0) -ROUNDDOWN(CC26,0)</f>
        <v>0</v>
      </c>
      <c r="CH28" s="189">
        <f t="shared" ref="CH28:CR28" si="126">ROUNDDOWN(CH26,0) -ROUNDDOWN(CG26,0)</f>
        <v>1</v>
      </c>
      <c r="CI28" s="189">
        <f t="shared" si="126"/>
        <v>1</v>
      </c>
      <c r="CJ28" s="189">
        <f t="shared" si="126"/>
        <v>1</v>
      </c>
      <c r="CK28" s="189">
        <f t="shared" si="126"/>
        <v>1</v>
      </c>
      <c r="CL28" s="189">
        <f t="shared" si="126"/>
        <v>1</v>
      </c>
      <c r="CM28" s="189">
        <f t="shared" si="126"/>
        <v>1</v>
      </c>
      <c r="CN28" s="189">
        <f t="shared" si="126"/>
        <v>1</v>
      </c>
      <c r="CO28" s="189">
        <f t="shared" si="126"/>
        <v>1</v>
      </c>
      <c r="CP28" s="189">
        <f t="shared" si="126"/>
        <v>1</v>
      </c>
      <c r="CQ28" s="189">
        <f t="shared" si="126"/>
        <v>1</v>
      </c>
      <c r="CR28" s="189">
        <f t="shared" si="126"/>
        <v>1</v>
      </c>
      <c r="CS28" s="189">
        <f>SUM(CG28:CR28)</f>
        <v>11</v>
      </c>
      <c r="CT28" s="189"/>
      <c r="CU28" s="189"/>
      <c r="CV28" s="189"/>
      <c r="CW28" s="189">
        <f>ROUNDDOWN(CW26,0) -ROUNDDOWN(CS26,0)</f>
        <v>1</v>
      </c>
      <c r="CX28" s="189">
        <f t="shared" ref="CX28:DH28" si="127">ROUNDDOWN(CX26,0) -ROUNDDOWN(CW26,0)</f>
        <v>2</v>
      </c>
      <c r="CY28" s="189">
        <f t="shared" si="127"/>
        <v>1</v>
      </c>
      <c r="CZ28" s="189">
        <f t="shared" si="127"/>
        <v>2</v>
      </c>
      <c r="DA28" s="189">
        <f t="shared" si="127"/>
        <v>1</v>
      </c>
      <c r="DB28" s="189">
        <f t="shared" si="127"/>
        <v>2</v>
      </c>
      <c r="DC28" s="189">
        <f t="shared" si="127"/>
        <v>2</v>
      </c>
      <c r="DD28" s="189">
        <f t="shared" si="127"/>
        <v>1</v>
      </c>
      <c r="DE28" s="189">
        <f t="shared" si="127"/>
        <v>2</v>
      </c>
      <c r="DF28" s="189">
        <f t="shared" si="127"/>
        <v>1</v>
      </c>
      <c r="DG28" s="189">
        <f t="shared" si="127"/>
        <v>2</v>
      </c>
      <c r="DH28" s="189">
        <f t="shared" si="127"/>
        <v>2</v>
      </c>
      <c r="DI28" s="189">
        <f>SUM(CW28:DH28)</f>
        <v>19</v>
      </c>
      <c r="DJ28" s="188"/>
      <c r="DK28" s="188"/>
    </row>
    <row r="29" spans="1:115" ht="15.75" customHeight="1">
      <c r="A29" s="4" t="s">
        <v>157</v>
      </c>
      <c r="B29" s="4"/>
      <c r="C29" s="38"/>
      <c r="D29" s="38"/>
      <c r="E29" s="38">
        <v>0</v>
      </c>
      <c r="F29" s="38">
        <f t="shared" ref="F29:P29" si="128">E29+F28</f>
        <v>0</v>
      </c>
      <c r="G29" s="38">
        <f t="shared" si="128"/>
        <v>0</v>
      </c>
      <c r="H29" s="38">
        <f t="shared" si="128"/>
        <v>0</v>
      </c>
      <c r="I29" s="38">
        <f t="shared" si="128"/>
        <v>0</v>
      </c>
      <c r="J29" s="38">
        <f t="shared" si="128"/>
        <v>0</v>
      </c>
      <c r="K29" s="38">
        <f t="shared" si="128"/>
        <v>0</v>
      </c>
      <c r="L29" s="38">
        <f t="shared" si="128"/>
        <v>0</v>
      </c>
      <c r="M29" s="38">
        <f t="shared" si="128"/>
        <v>0</v>
      </c>
      <c r="N29" s="38">
        <f t="shared" si="128"/>
        <v>0</v>
      </c>
      <c r="O29" s="38">
        <f t="shared" si="128"/>
        <v>0</v>
      </c>
      <c r="P29" s="38">
        <f t="shared" si="128"/>
        <v>0</v>
      </c>
      <c r="Q29" s="38">
        <f>P29</f>
        <v>0</v>
      </c>
      <c r="R29" s="38"/>
      <c r="S29" s="38"/>
      <c r="T29" s="38"/>
      <c r="U29" s="38">
        <f>U28+P29</f>
        <v>1</v>
      </c>
      <c r="V29" s="38">
        <f t="shared" ref="V29:AF29" si="129">U29+V28</f>
        <v>1</v>
      </c>
      <c r="W29" s="38">
        <f t="shared" si="129"/>
        <v>1</v>
      </c>
      <c r="X29" s="38">
        <f t="shared" si="129"/>
        <v>1</v>
      </c>
      <c r="Y29" s="38">
        <f t="shared" si="129"/>
        <v>1</v>
      </c>
      <c r="Z29" s="38">
        <f t="shared" si="129"/>
        <v>1</v>
      </c>
      <c r="AA29" s="38">
        <f t="shared" si="129"/>
        <v>1</v>
      </c>
      <c r="AB29" s="38">
        <f t="shared" si="129"/>
        <v>1</v>
      </c>
      <c r="AC29" s="38">
        <f t="shared" si="129"/>
        <v>1</v>
      </c>
      <c r="AD29" s="38">
        <f t="shared" si="129"/>
        <v>1</v>
      </c>
      <c r="AE29" s="38">
        <f t="shared" si="129"/>
        <v>1</v>
      </c>
      <c r="AF29" s="38">
        <f t="shared" si="129"/>
        <v>1</v>
      </c>
      <c r="AG29" s="38">
        <f>AF29</f>
        <v>1</v>
      </c>
      <c r="AH29" s="38"/>
      <c r="AI29" s="38"/>
      <c r="AJ29" s="38"/>
      <c r="AK29" s="38">
        <f>AG29+AK28</f>
        <v>1</v>
      </c>
      <c r="AL29" s="38">
        <f t="shared" ref="AL29:AV29" si="130">AK29+AL28</f>
        <v>1</v>
      </c>
      <c r="AM29" s="38">
        <f t="shared" si="130"/>
        <v>2</v>
      </c>
      <c r="AN29" s="38">
        <f t="shared" si="130"/>
        <v>2</v>
      </c>
      <c r="AO29" s="38">
        <f t="shared" si="130"/>
        <v>2</v>
      </c>
      <c r="AP29" s="38">
        <f t="shared" si="130"/>
        <v>2</v>
      </c>
      <c r="AQ29" s="38">
        <f t="shared" si="130"/>
        <v>2</v>
      </c>
      <c r="AR29" s="38">
        <f t="shared" si="130"/>
        <v>2</v>
      </c>
      <c r="AS29" s="38">
        <f t="shared" si="130"/>
        <v>2</v>
      </c>
      <c r="AT29" s="38">
        <f t="shared" si="130"/>
        <v>2</v>
      </c>
      <c r="AU29" s="38">
        <f t="shared" si="130"/>
        <v>2</v>
      </c>
      <c r="AV29" s="38">
        <f t="shared" si="130"/>
        <v>2</v>
      </c>
      <c r="AW29" s="38">
        <f>AV29</f>
        <v>2</v>
      </c>
      <c r="AX29" s="38"/>
      <c r="AY29" s="38"/>
      <c r="AZ29" s="38"/>
      <c r="BA29" s="38">
        <f>AW29+BA28</f>
        <v>2</v>
      </c>
      <c r="BB29" s="38">
        <f t="shared" ref="BB29:BL29" si="131">BA29+BB28</f>
        <v>2</v>
      </c>
      <c r="BC29" s="38">
        <f t="shared" si="131"/>
        <v>3</v>
      </c>
      <c r="BD29" s="38">
        <f t="shared" si="131"/>
        <v>3</v>
      </c>
      <c r="BE29" s="38">
        <f t="shared" si="131"/>
        <v>3</v>
      </c>
      <c r="BF29" s="38">
        <f t="shared" si="131"/>
        <v>4</v>
      </c>
      <c r="BG29" s="38">
        <f t="shared" si="131"/>
        <v>4</v>
      </c>
      <c r="BH29" s="38">
        <f t="shared" si="131"/>
        <v>4</v>
      </c>
      <c r="BI29" s="38">
        <f t="shared" si="131"/>
        <v>5</v>
      </c>
      <c r="BJ29" s="38">
        <f t="shared" si="131"/>
        <v>5</v>
      </c>
      <c r="BK29" s="38">
        <f t="shared" si="131"/>
        <v>6</v>
      </c>
      <c r="BL29" s="38">
        <f t="shared" si="131"/>
        <v>6</v>
      </c>
      <c r="BM29" s="38">
        <f>BL29</f>
        <v>6</v>
      </c>
      <c r="BN29" s="38"/>
      <c r="BO29" s="38"/>
      <c r="BP29" s="38"/>
      <c r="BQ29" s="38">
        <f>BM29+BQ28</f>
        <v>6</v>
      </c>
      <c r="BR29" s="38">
        <f t="shared" ref="BR29:CB29" si="132">BQ29+BR28</f>
        <v>7</v>
      </c>
      <c r="BS29" s="38">
        <f t="shared" si="132"/>
        <v>7</v>
      </c>
      <c r="BT29" s="38">
        <f t="shared" si="132"/>
        <v>8</v>
      </c>
      <c r="BU29" s="38">
        <f t="shared" si="132"/>
        <v>8</v>
      </c>
      <c r="BV29" s="38">
        <f t="shared" si="132"/>
        <v>9</v>
      </c>
      <c r="BW29" s="38">
        <f t="shared" si="132"/>
        <v>9</v>
      </c>
      <c r="BX29" s="38">
        <f t="shared" si="132"/>
        <v>10</v>
      </c>
      <c r="BY29" s="38">
        <f t="shared" si="132"/>
        <v>11</v>
      </c>
      <c r="BZ29" s="38">
        <f t="shared" si="132"/>
        <v>11</v>
      </c>
      <c r="CA29" s="38">
        <f t="shared" si="132"/>
        <v>12</v>
      </c>
      <c r="CB29" s="38">
        <f t="shared" si="132"/>
        <v>12</v>
      </c>
      <c r="CC29" s="38">
        <f>CB29</f>
        <v>12</v>
      </c>
      <c r="CD29" s="38"/>
      <c r="CE29" s="38"/>
      <c r="CF29" s="38"/>
      <c r="CG29" s="38">
        <f>CC29+CG28</f>
        <v>12</v>
      </c>
      <c r="CH29" s="38">
        <f t="shared" ref="CH29:CR29" si="133">CG29+CH28</f>
        <v>13</v>
      </c>
      <c r="CI29" s="38">
        <f t="shared" si="133"/>
        <v>14</v>
      </c>
      <c r="CJ29" s="38">
        <f t="shared" si="133"/>
        <v>15</v>
      </c>
      <c r="CK29" s="38">
        <f t="shared" si="133"/>
        <v>16</v>
      </c>
      <c r="CL29" s="38">
        <f t="shared" si="133"/>
        <v>17</v>
      </c>
      <c r="CM29" s="38">
        <f t="shared" si="133"/>
        <v>18</v>
      </c>
      <c r="CN29" s="38">
        <f t="shared" si="133"/>
        <v>19</v>
      </c>
      <c r="CO29" s="38">
        <f t="shared" si="133"/>
        <v>20</v>
      </c>
      <c r="CP29" s="38">
        <f t="shared" si="133"/>
        <v>21</v>
      </c>
      <c r="CQ29" s="38">
        <f t="shared" si="133"/>
        <v>22</v>
      </c>
      <c r="CR29" s="38">
        <f t="shared" si="133"/>
        <v>23</v>
      </c>
      <c r="CS29" s="38">
        <f>CR29</f>
        <v>23</v>
      </c>
      <c r="CT29" s="38"/>
      <c r="CU29" s="38"/>
      <c r="CV29" s="38"/>
      <c r="CW29" s="38">
        <f>CS29+CW28</f>
        <v>24</v>
      </c>
      <c r="CX29" s="38">
        <f t="shared" ref="CX29:DH29" si="134">CW29+CX28</f>
        <v>26</v>
      </c>
      <c r="CY29" s="38">
        <f t="shared" si="134"/>
        <v>27</v>
      </c>
      <c r="CZ29" s="38">
        <f t="shared" si="134"/>
        <v>29</v>
      </c>
      <c r="DA29" s="38">
        <f t="shared" si="134"/>
        <v>30</v>
      </c>
      <c r="DB29" s="38">
        <f t="shared" si="134"/>
        <v>32</v>
      </c>
      <c r="DC29" s="38">
        <f t="shared" si="134"/>
        <v>34</v>
      </c>
      <c r="DD29" s="38">
        <f t="shared" si="134"/>
        <v>35</v>
      </c>
      <c r="DE29" s="38">
        <f t="shared" si="134"/>
        <v>37</v>
      </c>
      <c r="DF29" s="38">
        <f t="shared" si="134"/>
        <v>38</v>
      </c>
      <c r="DG29" s="38">
        <f t="shared" si="134"/>
        <v>40</v>
      </c>
      <c r="DH29" s="38">
        <f t="shared" si="134"/>
        <v>42</v>
      </c>
      <c r="DI29" s="38">
        <f>DH29</f>
        <v>42</v>
      </c>
      <c r="DJ29" s="4"/>
      <c r="DK29" s="4"/>
    </row>
    <row r="30" spans="1:115"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row>
    <row r="31" spans="1:115" s="209" customFormat="1" ht="15.75" customHeight="1">
      <c r="A31" s="221" t="s">
        <v>230</v>
      </c>
      <c r="B31" s="222"/>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s="222"/>
      <c r="CC31" s="222"/>
      <c r="CD31" s="222"/>
      <c r="CE31" s="222"/>
      <c r="CF31" s="222"/>
      <c r="CG31" s="222"/>
      <c r="CH31" s="222"/>
      <c r="CI31" s="222"/>
      <c r="CJ31" s="222"/>
      <c r="CK31" s="222"/>
      <c r="CL31" s="222"/>
      <c r="CM31" s="222"/>
      <c r="CN31" s="222"/>
      <c r="CO31" s="222"/>
      <c r="CP31" s="222"/>
      <c r="CQ31" s="222"/>
      <c r="CR31" s="222"/>
      <c r="CS31" s="222"/>
      <c r="CT31" s="222"/>
      <c r="CU31" s="222"/>
      <c r="CV31" s="222"/>
      <c r="CW31" s="222"/>
      <c r="CX31" s="222"/>
      <c r="CY31" s="222"/>
      <c r="CZ31" s="222"/>
      <c r="DA31" s="222"/>
      <c r="DB31" s="222"/>
      <c r="DC31" s="222"/>
      <c r="DD31" s="222"/>
      <c r="DE31" s="222"/>
      <c r="DF31" s="222"/>
      <c r="DG31" s="222"/>
      <c r="DH31" s="222"/>
      <c r="DI31" s="222"/>
      <c r="DJ31" s="222"/>
      <c r="DK31" s="222"/>
    </row>
    <row r="32" spans="1:115"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row>
    <row r="33" spans="1:115" s="196" customFormat="1" ht="15.75" customHeight="1">
      <c r="A33" s="194" t="s">
        <v>229</v>
      </c>
      <c r="B33" s="219"/>
      <c r="C33" s="219"/>
      <c r="D33" s="219"/>
      <c r="E33" s="218">
        <v>0</v>
      </c>
      <c r="F33" s="218">
        <f t="shared" ref="F33:P33" si="135">E33</f>
        <v>0</v>
      </c>
      <c r="G33" s="218">
        <f t="shared" si="135"/>
        <v>0</v>
      </c>
      <c r="H33" s="218">
        <f t="shared" si="135"/>
        <v>0</v>
      </c>
      <c r="I33" s="218">
        <f t="shared" si="135"/>
        <v>0</v>
      </c>
      <c r="J33" s="218">
        <f t="shared" si="135"/>
        <v>0</v>
      </c>
      <c r="K33" s="218">
        <f t="shared" si="135"/>
        <v>0</v>
      </c>
      <c r="L33" s="218">
        <f t="shared" si="135"/>
        <v>0</v>
      </c>
      <c r="M33" s="218">
        <f t="shared" si="135"/>
        <v>0</v>
      </c>
      <c r="N33" s="218">
        <f t="shared" si="135"/>
        <v>0</v>
      </c>
      <c r="O33" s="218">
        <f t="shared" si="135"/>
        <v>0</v>
      </c>
      <c r="P33" s="218">
        <f t="shared" si="135"/>
        <v>0</v>
      </c>
      <c r="Q33" s="219">
        <f>SUM(E33:P33)</f>
        <v>0</v>
      </c>
      <c r="R33" s="219"/>
      <c r="S33" s="219"/>
      <c r="T33" s="219"/>
      <c r="U33" s="218">
        <v>0</v>
      </c>
      <c r="V33" s="218">
        <f t="shared" ref="V33:AE33" si="136">U33</f>
        <v>0</v>
      </c>
      <c r="W33" s="218">
        <f t="shared" si="136"/>
        <v>0</v>
      </c>
      <c r="X33" s="218">
        <f t="shared" si="136"/>
        <v>0</v>
      </c>
      <c r="Y33" s="218">
        <f t="shared" si="136"/>
        <v>0</v>
      </c>
      <c r="Z33" s="218">
        <f t="shared" si="136"/>
        <v>0</v>
      </c>
      <c r="AA33" s="218">
        <f t="shared" si="136"/>
        <v>0</v>
      </c>
      <c r="AB33" s="218">
        <f t="shared" si="136"/>
        <v>0</v>
      </c>
      <c r="AC33" s="218">
        <f t="shared" si="136"/>
        <v>0</v>
      </c>
      <c r="AD33" s="218">
        <f t="shared" si="136"/>
        <v>0</v>
      </c>
      <c r="AE33" s="218">
        <f t="shared" si="136"/>
        <v>0</v>
      </c>
      <c r="AF33" s="218">
        <v>1000</v>
      </c>
      <c r="AG33" s="219">
        <f>SUM(U33:AF33)</f>
        <v>1000</v>
      </c>
      <c r="AH33" s="219"/>
      <c r="AI33" s="219"/>
      <c r="AJ33" s="219"/>
      <c r="AK33" s="218">
        <v>1000</v>
      </c>
      <c r="AL33" s="218">
        <f t="shared" ref="AL33:AV33" si="137">AK33</f>
        <v>1000</v>
      </c>
      <c r="AM33" s="218">
        <f t="shared" si="137"/>
        <v>1000</v>
      </c>
      <c r="AN33" s="218">
        <f t="shared" si="137"/>
        <v>1000</v>
      </c>
      <c r="AO33" s="218">
        <f t="shared" si="137"/>
        <v>1000</v>
      </c>
      <c r="AP33" s="218">
        <f t="shared" si="137"/>
        <v>1000</v>
      </c>
      <c r="AQ33" s="218">
        <f t="shared" si="137"/>
        <v>1000</v>
      </c>
      <c r="AR33" s="218">
        <f t="shared" si="137"/>
        <v>1000</v>
      </c>
      <c r="AS33" s="218">
        <f t="shared" si="137"/>
        <v>1000</v>
      </c>
      <c r="AT33" s="218">
        <f t="shared" si="137"/>
        <v>1000</v>
      </c>
      <c r="AU33" s="218">
        <f t="shared" si="137"/>
        <v>1000</v>
      </c>
      <c r="AV33" s="218">
        <f t="shared" si="137"/>
        <v>1000</v>
      </c>
      <c r="AW33" s="219">
        <f>SUM(AK33:AV33)</f>
        <v>12000</v>
      </c>
      <c r="AX33" s="219"/>
      <c r="AY33" s="219"/>
      <c r="AZ33" s="219"/>
      <c r="BA33" s="219">
        <f t="shared" ref="BA33:BK33" si="138">BB33</f>
        <v>2083.3333333333335</v>
      </c>
      <c r="BB33" s="219">
        <f t="shared" si="138"/>
        <v>2083.3333333333335</v>
      </c>
      <c r="BC33" s="219">
        <f t="shared" si="138"/>
        <v>2083.3333333333335</v>
      </c>
      <c r="BD33" s="219">
        <f t="shared" si="138"/>
        <v>2083.3333333333335</v>
      </c>
      <c r="BE33" s="219">
        <f t="shared" si="138"/>
        <v>2083.3333333333335</v>
      </c>
      <c r="BF33" s="219">
        <f t="shared" si="138"/>
        <v>2083.3333333333335</v>
      </c>
      <c r="BG33" s="219">
        <f t="shared" si="138"/>
        <v>2083.3333333333335</v>
      </c>
      <c r="BH33" s="219">
        <f t="shared" si="138"/>
        <v>2083.3333333333335</v>
      </c>
      <c r="BI33" s="219">
        <f t="shared" si="138"/>
        <v>2083.3333333333335</v>
      </c>
      <c r="BJ33" s="219">
        <f t="shared" si="138"/>
        <v>2083.3333333333335</v>
      </c>
      <c r="BK33" s="219">
        <f t="shared" si="138"/>
        <v>2083.3333333333335</v>
      </c>
      <c r="BL33" s="219">
        <f>BM33/12</f>
        <v>2083.3333333333335</v>
      </c>
      <c r="BM33" s="219">
        <f>Assumptions!BL26</f>
        <v>25000</v>
      </c>
      <c r="BN33" s="219"/>
      <c r="BO33" s="219"/>
      <c r="BP33" s="219"/>
      <c r="BQ33" s="219">
        <f t="shared" ref="BQ33:CA33" si="139">BR33</f>
        <v>4166.666666666667</v>
      </c>
      <c r="BR33" s="219">
        <f t="shared" si="139"/>
        <v>4166.666666666667</v>
      </c>
      <c r="BS33" s="219">
        <f t="shared" si="139"/>
        <v>4166.666666666667</v>
      </c>
      <c r="BT33" s="219">
        <f t="shared" si="139"/>
        <v>4166.666666666667</v>
      </c>
      <c r="BU33" s="219">
        <f t="shared" si="139"/>
        <v>4166.666666666667</v>
      </c>
      <c r="BV33" s="219">
        <f t="shared" si="139"/>
        <v>4166.666666666667</v>
      </c>
      <c r="BW33" s="219">
        <f t="shared" si="139"/>
        <v>4166.666666666667</v>
      </c>
      <c r="BX33" s="219">
        <f t="shared" si="139"/>
        <v>4166.666666666667</v>
      </c>
      <c r="BY33" s="219">
        <f t="shared" si="139"/>
        <v>4166.666666666667</v>
      </c>
      <c r="BZ33" s="219">
        <f t="shared" si="139"/>
        <v>4166.666666666667</v>
      </c>
      <c r="CA33" s="219">
        <f t="shared" si="139"/>
        <v>4166.666666666667</v>
      </c>
      <c r="CB33" s="219">
        <f>CC33/12</f>
        <v>4166.666666666667</v>
      </c>
      <c r="CC33" s="219">
        <f>Assumptions!CB26</f>
        <v>50000</v>
      </c>
      <c r="CD33" s="219"/>
      <c r="CE33" s="219"/>
      <c r="CF33" s="219"/>
      <c r="CG33" s="219">
        <f t="shared" ref="CG33:CQ33" si="140">CH33</f>
        <v>8333.3333333333339</v>
      </c>
      <c r="CH33" s="219">
        <f t="shared" si="140"/>
        <v>8333.3333333333339</v>
      </c>
      <c r="CI33" s="219">
        <f t="shared" si="140"/>
        <v>8333.3333333333339</v>
      </c>
      <c r="CJ33" s="219">
        <f t="shared" si="140"/>
        <v>8333.3333333333339</v>
      </c>
      <c r="CK33" s="219">
        <f t="shared" si="140"/>
        <v>8333.3333333333339</v>
      </c>
      <c r="CL33" s="219">
        <f t="shared" si="140"/>
        <v>8333.3333333333339</v>
      </c>
      <c r="CM33" s="219">
        <f t="shared" si="140"/>
        <v>8333.3333333333339</v>
      </c>
      <c r="CN33" s="219">
        <f t="shared" si="140"/>
        <v>8333.3333333333339</v>
      </c>
      <c r="CO33" s="219">
        <f t="shared" si="140"/>
        <v>8333.3333333333339</v>
      </c>
      <c r="CP33" s="219">
        <f t="shared" si="140"/>
        <v>8333.3333333333339</v>
      </c>
      <c r="CQ33" s="219">
        <f t="shared" si="140"/>
        <v>8333.3333333333339</v>
      </c>
      <c r="CR33" s="219">
        <f>CS33/12</f>
        <v>8333.3333333333339</v>
      </c>
      <c r="CS33" s="219">
        <f>Assumptions!CR26</f>
        <v>100000</v>
      </c>
      <c r="CT33" s="219"/>
      <c r="CU33" s="219"/>
      <c r="CV33" s="219"/>
      <c r="CW33" s="219">
        <f t="shared" ref="CW33:DG33" si="141">CX33</f>
        <v>20833.333333333332</v>
      </c>
      <c r="CX33" s="219">
        <f t="shared" si="141"/>
        <v>20833.333333333332</v>
      </c>
      <c r="CY33" s="219">
        <f t="shared" si="141"/>
        <v>20833.333333333332</v>
      </c>
      <c r="CZ33" s="219">
        <f t="shared" si="141"/>
        <v>20833.333333333332</v>
      </c>
      <c r="DA33" s="219">
        <f t="shared" si="141"/>
        <v>20833.333333333332</v>
      </c>
      <c r="DB33" s="219">
        <f t="shared" si="141"/>
        <v>20833.333333333332</v>
      </c>
      <c r="DC33" s="219">
        <f t="shared" si="141"/>
        <v>20833.333333333332</v>
      </c>
      <c r="DD33" s="219">
        <f t="shared" si="141"/>
        <v>20833.333333333332</v>
      </c>
      <c r="DE33" s="219">
        <f t="shared" si="141"/>
        <v>20833.333333333332</v>
      </c>
      <c r="DF33" s="219">
        <f t="shared" si="141"/>
        <v>20833.333333333332</v>
      </c>
      <c r="DG33" s="219">
        <f t="shared" si="141"/>
        <v>20833.333333333332</v>
      </c>
      <c r="DH33" s="219">
        <f>DI33/12</f>
        <v>20833.333333333332</v>
      </c>
      <c r="DI33" s="219">
        <f>Assumptions!DH26</f>
        <v>250000</v>
      </c>
      <c r="DJ33" s="219"/>
      <c r="DK33" s="219"/>
    </row>
    <row r="34" spans="1:115" ht="15.75" customHeight="1">
      <c r="A34" s="4"/>
      <c r="B34" s="4"/>
      <c r="C34" s="4"/>
      <c r="D34" s="4"/>
      <c r="E34" s="143"/>
      <c r="F34" s="143"/>
      <c r="G34" s="143"/>
      <c r="H34" s="143"/>
      <c r="I34" s="143"/>
      <c r="J34" s="143"/>
      <c r="K34" s="143"/>
      <c r="L34" s="143"/>
      <c r="M34" s="143"/>
      <c r="N34" s="143"/>
      <c r="O34" s="143"/>
      <c r="P34" s="143"/>
      <c r="Q34" s="144"/>
      <c r="R34" s="4"/>
      <c r="S34" s="4"/>
      <c r="T34" s="4"/>
      <c r="U34" s="143"/>
      <c r="V34" s="143"/>
      <c r="W34" s="143"/>
      <c r="X34" s="143"/>
      <c r="Y34" s="143"/>
      <c r="Z34" s="143"/>
      <c r="AA34" s="143"/>
      <c r="AB34" s="143"/>
      <c r="AC34" s="143"/>
      <c r="AD34" s="143"/>
      <c r="AE34" s="143"/>
      <c r="AF34" s="143"/>
      <c r="AG34" s="144"/>
      <c r="AH34" s="4"/>
      <c r="AI34" s="4"/>
      <c r="AJ34" s="4"/>
      <c r="AK34" s="143"/>
      <c r="AL34" s="143"/>
      <c r="AM34" s="143"/>
      <c r="AN34" s="143"/>
      <c r="AO34" s="143"/>
      <c r="AP34" s="143"/>
      <c r="AQ34" s="143"/>
      <c r="AR34" s="143"/>
      <c r="AS34" s="143"/>
      <c r="AT34" s="143"/>
      <c r="AU34" s="143"/>
      <c r="AV34" s="143"/>
      <c r="AW34" s="144"/>
      <c r="AX34" s="4"/>
      <c r="AY34" s="4"/>
      <c r="AZ34" s="4"/>
      <c r="BA34" s="143"/>
      <c r="BB34" s="143"/>
      <c r="BC34" s="143"/>
      <c r="BD34" s="143"/>
      <c r="BE34" s="143"/>
      <c r="BF34" s="143"/>
      <c r="BG34" s="143"/>
      <c r="BH34" s="143"/>
      <c r="BI34" s="143"/>
      <c r="BJ34" s="143"/>
      <c r="BK34" s="143"/>
      <c r="BL34" s="143"/>
      <c r="BM34" s="144"/>
      <c r="BN34" s="4"/>
      <c r="BO34" s="4"/>
      <c r="BP34" s="4"/>
      <c r="BQ34" s="143"/>
      <c r="BR34" s="143"/>
      <c r="BS34" s="143"/>
      <c r="BT34" s="143"/>
      <c r="BU34" s="143"/>
      <c r="BV34" s="143"/>
      <c r="BW34" s="143"/>
      <c r="BX34" s="143"/>
      <c r="BY34" s="143"/>
      <c r="BZ34" s="143"/>
      <c r="CA34" s="143"/>
      <c r="CB34" s="143"/>
      <c r="CC34" s="144"/>
      <c r="CD34" s="4"/>
      <c r="CE34" s="4"/>
      <c r="CF34" s="4"/>
      <c r="CG34" s="143"/>
      <c r="CH34" s="143"/>
      <c r="CI34" s="143"/>
      <c r="CJ34" s="143"/>
      <c r="CK34" s="143"/>
      <c r="CL34" s="143"/>
      <c r="CM34" s="143"/>
      <c r="CN34" s="143"/>
      <c r="CO34" s="143"/>
      <c r="CP34" s="143"/>
      <c r="CQ34" s="143"/>
      <c r="CR34" s="143"/>
      <c r="CS34" s="144"/>
      <c r="CT34" s="4"/>
      <c r="CU34" s="4"/>
      <c r="CV34" s="4"/>
      <c r="CW34" s="143"/>
      <c r="CX34" s="143"/>
      <c r="CY34" s="143"/>
      <c r="CZ34" s="143"/>
      <c r="DA34" s="143"/>
      <c r="DB34" s="143"/>
      <c r="DC34" s="143"/>
      <c r="DD34" s="143"/>
      <c r="DE34" s="143"/>
      <c r="DF34" s="143"/>
      <c r="DG34" s="143"/>
      <c r="DH34" s="143"/>
      <c r="DI34" s="144"/>
      <c r="DJ34" s="4"/>
      <c r="DK34" s="4"/>
    </row>
    <row r="35" spans="1:115" ht="15.75" customHeight="1">
      <c r="A35" s="4" t="s">
        <v>231</v>
      </c>
      <c r="B35" s="51"/>
      <c r="C35" s="51"/>
      <c r="D35" s="51"/>
      <c r="E35" s="54">
        <v>0</v>
      </c>
      <c r="F35" s="54">
        <v>0</v>
      </c>
      <c r="G35" s="54">
        <v>0</v>
      </c>
      <c r="H35" s="54">
        <v>0</v>
      </c>
      <c r="I35" s="54">
        <v>0</v>
      </c>
      <c r="J35" s="54">
        <v>0</v>
      </c>
      <c r="K35" s="54">
        <v>0</v>
      </c>
      <c r="L35" s="54">
        <v>0</v>
      </c>
      <c r="M35" s="54">
        <v>0</v>
      </c>
      <c r="N35" s="54">
        <v>0</v>
      </c>
      <c r="O35" s="54">
        <v>0</v>
      </c>
      <c r="P35" s="54">
        <v>0</v>
      </c>
      <c r="Q35" s="51">
        <f>AVERAGE(E35:P35)</f>
        <v>0</v>
      </c>
      <c r="R35" s="51"/>
      <c r="S35" s="51"/>
      <c r="T35" s="51"/>
      <c r="U35" s="54">
        <v>0</v>
      </c>
      <c r="V35" s="54">
        <v>0</v>
      </c>
      <c r="W35" s="54">
        <v>0</v>
      </c>
      <c r="X35" s="54">
        <v>0</v>
      </c>
      <c r="Y35" s="54">
        <v>0</v>
      </c>
      <c r="Z35" s="54">
        <v>0</v>
      </c>
      <c r="AA35" s="54">
        <v>0</v>
      </c>
      <c r="AB35" s="54">
        <v>0</v>
      </c>
      <c r="AC35" s="54">
        <v>0</v>
      </c>
      <c r="AD35" s="54">
        <v>0</v>
      </c>
      <c r="AE35" s="54">
        <v>0</v>
      </c>
      <c r="AF35" s="54">
        <v>1</v>
      </c>
      <c r="AG35" s="51">
        <f>AVERAGE(U35:AF35)</f>
        <v>8.3333333333333329E-2</v>
      </c>
      <c r="AH35" s="51"/>
      <c r="AI35" s="51"/>
      <c r="AJ35" s="51"/>
      <c r="AK35" s="54">
        <v>1</v>
      </c>
      <c r="AL35" s="54">
        <f t="shared" ref="AL35:AV35" si="142">AK35</f>
        <v>1</v>
      </c>
      <c r="AM35" s="54">
        <f t="shared" si="142"/>
        <v>1</v>
      </c>
      <c r="AN35" s="54">
        <f t="shared" si="142"/>
        <v>1</v>
      </c>
      <c r="AO35" s="54">
        <f t="shared" si="142"/>
        <v>1</v>
      </c>
      <c r="AP35" s="54">
        <f t="shared" si="142"/>
        <v>1</v>
      </c>
      <c r="AQ35" s="54">
        <f t="shared" si="142"/>
        <v>1</v>
      </c>
      <c r="AR35" s="54">
        <f t="shared" si="142"/>
        <v>1</v>
      </c>
      <c r="AS35" s="54">
        <f t="shared" si="142"/>
        <v>1</v>
      </c>
      <c r="AT35" s="54">
        <f t="shared" si="142"/>
        <v>1</v>
      </c>
      <c r="AU35" s="54">
        <f t="shared" si="142"/>
        <v>1</v>
      </c>
      <c r="AV35" s="54">
        <f t="shared" si="142"/>
        <v>1</v>
      </c>
      <c r="AW35" s="51">
        <f>AVERAGE(AK35:AV35)</f>
        <v>1</v>
      </c>
      <c r="AX35" s="51"/>
      <c r="AY35" s="51"/>
      <c r="AZ35" s="51"/>
      <c r="BA35" s="51">
        <f t="shared" ref="BA35:BL35" si="143">BB35</f>
        <v>0.5</v>
      </c>
      <c r="BB35" s="51">
        <f t="shared" si="143"/>
        <v>0.5</v>
      </c>
      <c r="BC35" s="51">
        <f t="shared" si="143"/>
        <v>0.5</v>
      </c>
      <c r="BD35" s="51">
        <f t="shared" si="143"/>
        <v>0.5</v>
      </c>
      <c r="BE35" s="51">
        <f t="shared" si="143"/>
        <v>0.5</v>
      </c>
      <c r="BF35" s="51">
        <f t="shared" si="143"/>
        <v>0.5</v>
      </c>
      <c r="BG35" s="51">
        <f t="shared" si="143"/>
        <v>0.5</v>
      </c>
      <c r="BH35" s="51">
        <f t="shared" si="143"/>
        <v>0.5</v>
      </c>
      <c r="BI35" s="51">
        <f t="shared" si="143"/>
        <v>0.5</v>
      </c>
      <c r="BJ35" s="51">
        <f t="shared" si="143"/>
        <v>0.5</v>
      </c>
      <c r="BK35" s="51">
        <f t="shared" si="143"/>
        <v>0.5</v>
      </c>
      <c r="BL35" s="51">
        <f t="shared" si="143"/>
        <v>0.5</v>
      </c>
      <c r="BM35" s="51">
        <f>Assumptions!BL27</f>
        <v>0.5</v>
      </c>
      <c r="BN35" s="51"/>
      <c r="BO35" s="51"/>
      <c r="BP35" s="51"/>
      <c r="BQ35" s="51">
        <f t="shared" ref="BQ35:CB35" si="144">BR35</f>
        <v>0.5</v>
      </c>
      <c r="BR35" s="51">
        <f t="shared" si="144"/>
        <v>0.5</v>
      </c>
      <c r="BS35" s="51">
        <f t="shared" si="144"/>
        <v>0.5</v>
      </c>
      <c r="BT35" s="51">
        <f t="shared" si="144"/>
        <v>0.5</v>
      </c>
      <c r="BU35" s="51">
        <f t="shared" si="144"/>
        <v>0.5</v>
      </c>
      <c r="BV35" s="51">
        <f t="shared" si="144"/>
        <v>0.5</v>
      </c>
      <c r="BW35" s="51">
        <f t="shared" si="144"/>
        <v>0.5</v>
      </c>
      <c r="BX35" s="51">
        <f t="shared" si="144"/>
        <v>0.5</v>
      </c>
      <c r="BY35" s="51">
        <f t="shared" si="144"/>
        <v>0.5</v>
      </c>
      <c r="BZ35" s="51">
        <f t="shared" si="144"/>
        <v>0.5</v>
      </c>
      <c r="CA35" s="51">
        <f t="shared" si="144"/>
        <v>0.5</v>
      </c>
      <c r="CB35" s="51">
        <f t="shared" si="144"/>
        <v>0.5</v>
      </c>
      <c r="CC35" s="51">
        <f>Assumptions!CB27</f>
        <v>0.5</v>
      </c>
      <c r="CD35" s="51"/>
      <c r="CE35" s="51"/>
      <c r="CF35" s="51"/>
      <c r="CG35" s="51">
        <f t="shared" ref="CG35:CR35" si="145">CH35</f>
        <v>0.5</v>
      </c>
      <c r="CH35" s="51">
        <f t="shared" si="145"/>
        <v>0.5</v>
      </c>
      <c r="CI35" s="51">
        <f t="shared" si="145"/>
        <v>0.5</v>
      </c>
      <c r="CJ35" s="51">
        <f t="shared" si="145"/>
        <v>0.5</v>
      </c>
      <c r="CK35" s="51">
        <f t="shared" si="145"/>
        <v>0.5</v>
      </c>
      <c r="CL35" s="51">
        <f t="shared" si="145"/>
        <v>0.5</v>
      </c>
      <c r="CM35" s="51">
        <f t="shared" si="145"/>
        <v>0.5</v>
      </c>
      <c r="CN35" s="51">
        <f t="shared" si="145"/>
        <v>0.5</v>
      </c>
      <c r="CO35" s="51">
        <f t="shared" si="145"/>
        <v>0.5</v>
      </c>
      <c r="CP35" s="51">
        <f t="shared" si="145"/>
        <v>0.5</v>
      </c>
      <c r="CQ35" s="51">
        <f t="shared" si="145"/>
        <v>0.5</v>
      </c>
      <c r="CR35" s="51">
        <f t="shared" si="145"/>
        <v>0.5</v>
      </c>
      <c r="CS35" s="51">
        <f>Assumptions!CR27</f>
        <v>0.5</v>
      </c>
      <c r="CT35" s="51"/>
      <c r="CU35" s="51"/>
      <c r="CV35" s="51"/>
      <c r="CW35" s="51">
        <f t="shared" ref="CW35:DH35" si="146">CX35</f>
        <v>0.5</v>
      </c>
      <c r="CX35" s="51">
        <f t="shared" si="146"/>
        <v>0.5</v>
      </c>
      <c r="CY35" s="51">
        <f t="shared" si="146"/>
        <v>0.5</v>
      </c>
      <c r="CZ35" s="51">
        <f t="shared" si="146"/>
        <v>0.5</v>
      </c>
      <c r="DA35" s="51">
        <f t="shared" si="146"/>
        <v>0.5</v>
      </c>
      <c r="DB35" s="51">
        <f t="shared" si="146"/>
        <v>0.5</v>
      </c>
      <c r="DC35" s="51">
        <f t="shared" si="146"/>
        <v>0.5</v>
      </c>
      <c r="DD35" s="51">
        <f t="shared" si="146"/>
        <v>0.5</v>
      </c>
      <c r="DE35" s="51">
        <f t="shared" si="146"/>
        <v>0.5</v>
      </c>
      <c r="DF35" s="51">
        <f t="shared" si="146"/>
        <v>0.5</v>
      </c>
      <c r="DG35" s="51">
        <f t="shared" si="146"/>
        <v>0.5</v>
      </c>
      <c r="DH35" s="51">
        <f t="shared" si="146"/>
        <v>0.5</v>
      </c>
      <c r="DI35" s="51">
        <f>Assumptions!DH27</f>
        <v>0.5</v>
      </c>
      <c r="DJ35" s="144"/>
      <c r="DK35" s="144"/>
    </row>
    <row r="36" spans="1:115" ht="15.75" customHeight="1">
      <c r="A36" s="4" t="s">
        <v>232</v>
      </c>
      <c r="B36" s="4"/>
      <c r="C36" s="4"/>
      <c r="D36" s="4"/>
      <c r="E36" s="129">
        <f t="shared" ref="E36:P36" si="147">IFERROR(E33/E35,0)</f>
        <v>0</v>
      </c>
      <c r="F36" s="129">
        <f t="shared" si="147"/>
        <v>0</v>
      </c>
      <c r="G36" s="129">
        <f t="shared" si="147"/>
        <v>0</v>
      </c>
      <c r="H36" s="129">
        <f t="shared" si="147"/>
        <v>0</v>
      </c>
      <c r="I36" s="129">
        <f t="shared" si="147"/>
        <v>0</v>
      </c>
      <c r="J36" s="129">
        <f t="shared" si="147"/>
        <v>0</v>
      </c>
      <c r="K36" s="129">
        <f t="shared" si="147"/>
        <v>0</v>
      </c>
      <c r="L36" s="129">
        <f t="shared" si="147"/>
        <v>0</v>
      </c>
      <c r="M36" s="129">
        <f t="shared" si="147"/>
        <v>0</v>
      </c>
      <c r="N36" s="129">
        <f t="shared" si="147"/>
        <v>0</v>
      </c>
      <c r="O36" s="129">
        <f t="shared" si="147"/>
        <v>0</v>
      </c>
      <c r="P36" s="129">
        <f t="shared" si="147"/>
        <v>0</v>
      </c>
      <c r="Q36" s="129">
        <f>SUM(E36:P36)</f>
        <v>0</v>
      </c>
      <c r="R36" s="4"/>
      <c r="S36" s="4"/>
      <c r="T36" s="4"/>
      <c r="U36" s="129">
        <f t="shared" ref="U36:AF36" si="148">IFERROR(U33/U35,0)</f>
        <v>0</v>
      </c>
      <c r="V36" s="129">
        <f t="shared" si="148"/>
        <v>0</v>
      </c>
      <c r="W36" s="129">
        <f t="shared" si="148"/>
        <v>0</v>
      </c>
      <c r="X36" s="129">
        <f t="shared" si="148"/>
        <v>0</v>
      </c>
      <c r="Y36" s="129">
        <f t="shared" si="148"/>
        <v>0</v>
      </c>
      <c r="Z36" s="129">
        <f t="shared" si="148"/>
        <v>0</v>
      </c>
      <c r="AA36" s="129">
        <f t="shared" si="148"/>
        <v>0</v>
      </c>
      <c r="AB36" s="129">
        <f t="shared" si="148"/>
        <v>0</v>
      </c>
      <c r="AC36" s="129">
        <f t="shared" si="148"/>
        <v>0</v>
      </c>
      <c r="AD36" s="129">
        <f t="shared" si="148"/>
        <v>0</v>
      </c>
      <c r="AE36" s="129">
        <f t="shared" si="148"/>
        <v>0</v>
      </c>
      <c r="AF36" s="129">
        <f t="shared" si="148"/>
        <v>1000</v>
      </c>
      <c r="AG36" s="129">
        <f>SUM(U36:AF36)</f>
        <v>1000</v>
      </c>
      <c r="AH36" s="4"/>
      <c r="AI36" s="4"/>
      <c r="AJ36" s="4"/>
      <c r="AK36" s="129">
        <f t="shared" ref="AK36:AV36" si="149">IFERROR(AK33/AK35,0)</f>
        <v>1000</v>
      </c>
      <c r="AL36" s="129">
        <f t="shared" si="149"/>
        <v>1000</v>
      </c>
      <c r="AM36" s="129">
        <f t="shared" si="149"/>
        <v>1000</v>
      </c>
      <c r="AN36" s="129">
        <f t="shared" si="149"/>
        <v>1000</v>
      </c>
      <c r="AO36" s="129">
        <f t="shared" si="149"/>
        <v>1000</v>
      </c>
      <c r="AP36" s="129">
        <f t="shared" si="149"/>
        <v>1000</v>
      </c>
      <c r="AQ36" s="129">
        <f t="shared" si="149"/>
        <v>1000</v>
      </c>
      <c r="AR36" s="129">
        <f t="shared" si="149"/>
        <v>1000</v>
      </c>
      <c r="AS36" s="129">
        <f t="shared" si="149"/>
        <v>1000</v>
      </c>
      <c r="AT36" s="129">
        <f t="shared" si="149"/>
        <v>1000</v>
      </c>
      <c r="AU36" s="129">
        <f t="shared" si="149"/>
        <v>1000</v>
      </c>
      <c r="AV36" s="129">
        <f t="shared" si="149"/>
        <v>1000</v>
      </c>
      <c r="AW36" s="129">
        <f>SUM(AK36:AV36)</f>
        <v>12000</v>
      </c>
      <c r="AX36" s="4"/>
      <c r="AY36" s="4"/>
      <c r="AZ36" s="4"/>
      <c r="BA36" s="129">
        <f t="shared" ref="BA36:BL36" si="150">IFERROR(BA33/BA35,0)</f>
        <v>4166.666666666667</v>
      </c>
      <c r="BB36" s="129">
        <f t="shared" si="150"/>
        <v>4166.666666666667</v>
      </c>
      <c r="BC36" s="129">
        <f t="shared" si="150"/>
        <v>4166.666666666667</v>
      </c>
      <c r="BD36" s="129">
        <f t="shared" si="150"/>
        <v>4166.666666666667</v>
      </c>
      <c r="BE36" s="129">
        <f t="shared" si="150"/>
        <v>4166.666666666667</v>
      </c>
      <c r="BF36" s="129">
        <f t="shared" si="150"/>
        <v>4166.666666666667</v>
      </c>
      <c r="BG36" s="129">
        <f t="shared" si="150"/>
        <v>4166.666666666667</v>
      </c>
      <c r="BH36" s="129">
        <f t="shared" si="150"/>
        <v>4166.666666666667</v>
      </c>
      <c r="BI36" s="129">
        <f t="shared" si="150"/>
        <v>4166.666666666667</v>
      </c>
      <c r="BJ36" s="129">
        <f t="shared" si="150"/>
        <v>4166.666666666667</v>
      </c>
      <c r="BK36" s="129">
        <f t="shared" si="150"/>
        <v>4166.666666666667</v>
      </c>
      <c r="BL36" s="129">
        <f t="shared" si="150"/>
        <v>4166.666666666667</v>
      </c>
      <c r="BM36" s="129">
        <f>SUM(BA36:BL36)</f>
        <v>49999.999999999993</v>
      </c>
      <c r="BN36" s="4"/>
      <c r="BO36" s="4"/>
      <c r="BP36" s="4"/>
      <c r="BQ36" s="129">
        <f t="shared" ref="BQ36:CB36" si="151">IFERROR(BQ33/BQ35,0)</f>
        <v>8333.3333333333339</v>
      </c>
      <c r="BR36" s="129">
        <f t="shared" si="151"/>
        <v>8333.3333333333339</v>
      </c>
      <c r="BS36" s="129">
        <f t="shared" si="151"/>
        <v>8333.3333333333339</v>
      </c>
      <c r="BT36" s="129">
        <f t="shared" si="151"/>
        <v>8333.3333333333339</v>
      </c>
      <c r="BU36" s="129">
        <f t="shared" si="151"/>
        <v>8333.3333333333339</v>
      </c>
      <c r="BV36" s="129">
        <f t="shared" si="151"/>
        <v>8333.3333333333339</v>
      </c>
      <c r="BW36" s="129">
        <f t="shared" si="151"/>
        <v>8333.3333333333339</v>
      </c>
      <c r="BX36" s="129">
        <f t="shared" si="151"/>
        <v>8333.3333333333339</v>
      </c>
      <c r="BY36" s="129">
        <f t="shared" si="151"/>
        <v>8333.3333333333339</v>
      </c>
      <c r="BZ36" s="129">
        <f t="shared" si="151"/>
        <v>8333.3333333333339</v>
      </c>
      <c r="CA36" s="129">
        <f t="shared" si="151"/>
        <v>8333.3333333333339</v>
      </c>
      <c r="CB36" s="129">
        <f t="shared" si="151"/>
        <v>8333.3333333333339</v>
      </c>
      <c r="CC36" s="129">
        <f>SUM(BQ36:CB36)</f>
        <v>99999.999999999985</v>
      </c>
      <c r="CD36" s="4"/>
      <c r="CE36" s="4"/>
      <c r="CF36" s="4"/>
      <c r="CG36" s="129">
        <f t="shared" ref="CG36:CR36" si="152">IFERROR(CG33/CG35,0)</f>
        <v>16666.666666666668</v>
      </c>
      <c r="CH36" s="129">
        <f t="shared" si="152"/>
        <v>16666.666666666668</v>
      </c>
      <c r="CI36" s="129">
        <f t="shared" si="152"/>
        <v>16666.666666666668</v>
      </c>
      <c r="CJ36" s="129">
        <f t="shared" si="152"/>
        <v>16666.666666666668</v>
      </c>
      <c r="CK36" s="129">
        <f t="shared" si="152"/>
        <v>16666.666666666668</v>
      </c>
      <c r="CL36" s="129">
        <f t="shared" si="152"/>
        <v>16666.666666666668</v>
      </c>
      <c r="CM36" s="129">
        <f t="shared" si="152"/>
        <v>16666.666666666668</v>
      </c>
      <c r="CN36" s="129">
        <f t="shared" si="152"/>
        <v>16666.666666666668</v>
      </c>
      <c r="CO36" s="129">
        <f t="shared" si="152"/>
        <v>16666.666666666668</v>
      </c>
      <c r="CP36" s="129">
        <f t="shared" si="152"/>
        <v>16666.666666666668</v>
      </c>
      <c r="CQ36" s="129">
        <f t="shared" si="152"/>
        <v>16666.666666666668</v>
      </c>
      <c r="CR36" s="129">
        <f t="shared" si="152"/>
        <v>16666.666666666668</v>
      </c>
      <c r="CS36" s="129">
        <f>SUM(CG36:CR36)</f>
        <v>199999.99999999997</v>
      </c>
      <c r="CT36" s="4"/>
      <c r="CU36" s="4"/>
      <c r="CV36" s="4"/>
      <c r="CW36" s="129">
        <f t="shared" ref="CW36:DH36" si="153">IFERROR(CW33/CW35,0)</f>
        <v>41666.666666666664</v>
      </c>
      <c r="CX36" s="129">
        <f t="shared" si="153"/>
        <v>41666.666666666664</v>
      </c>
      <c r="CY36" s="129">
        <f t="shared" si="153"/>
        <v>41666.666666666664</v>
      </c>
      <c r="CZ36" s="129">
        <f t="shared" si="153"/>
        <v>41666.666666666664</v>
      </c>
      <c r="DA36" s="129">
        <f t="shared" si="153"/>
        <v>41666.666666666664</v>
      </c>
      <c r="DB36" s="129">
        <f t="shared" si="153"/>
        <v>41666.666666666664</v>
      </c>
      <c r="DC36" s="129">
        <f t="shared" si="153"/>
        <v>41666.666666666664</v>
      </c>
      <c r="DD36" s="129">
        <f t="shared" si="153"/>
        <v>41666.666666666664</v>
      </c>
      <c r="DE36" s="129">
        <f t="shared" si="153"/>
        <v>41666.666666666664</v>
      </c>
      <c r="DF36" s="129">
        <f t="shared" si="153"/>
        <v>41666.666666666664</v>
      </c>
      <c r="DG36" s="129">
        <f t="shared" si="153"/>
        <v>41666.666666666664</v>
      </c>
      <c r="DH36" s="129">
        <f t="shared" si="153"/>
        <v>41666.666666666664</v>
      </c>
      <c r="DI36" s="129">
        <f>SUM(CW36:DH36)</f>
        <v>500000.00000000006</v>
      </c>
      <c r="DJ36" s="4"/>
      <c r="DK36" s="4"/>
    </row>
    <row r="37" spans="1:115" ht="15.75" customHeight="1">
      <c r="A37" s="4" t="s">
        <v>233</v>
      </c>
      <c r="B37" s="4"/>
      <c r="C37" s="4"/>
      <c r="D37" s="4"/>
      <c r="E37" s="129">
        <f t="shared" ref="E37:P37" si="154">E36+D37</f>
        <v>0</v>
      </c>
      <c r="F37" s="129">
        <f t="shared" si="154"/>
        <v>0</v>
      </c>
      <c r="G37" s="129">
        <f t="shared" si="154"/>
        <v>0</v>
      </c>
      <c r="H37" s="129">
        <f t="shared" si="154"/>
        <v>0</v>
      </c>
      <c r="I37" s="129">
        <f t="shared" si="154"/>
        <v>0</v>
      </c>
      <c r="J37" s="129">
        <f t="shared" si="154"/>
        <v>0</v>
      </c>
      <c r="K37" s="129">
        <f t="shared" si="154"/>
        <v>0</v>
      </c>
      <c r="L37" s="129">
        <f t="shared" si="154"/>
        <v>0</v>
      </c>
      <c r="M37" s="129">
        <f t="shared" si="154"/>
        <v>0</v>
      </c>
      <c r="N37" s="129">
        <f t="shared" si="154"/>
        <v>0</v>
      </c>
      <c r="O37" s="129">
        <f t="shared" si="154"/>
        <v>0</v>
      </c>
      <c r="P37" s="129">
        <f t="shared" si="154"/>
        <v>0</v>
      </c>
      <c r="Q37" s="129">
        <f>P37</f>
        <v>0</v>
      </c>
      <c r="R37" s="4"/>
      <c r="S37" s="4"/>
      <c r="T37" s="4"/>
      <c r="U37" s="129">
        <f t="shared" ref="U37:AE37" si="155">U36+T37</f>
        <v>0</v>
      </c>
      <c r="V37" s="129">
        <f t="shared" si="155"/>
        <v>0</v>
      </c>
      <c r="W37" s="129">
        <f t="shared" si="155"/>
        <v>0</v>
      </c>
      <c r="X37" s="129">
        <f t="shared" si="155"/>
        <v>0</v>
      </c>
      <c r="Y37" s="129">
        <f t="shared" si="155"/>
        <v>0</v>
      </c>
      <c r="Z37" s="129">
        <f t="shared" si="155"/>
        <v>0</v>
      </c>
      <c r="AA37" s="129">
        <f t="shared" si="155"/>
        <v>0</v>
      </c>
      <c r="AB37" s="129">
        <f t="shared" si="155"/>
        <v>0</v>
      </c>
      <c r="AC37" s="129">
        <f t="shared" si="155"/>
        <v>0</v>
      </c>
      <c r="AD37" s="129">
        <f t="shared" si="155"/>
        <v>0</v>
      </c>
      <c r="AE37" s="129">
        <f t="shared" si="155"/>
        <v>0</v>
      </c>
      <c r="AF37" s="146">
        <v>4500</v>
      </c>
      <c r="AG37" s="129">
        <f>AF37</f>
        <v>4500</v>
      </c>
      <c r="AH37" s="4"/>
      <c r="AI37" s="4"/>
      <c r="AJ37" s="4"/>
      <c r="AK37" s="146">
        <v>5500</v>
      </c>
      <c r="AL37" s="146">
        <v>6000</v>
      </c>
      <c r="AM37" s="129">
        <f t="shared" ref="AM37:AV37" si="156">AM36+AL37</f>
        <v>7000</v>
      </c>
      <c r="AN37" s="129">
        <f t="shared" si="156"/>
        <v>8000</v>
      </c>
      <c r="AO37" s="129">
        <f t="shared" si="156"/>
        <v>9000</v>
      </c>
      <c r="AP37" s="129">
        <f t="shared" si="156"/>
        <v>10000</v>
      </c>
      <c r="AQ37" s="129">
        <f t="shared" si="156"/>
        <v>11000</v>
      </c>
      <c r="AR37" s="129">
        <f t="shared" si="156"/>
        <v>12000</v>
      </c>
      <c r="AS37" s="129">
        <f t="shared" si="156"/>
        <v>13000</v>
      </c>
      <c r="AT37" s="129">
        <f t="shared" si="156"/>
        <v>14000</v>
      </c>
      <c r="AU37" s="129">
        <f t="shared" si="156"/>
        <v>15000</v>
      </c>
      <c r="AV37" s="129">
        <f t="shared" si="156"/>
        <v>16000</v>
      </c>
      <c r="AW37" s="129">
        <f>AV37</f>
        <v>16000</v>
      </c>
      <c r="AX37" s="4"/>
      <c r="AY37" s="4"/>
      <c r="AZ37" s="4"/>
      <c r="BA37" s="129">
        <f>BA36+AV37</f>
        <v>20166.666666666668</v>
      </c>
      <c r="BB37" s="129">
        <f t="shared" ref="BB37:BL37" si="157">BB36+BA37</f>
        <v>24333.333333333336</v>
      </c>
      <c r="BC37" s="129">
        <f t="shared" si="157"/>
        <v>28500.000000000004</v>
      </c>
      <c r="BD37" s="129">
        <f t="shared" si="157"/>
        <v>32666.666666666672</v>
      </c>
      <c r="BE37" s="129">
        <f t="shared" si="157"/>
        <v>36833.333333333336</v>
      </c>
      <c r="BF37" s="129">
        <f t="shared" si="157"/>
        <v>41000</v>
      </c>
      <c r="BG37" s="129">
        <f t="shared" si="157"/>
        <v>45166.666666666664</v>
      </c>
      <c r="BH37" s="129">
        <f t="shared" si="157"/>
        <v>49333.333333333328</v>
      </c>
      <c r="BI37" s="129">
        <f t="shared" si="157"/>
        <v>53499.999999999993</v>
      </c>
      <c r="BJ37" s="129">
        <f t="shared" si="157"/>
        <v>57666.666666666657</v>
      </c>
      <c r="BK37" s="129">
        <f t="shared" si="157"/>
        <v>61833.333333333321</v>
      </c>
      <c r="BL37" s="129">
        <f t="shared" si="157"/>
        <v>65999.999999999985</v>
      </c>
      <c r="BM37" s="129">
        <f>BL37</f>
        <v>65999.999999999985</v>
      </c>
      <c r="BN37" s="4"/>
      <c r="BO37" s="4"/>
      <c r="BP37" s="4"/>
      <c r="BQ37" s="129">
        <f>BQ36+BL37</f>
        <v>74333.333333333314</v>
      </c>
      <c r="BR37" s="129">
        <f t="shared" ref="BR37:CB37" si="158">BR36+BQ37</f>
        <v>82666.666666666642</v>
      </c>
      <c r="BS37" s="129">
        <f t="shared" si="158"/>
        <v>90999.999999999971</v>
      </c>
      <c r="BT37" s="129">
        <f t="shared" si="158"/>
        <v>99333.333333333299</v>
      </c>
      <c r="BU37" s="129">
        <f t="shared" si="158"/>
        <v>107666.66666666663</v>
      </c>
      <c r="BV37" s="129">
        <f t="shared" si="158"/>
        <v>115999.99999999996</v>
      </c>
      <c r="BW37" s="129">
        <f t="shared" si="158"/>
        <v>124333.33333333328</v>
      </c>
      <c r="BX37" s="129">
        <f t="shared" si="158"/>
        <v>132666.66666666663</v>
      </c>
      <c r="BY37" s="129">
        <f t="shared" si="158"/>
        <v>140999.99999999997</v>
      </c>
      <c r="BZ37" s="129">
        <f t="shared" si="158"/>
        <v>149333.33333333331</v>
      </c>
      <c r="CA37" s="129">
        <f t="shared" si="158"/>
        <v>157666.66666666666</v>
      </c>
      <c r="CB37" s="129">
        <f t="shared" si="158"/>
        <v>166000</v>
      </c>
      <c r="CC37" s="129">
        <f>CB37</f>
        <v>166000</v>
      </c>
      <c r="CD37" s="4"/>
      <c r="CE37" s="4"/>
      <c r="CF37" s="4"/>
      <c r="CG37" s="129">
        <f>CG36+CB37</f>
        <v>182666.66666666666</v>
      </c>
      <c r="CH37" s="129">
        <f t="shared" ref="CH37:CR37" si="159">CH36+CG37</f>
        <v>199333.33333333331</v>
      </c>
      <c r="CI37" s="129">
        <f t="shared" si="159"/>
        <v>215999.99999999997</v>
      </c>
      <c r="CJ37" s="129">
        <f t="shared" si="159"/>
        <v>232666.66666666663</v>
      </c>
      <c r="CK37" s="129">
        <f t="shared" si="159"/>
        <v>249333.33333333328</v>
      </c>
      <c r="CL37" s="129">
        <f t="shared" si="159"/>
        <v>265999.99999999994</v>
      </c>
      <c r="CM37" s="129">
        <f t="shared" si="159"/>
        <v>282666.66666666663</v>
      </c>
      <c r="CN37" s="129">
        <f t="shared" si="159"/>
        <v>299333.33333333331</v>
      </c>
      <c r="CO37" s="129">
        <f t="shared" si="159"/>
        <v>316000</v>
      </c>
      <c r="CP37" s="129">
        <f t="shared" si="159"/>
        <v>332666.66666666669</v>
      </c>
      <c r="CQ37" s="129">
        <f t="shared" si="159"/>
        <v>349333.33333333337</v>
      </c>
      <c r="CR37" s="129">
        <f t="shared" si="159"/>
        <v>366000.00000000006</v>
      </c>
      <c r="CS37" s="129">
        <f>CR37</f>
        <v>366000.00000000006</v>
      </c>
      <c r="CT37" s="4"/>
      <c r="CU37" s="4"/>
      <c r="CV37" s="4"/>
      <c r="CW37" s="129">
        <f>CW36+CR37</f>
        <v>407666.66666666674</v>
      </c>
      <c r="CX37" s="129">
        <f t="shared" ref="CX37:DH37" si="160">CX36+CW37</f>
        <v>449333.33333333343</v>
      </c>
      <c r="CY37" s="129">
        <f t="shared" si="160"/>
        <v>491000.00000000012</v>
      </c>
      <c r="CZ37" s="129">
        <f t="shared" si="160"/>
        <v>532666.66666666674</v>
      </c>
      <c r="DA37" s="129">
        <f t="shared" si="160"/>
        <v>574333.33333333337</v>
      </c>
      <c r="DB37" s="129">
        <f t="shared" si="160"/>
        <v>616000</v>
      </c>
      <c r="DC37" s="129">
        <f t="shared" si="160"/>
        <v>657666.66666666663</v>
      </c>
      <c r="DD37" s="129">
        <f t="shared" si="160"/>
        <v>699333.33333333326</v>
      </c>
      <c r="DE37" s="129">
        <f t="shared" si="160"/>
        <v>740999.99999999988</v>
      </c>
      <c r="DF37" s="129">
        <f t="shared" si="160"/>
        <v>782666.66666666651</v>
      </c>
      <c r="DG37" s="129">
        <f t="shared" si="160"/>
        <v>824333.33333333314</v>
      </c>
      <c r="DH37" s="129">
        <f t="shared" si="160"/>
        <v>865999.99999999977</v>
      </c>
      <c r="DI37" s="129">
        <f>DH37</f>
        <v>865999.99999999977</v>
      </c>
      <c r="DJ37" s="4"/>
      <c r="DK37" s="4"/>
    </row>
    <row r="38" spans="1:115"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row>
    <row r="39" spans="1:115"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row>
    <row r="40" spans="1:115" ht="15.75" customHeight="1"/>
    <row r="41" spans="1:115" ht="15.75" customHeight="1"/>
    <row r="42" spans="1:115" ht="15.75" customHeight="1"/>
    <row r="43" spans="1:115" ht="15.75" customHeight="1"/>
    <row r="44" spans="1:115" ht="15.75" customHeight="1"/>
    <row r="45" spans="1:115" ht="15.75" customHeight="1"/>
    <row r="46" spans="1:115" ht="15.75" customHeight="1"/>
    <row r="47" spans="1:115" ht="15.75" customHeight="1"/>
    <row r="48" spans="1:11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8">
    <mergeCell ref="CW2:DI2"/>
    <mergeCell ref="CG2:CS2"/>
    <mergeCell ref="E2:Q2"/>
    <mergeCell ref="U2:AG2"/>
    <mergeCell ref="BA2:BM2"/>
    <mergeCell ref="BQ2:CC2"/>
    <mergeCell ref="AT2:AW2"/>
    <mergeCell ref="AK2:AS2"/>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sheetPr>
  <dimension ref="A1:DJ1007"/>
  <sheetViews>
    <sheetView showGridLines="0" workbookViewId="0">
      <pane xSplit="3" ySplit="12" topLeftCell="D13" activePane="bottomRight" state="frozen"/>
      <selection pane="topRight" activeCell="D1" sqref="D1"/>
      <selection pane="bottomLeft" activeCell="A13" sqref="A13"/>
      <selection pane="bottomRight"/>
    </sheetView>
  </sheetViews>
  <sheetFormatPr baseColWidth="10" defaultColWidth="11.28515625" defaultRowHeight="15" customHeight="1" outlineLevelCol="1"/>
  <cols>
    <col min="1" max="1" width="24.7109375" customWidth="1"/>
    <col min="2" max="2" width="10.5703125" customWidth="1"/>
    <col min="3" max="3" width="3.42578125" customWidth="1"/>
    <col min="4" max="4" width="2.7109375" customWidth="1"/>
    <col min="5" max="16" width="12.7109375" hidden="1" customWidth="1" outlineLevel="1"/>
    <col min="17" max="17" width="12.7109375" customWidth="1" collapsed="1"/>
    <col min="18" max="32" width="12.7109375" hidden="1" customWidth="1" outlineLevel="1"/>
    <col min="33" max="33" width="12.7109375" customWidth="1" collapsed="1"/>
    <col min="34" max="48" width="12.7109375" hidden="1" customWidth="1" outlineLevel="1"/>
    <col min="49" max="49" width="12.7109375" customWidth="1" collapsed="1"/>
    <col min="50" max="64" width="12.7109375" hidden="1" customWidth="1" outlineLevel="1"/>
    <col min="65" max="65" width="12.7109375" customWidth="1" collapsed="1"/>
    <col min="66" max="80" width="12.7109375" hidden="1" customWidth="1" outlineLevel="1"/>
    <col min="81" max="81" width="12.7109375" customWidth="1" collapsed="1"/>
    <col min="82" max="96" width="12.7109375" hidden="1" customWidth="1" outlineLevel="1"/>
    <col min="97" max="97" width="12.7109375" customWidth="1" collapsed="1"/>
    <col min="98" max="98" width="10.5703125" hidden="1" customWidth="1" outlineLevel="1"/>
    <col min="99" max="100" width="11.28515625" hidden="1" customWidth="1" outlineLevel="1"/>
    <col min="101" max="102" width="11.7109375" hidden="1" customWidth="1" outlineLevel="1"/>
    <col min="103" max="103" width="13.140625" hidden="1" customWidth="1" outlineLevel="1"/>
    <col min="104" max="105" width="11.7109375" hidden="1" customWidth="1" outlineLevel="1"/>
    <col min="106" max="106" width="13.140625" hidden="1" customWidth="1" outlineLevel="1"/>
    <col min="107" max="108" width="11.7109375" hidden="1" customWidth="1" outlineLevel="1"/>
    <col min="109" max="109" width="13.140625" hidden="1" customWidth="1" outlineLevel="1"/>
    <col min="110" max="111" width="11.7109375" hidden="1" customWidth="1" outlineLevel="1"/>
    <col min="112" max="112" width="13.140625" hidden="1" customWidth="1" outlineLevel="1"/>
    <col min="113" max="113" width="12.7109375" customWidth="1" collapsed="1"/>
    <col min="114" max="114" width="11.28515625" customWidth="1"/>
  </cols>
  <sheetData>
    <row r="1" spans="1:114" ht="21">
      <c r="A1" s="2" t="s">
        <v>163</v>
      </c>
      <c r="B1" s="4"/>
      <c r="C1" s="4"/>
      <c r="D1" s="4"/>
      <c r="E1" s="6"/>
      <c r="F1" s="6"/>
      <c r="G1" s="6"/>
      <c r="H1" s="6"/>
      <c r="I1" s="6"/>
      <c r="J1" s="6"/>
      <c r="K1" s="6"/>
      <c r="L1" s="6"/>
      <c r="M1" s="6"/>
      <c r="N1" s="6"/>
      <c r="O1" s="6"/>
      <c r="P1" s="6"/>
      <c r="Q1" s="8"/>
      <c r="R1" s="10"/>
      <c r="S1" s="10"/>
      <c r="T1" s="4"/>
      <c r="U1" s="6"/>
      <c r="V1" s="6"/>
      <c r="W1" s="6"/>
      <c r="X1" s="6"/>
      <c r="Y1" s="6"/>
      <c r="Z1" s="6"/>
      <c r="AA1" s="6"/>
      <c r="AB1" s="6"/>
      <c r="AC1" s="6"/>
      <c r="AD1" s="6"/>
      <c r="AE1" s="6"/>
      <c r="AF1" s="6"/>
      <c r="AG1" s="8"/>
      <c r="AH1" s="10"/>
      <c r="AI1" s="10"/>
      <c r="AJ1" s="4"/>
      <c r="AK1" s="6"/>
      <c r="AL1" s="6"/>
      <c r="AM1" s="6"/>
      <c r="AN1" s="6"/>
      <c r="AO1" s="6"/>
      <c r="AP1" s="6"/>
      <c r="AQ1" s="6"/>
      <c r="AR1" s="6"/>
      <c r="AS1" s="6"/>
      <c r="AT1" s="13"/>
      <c r="AU1" s="13"/>
      <c r="AV1" s="13"/>
      <c r="AW1" s="14"/>
      <c r="AX1" s="10"/>
      <c r="AY1" s="10"/>
      <c r="AZ1" s="4"/>
      <c r="BA1" s="13"/>
      <c r="BB1" s="13"/>
      <c r="BC1" s="13"/>
      <c r="BD1" s="13"/>
      <c r="BE1" s="13"/>
      <c r="BF1" s="13"/>
      <c r="BG1" s="13"/>
      <c r="BH1" s="13"/>
      <c r="BI1" s="13"/>
      <c r="BJ1" s="13"/>
      <c r="BK1" s="13"/>
      <c r="BL1" s="13"/>
      <c r="BM1" s="14"/>
      <c r="BN1" s="10"/>
      <c r="BO1" s="10"/>
      <c r="BP1" s="4"/>
      <c r="BQ1" s="13"/>
      <c r="BR1" s="13"/>
      <c r="BS1" s="13"/>
      <c r="BT1" s="13"/>
      <c r="BU1" s="13"/>
      <c r="BV1" s="13"/>
      <c r="BW1" s="13"/>
      <c r="BX1" s="13"/>
      <c r="BY1" s="13"/>
      <c r="BZ1" s="13"/>
      <c r="CA1" s="13"/>
      <c r="CB1" s="13"/>
      <c r="CC1" s="14"/>
      <c r="CD1" s="10"/>
      <c r="CE1" s="10"/>
      <c r="CF1" s="4"/>
      <c r="CG1" s="13"/>
      <c r="CH1" s="13"/>
      <c r="CI1" s="13"/>
      <c r="CJ1" s="13"/>
      <c r="CK1" s="13"/>
      <c r="CL1" s="13"/>
      <c r="CM1" s="13"/>
      <c r="CN1" s="13"/>
      <c r="CO1" s="13"/>
      <c r="CP1" s="13"/>
      <c r="CQ1" s="13"/>
      <c r="CR1" s="13"/>
      <c r="CS1" s="14"/>
      <c r="CT1" s="4"/>
      <c r="CW1" s="22"/>
      <c r="CX1" s="22"/>
      <c r="CY1" s="22"/>
      <c r="CZ1" s="22"/>
      <c r="DA1" s="22"/>
      <c r="DB1" s="22"/>
      <c r="DC1" s="22"/>
      <c r="DD1" s="22"/>
      <c r="DE1" s="22"/>
      <c r="DF1" s="22"/>
      <c r="DG1" s="22"/>
      <c r="DH1" s="22"/>
      <c r="DI1" s="23"/>
    </row>
    <row r="2" spans="1:114" ht="15.75" customHeight="1">
      <c r="A2" s="4" t="str">
        <f ca="1">Sales_Marketing!A2</f>
        <v>Strategic Plan - Oct 2020</v>
      </c>
      <c r="B2" s="4"/>
      <c r="C2" s="4"/>
      <c r="D2" s="4"/>
      <c r="E2" s="252" t="s">
        <v>7</v>
      </c>
      <c r="F2" s="250"/>
      <c r="G2" s="250"/>
      <c r="H2" s="250"/>
      <c r="I2" s="250"/>
      <c r="J2" s="250"/>
      <c r="K2" s="250"/>
      <c r="L2" s="250"/>
      <c r="M2" s="250"/>
      <c r="N2" s="250"/>
      <c r="O2" s="250"/>
      <c r="P2" s="250"/>
      <c r="Q2" s="251"/>
      <c r="R2" s="10"/>
      <c r="S2" s="10"/>
      <c r="T2" s="4"/>
      <c r="U2" s="252" t="s">
        <v>7</v>
      </c>
      <c r="V2" s="250"/>
      <c r="W2" s="250"/>
      <c r="X2" s="250"/>
      <c r="Y2" s="250"/>
      <c r="Z2" s="250"/>
      <c r="AA2" s="250"/>
      <c r="AB2" s="250"/>
      <c r="AC2" s="250"/>
      <c r="AD2" s="250"/>
      <c r="AE2" s="250"/>
      <c r="AF2" s="250"/>
      <c r="AG2" s="251"/>
      <c r="AH2" s="10"/>
      <c r="AI2" s="10"/>
      <c r="AJ2" s="4"/>
      <c r="AK2" s="252" t="s">
        <v>7</v>
      </c>
      <c r="AL2" s="250"/>
      <c r="AM2" s="250"/>
      <c r="AN2" s="250"/>
      <c r="AO2" s="250"/>
      <c r="AP2" s="250"/>
      <c r="AQ2" s="250"/>
      <c r="AR2" s="250"/>
      <c r="AS2" s="251"/>
      <c r="AT2" s="253" t="s">
        <v>10</v>
      </c>
      <c r="AU2" s="250"/>
      <c r="AV2" s="250"/>
      <c r="AW2" s="251"/>
      <c r="AX2" s="10"/>
      <c r="AY2" s="10"/>
      <c r="AZ2" s="4"/>
      <c r="BA2" s="253" t="s">
        <v>10</v>
      </c>
      <c r="BB2" s="250"/>
      <c r="BC2" s="250"/>
      <c r="BD2" s="250"/>
      <c r="BE2" s="250"/>
      <c r="BF2" s="250"/>
      <c r="BG2" s="250"/>
      <c r="BH2" s="250"/>
      <c r="BI2" s="250"/>
      <c r="BJ2" s="250"/>
      <c r="BK2" s="250"/>
      <c r="BL2" s="250"/>
      <c r="BM2" s="251"/>
      <c r="BN2" s="10"/>
      <c r="BO2" s="10"/>
      <c r="BP2" s="4"/>
      <c r="BQ2" s="253" t="s">
        <v>10</v>
      </c>
      <c r="BR2" s="250"/>
      <c r="BS2" s="250"/>
      <c r="BT2" s="250"/>
      <c r="BU2" s="250"/>
      <c r="BV2" s="250"/>
      <c r="BW2" s="250"/>
      <c r="BX2" s="250"/>
      <c r="BY2" s="250"/>
      <c r="BZ2" s="250"/>
      <c r="CA2" s="250"/>
      <c r="CB2" s="250"/>
      <c r="CC2" s="251"/>
      <c r="CD2" s="10"/>
      <c r="CE2" s="10"/>
      <c r="CF2" s="4"/>
      <c r="CG2" s="253" t="s">
        <v>10</v>
      </c>
      <c r="CH2" s="250"/>
      <c r="CI2" s="250"/>
      <c r="CJ2" s="250"/>
      <c r="CK2" s="250"/>
      <c r="CL2" s="250"/>
      <c r="CM2" s="250"/>
      <c r="CN2" s="250"/>
      <c r="CO2" s="250"/>
      <c r="CP2" s="250"/>
      <c r="CQ2" s="250"/>
      <c r="CR2" s="250"/>
      <c r="CS2" s="251"/>
      <c r="CT2" s="4"/>
      <c r="CW2" s="249" t="s">
        <v>10</v>
      </c>
      <c r="CX2" s="250"/>
      <c r="CY2" s="250"/>
      <c r="CZ2" s="250"/>
      <c r="DA2" s="250"/>
      <c r="DB2" s="250"/>
      <c r="DC2" s="250"/>
      <c r="DD2" s="250"/>
      <c r="DE2" s="250"/>
      <c r="DF2" s="250"/>
      <c r="DG2" s="250"/>
      <c r="DH2" s="250"/>
      <c r="DI2" s="251"/>
    </row>
    <row r="3" spans="1:114" ht="15.75" customHeight="1">
      <c r="A3" s="4" t="str">
        <f>Cover!$B$4</f>
        <v>[Insert Company Name]</v>
      </c>
      <c r="B3" s="4"/>
      <c r="C3" s="4"/>
      <c r="D3" s="4"/>
      <c r="E3" s="27"/>
      <c r="F3" s="27"/>
      <c r="G3" s="27"/>
      <c r="H3" s="27"/>
      <c r="I3" s="27"/>
      <c r="J3" s="27"/>
      <c r="K3" s="27"/>
      <c r="L3" s="27"/>
      <c r="M3" s="27"/>
      <c r="N3" s="27"/>
      <c r="O3" s="27"/>
      <c r="P3" s="27"/>
      <c r="Q3" s="28"/>
      <c r="R3" s="10"/>
      <c r="S3" s="10"/>
      <c r="T3" s="4"/>
      <c r="U3" s="27"/>
      <c r="V3" s="27"/>
      <c r="W3" s="27"/>
      <c r="X3" s="27"/>
      <c r="Y3" s="27"/>
      <c r="Z3" s="27"/>
      <c r="AA3" s="27"/>
      <c r="AB3" s="27"/>
      <c r="AC3" s="27"/>
      <c r="AD3" s="27"/>
      <c r="AE3" s="27"/>
      <c r="AF3" s="27"/>
      <c r="AG3" s="28"/>
      <c r="AH3" s="10"/>
      <c r="AI3" s="10"/>
      <c r="AJ3" s="4"/>
      <c r="AK3" s="27"/>
      <c r="AL3" s="27"/>
      <c r="AM3" s="27"/>
      <c r="AN3" s="27"/>
      <c r="AO3" s="27"/>
      <c r="AP3" s="27"/>
      <c r="AQ3" s="27"/>
      <c r="AR3" s="27"/>
      <c r="AS3" s="27"/>
      <c r="AT3" s="29"/>
      <c r="AU3" s="29"/>
      <c r="AV3" s="29"/>
      <c r="AW3" s="30"/>
      <c r="AX3" s="10"/>
      <c r="AY3" s="10"/>
      <c r="AZ3" s="4"/>
      <c r="BA3" s="29"/>
      <c r="BB3" s="29"/>
      <c r="BC3" s="29"/>
      <c r="BD3" s="29"/>
      <c r="BE3" s="29"/>
      <c r="BF3" s="29"/>
      <c r="BG3" s="29"/>
      <c r="BH3" s="29"/>
      <c r="BI3" s="29"/>
      <c r="BJ3" s="29"/>
      <c r="BK3" s="29"/>
      <c r="BL3" s="29"/>
      <c r="BM3" s="30"/>
      <c r="BN3" s="10"/>
      <c r="BO3" s="10"/>
      <c r="BP3" s="4"/>
      <c r="BQ3" s="29"/>
      <c r="BR3" s="29"/>
      <c r="BS3" s="29"/>
      <c r="BT3" s="29"/>
      <c r="BU3" s="29"/>
      <c r="BV3" s="29"/>
      <c r="BW3" s="29"/>
      <c r="BX3" s="29"/>
      <c r="BY3" s="29"/>
      <c r="BZ3" s="29"/>
      <c r="CA3" s="29"/>
      <c r="CB3" s="29"/>
      <c r="CC3" s="30"/>
      <c r="CD3" s="10"/>
      <c r="CE3" s="10"/>
      <c r="CF3" s="4"/>
      <c r="CG3" s="29"/>
      <c r="CH3" s="29"/>
      <c r="CI3" s="29"/>
      <c r="CJ3" s="29"/>
      <c r="CK3" s="29"/>
      <c r="CL3" s="29"/>
      <c r="CM3" s="29"/>
      <c r="CN3" s="29"/>
      <c r="CO3" s="29"/>
      <c r="CP3" s="29"/>
      <c r="CQ3" s="29"/>
      <c r="CR3" s="29"/>
      <c r="CS3" s="30"/>
      <c r="CT3" s="4"/>
      <c r="CW3" s="31"/>
      <c r="CX3" s="31"/>
      <c r="CY3" s="31"/>
      <c r="CZ3" s="31"/>
      <c r="DA3" s="31"/>
      <c r="DB3" s="31"/>
      <c r="DC3" s="31"/>
      <c r="DD3" s="31"/>
      <c r="DE3" s="31"/>
      <c r="DF3" s="31"/>
      <c r="DG3" s="31"/>
      <c r="DH3" s="31"/>
      <c r="DI3" s="32"/>
    </row>
    <row r="4" spans="1:114" ht="15.75" customHeight="1">
      <c r="A4" s="4" t="s">
        <v>11</v>
      </c>
      <c r="B4" s="4"/>
      <c r="C4" s="4"/>
      <c r="D4" s="4"/>
      <c r="E4" s="27">
        <v>42766</v>
      </c>
      <c r="F4" s="27">
        <f t="shared" ref="F4:P4" si="0">EOMONTH(E4,1)</f>
        <v>42794</v>
      </c>
      <c r="G4" s="27">
        <f t="shared" si="0"/>
        <v>42825</v>
      </c>
      <c r="H4" s="27">
        <f t="shared" si="0"/>
        <v>42855</v>
      </c>
      <c r="I4" s="27">
        <f t="shared" si="0"/>
        <v>42886</v>
      </c>
      <c r="J4" s="27">
        <f t="shared" si="0"/>
        <v>42916</v>
      </c>
      <c r="K4" s="27">
        <f t="shared" si="0"/>
        <v>42947</v>
      </c>
      <c r="L4" s="27">
        <f t="shared" si="0"/>
        <v>42978</v>
      </c>
      <c r="M4" s="27">
        <f t="shared" si="0"/>
        <v>43008</v>
      </c>
      <c r="N4" s="27">
        <f t="shared" si="0"/>
        <v>43039</v>
      </c>
      <c r="O4" s="27">
        <f t="shared" si="0"/>
        <v>43069</v>
      </c>
      <c r="P4" s="27">
        <f t="shared" si="0"/>
        <v>43100</v>
      </c>
      <c r="Q4" s="28" t="str">
        <f>"FY"&amp;TEXT(P4," Yyy")</f>
        <v>FY 2017</v>
      </c>
      <c r="R4" s="10"/>
      <c r="S4" s="10"/>
      <c r="T4" s="4"/>
      <c r="U4" s="27">
        <f>EOMONTH(P4,1)</f>
        <v>43131</v>
      </c>
      <c r="V4" s="27">
        <f t="shared" ref="V4:AF4" si="1">EOMONTH(U4,1)</f>
        <v>43159</v>
      </c>
      <c r="W4" s="27">
        <f t="shared" si="1"/>
        <v>43190</v>
      </c>
      <c r="X4" s="27">
        <f t="shared" si="1"/>
        <v>43220</v>
      </c>
      <c r="Y4" s="27">
        <f t="shared" si="1"/>
        <v>43251</v>
      </c>
      <c r="Z4" s="27">
        <f t="shared" si="1"/>
        <v>43281</v>
      </c>
      <c r="AA4" s="27">
        <f t="shared" si="1"/>
        <v>43312</v>
      </c>
      <c r="AB4" s="27">
        <f t="shared" si="1"/>
        <v>43343</v>
      </c>
      <c r="AC4" s="27">
        <f t="shared" si="1"/>
        <v>43373</v>
      </c>
      <c r="AD4" s="27">
        <f t="shared" si="1"/>
        <v>43404</v>
      </c>
      <c r="AE4" s="27">
        <f t="shared" si="1"/>
        <v>43434</v>
      </c>
      <c r="AF4" s="27">
        <f t="shared" si="1"/>
        <v>43465</v>
      </c>
      <c r="AG4" s="28" t="str">
        <f>"FY"&amp;TEXT(AF4," Yyy")</f>
        <v>FY 2018</v>
      </c>
      <c r="AH4" s="10"/>
      <c r="AI4" s="10"/>
      <c r="AJ4" s="4"/>
      <c r="AK4" s="27">
        <f>EOMONTH(AF4,1)</f>
        <v>43496</v>
      </c>
      <c r="AL4" s="27">
        <f t="shared" ref="AL4:AV4" si="2">EOMONTH(AK4,1)</f>
        <v>43524</v>
      </c>
      <c r="AM4" s="27">
        <f t="shared" si="2"/>
        <v>43555</v>
      </c>
      <c r="AN4" s="27">
        <f t="shared" si="2"/>
        <v>43585</v>
      </c>
      <c r="AO4" s="27">
        <f t="shared" si="2"/>
        <v>43616</v>
      </c>
      <c r="AP4" s="27">
        <f t="shared" si="2"/>
        <v>43646</v>
      </c>
      <c r="AQ4" s="27">
        <f t="shared" si="2"/>
        <v>43677</v>
      </c>
      <c r="AR4" s="27">
        <f t="shared" si="2"/>
        <v>43708</v>
      </c>
      <c r="AS4" s="27">
        <f t="shared" si="2"/>
        <v>43738</v>
      </c>
      <c r="AT4" s="29">
        <f t="shared" si="2"/>
        <v>43769</v>
      </c>
      <c r="AU4" s="29">
        <f t="shared" si="2"/>
        <v>43799</v>
      </c>
      <c r="AV4" s="29">
        <f t="shared" si="2"/>
        <v>43830</v>
      </c>
      <c r="AW4" s="30" t="str">
        <f>"FY"&amp;TEXT(AV4," Yyy")</f>
        <v>FY 2019</v>
      </c>
      <c r="AX4" s="10"/>
      <c r="AY4" s="10"/>
      <c r="AZ4" s="4"/>
      <c r="BA4" s="29">
        <f>EOMONTH(AV4,1)</f>
        <v>43861</v>
      </c>
      <c r="BB4" s="29">
        <f t="shared" ref="BB4:BL4" si="3">EOMONTH(BA4,1)</f>
        <v>43890</v>
      </c>
      <c r="BC4" s="29">
        <f t="shared" si="3"/>
        <v>43921</v>
      </c>
      <c r="BD4" s="29">
        <f t="shared" si="3"/>
        <v>43951</v>
      </c>
      <c r="BE4" s="29">
        <f t="shared" si="3"/>
        <v>43982</v>
      </c>
      <c r="BF4" s="29">
        <f t="shared" si="3"/>
        <v>44012</v>
      </c>
      <c r="BG4" s="29">
        <f t="shared" si="3"/>
        <v>44043</v>
      </c>
      <c r="BH4" s="29">
        <f t="shared" si="3"/>
        <v>44074</v>
      </c>
      <c r="BI4" s="29">
        <f t="shared" si="3"/>
        <v>44104</v>
      </c>
      <c r="BJ4" s="29">
        <f t="shared" si="3"/>
        <v>44135</v>
      </c>
      <c r="BK4" s="29">
        <f t="shared" si="3"/>
        <v>44165</v>
      </c>
      <c r="BL4" s="29">
        <f t="shared" si="3"/>
        <v>44196</v>
      </c>
      <c r="BM4" s="30" t="str">
        <f>"FY"&amp;TEXT(BL4," Yyy")</f>
        <v>FY 2020</v>
      </c>
      <c r="BN4" s="10"/>
      <c r="BO4" s="10"/>
      <c r="BP4" s="4"/>
      <c r="BQ4" s="29">
        <f>EOMONTH(BL4,1)</f>
        <v>44227</v>
      </c>
      <c r="BR4" s="29">
        <f t="shared" ref="BR4:CB4" si="4">EOMONTH(BQ4,1)</f>
        <v>44255</v>
      </c>
      <c r="BS4" s="29">
        <f t="shared" si="4"/>
        <v>44286</v>
      </c>
      <c r="BT4" s="29">
        <f t="shared" si="4"/>
        <v>44316</v>
      </c>
      <c r="BU4" s="29">
        <f t="shared" si="4"/>
        <v>44347</v>
      </c>
      <c r="BV4" s="29">
        <f t="shared" si="4"/>
        <v>44377</v>
      </c>
      <c r="BW4" s="29">
        <f t="shared" si="4"/>
        <v>44408</v>
      </c>
      <c r="BX4" s="29">
        <f t="shared" si="4"/>
        <v>44439</v>
      </c>
      <c r="BY4" s="29">
        <f t="shared" si="4"/>
        <v>44469</v>
      </c>
      <c r="BZ4" s="29">
        <f t="shared" si="4"/>
        <v>44500</v>
      </c>
      <c r="CA4" s="29">
        <f t="shared" si="4"/>
        <v>44530</v>
      </c>
      <c r="CB4" s="29">
        <f t="shared" si="4"/>
        <v>44561</v>
      </c>
      <c r="CC4" s="30" t="str">
        <f>"FY"&amp;TEXT(CB4," Yyy")</f>
        <v>FY 2021</v>
      </c>
      <c r="CD4" s="10"/>
      <c r="CE4" s="10"/>
      <c r="CF4" s="4"/>
      <c r="CG4" s="29">
        <f>EOMONTH(CB4,1)</f>
        <v>44592</v>
      </c>
      <c r="CH4" s="29">
        <f t="shared" ref="CH4:CR4" si="5">EOMONTH(CG4,1)</f>
        <v>44620</v>
      </c>
      <c r="CI4" s="29">
        <f t="shared" si="5"/>
        <v>44651</v>
      </c>
      <c r="CJ4" s="29">
        <f t="shared" si="5"/>
        <v>44681</v>
      </c>
      <c r="CK4" s="29">
        <f t="shared" si="5"/>
        <v>44712</v>
      </c>
      <c r="CL4" s="29">
        <f t="shared" si="5"/>
        <v>44742</v>
      </c>
      <c r="CM4" s="29">
        <f t="shared" si="5"/>
        <v>44773</v>
      </c>
      <c r="CN4" s="29">
        <f t="shared" si="5"/>
        <v>44804</v>
      </c>
      <c r="CO4" s="29">
        <f t="shared" si="5"/>
        <v>44834</v>
      </c>
      <c r="CP4" s="29">
        <f t="shared" si="5"/>
        <v>44865</v>
      </c>
      <c r="CQ4" s="29">
        <f t="shared" si="5"/>
        <v>44895</v>
      </c>
      <c r="CR4" s="29">
        <f t="shared" si="5"/>
        <v>44926</v>
      </c>
      <c r="CS4" s="30" t="str">
        <f>"FY"&amp;TEXT(CR4," Yyy")</f>
        <v>FY 2022</v>
      </c>
      <c r="CT4" s="4"/>
      <c r="CW4" s="31">
        <v>44948</v>
      </c>
      <c r="CX4" s="31">
        <f t="shared" ref="CX4:DH4" si="6">EOMONTH(CW4,1)</f>
        <v>44985</v>
      </c>
      <c r="CY4" s="31">
        <f t="shared" si="6"/>
        <v>45016</v>
      </c>
      <c r="CZ4" s="31">
        <f t="shared" si="6"/>
        <v>45046</v>
      </c>
      <c r="DA4" s="31">
        <f t="shared" si="6"/>
        <v>45077</v>
      </c>
      <c r="DB4" s="31">
        <f t="shared" si="6"/>
        <v>45107</v>
      </c>
      <c r="DC4" s="31">
        <f t="shared" si="6"/>
        <v>45138</v>
      </c>
      <c r="DD4" s="31">
        <f t="shared" si="6"/>
        <v>45169</v>
      </c>
      <c r="DE4" s="31">
        <f t="shared" si="6"/>
        <v>45199</v>
      </c>
      <c r="DF4" s="31">
        <f t="shared" si="6"/>
        <v>45230</v>
      </c>
      <c r="DG4" s="31">
        <f t="shared" si="6"/>
        <v>45260</v>
      </c>
      <c r="DH4" s="31">
        <f t="shared" si="6"/>
        <v>45291</v>
      </c>
      <c r="DI4" s="32" t="s">
        <v>18</v>
      </c>
    </row>
    <row r="5" spans="1:114" ht="7.5" customHeight="1">
      <c r="A5" s="35"/>
      <c r="B5" s="36"/>
      <c r="C5" s="36"/>
      <c r="D5" s="36"/>
      <c r="E5" s="38"/>
      <c r="F5" s="38"/>
      <c r="G5" s="38"/>
      <c r="H5" s="38"/>
      <c r="I5" s="38"/>
      <c r="J5" s="38"/>
      <c r="K5" s="38"/>
      <c r="L5" s="38"/>
      <c r="M5" s="38"/>
      <c r="N5" s="38"/>
      <c r="O5" s="38"/>
      <c r="P5" s="38"/>
      <c r="Q5" s="36"/>
      <c r="R5" s="37"/>
      <c r="S5" s="37"/>
      <c r="T5" s="36"/>
      <c r="U5" s="38"/>
      <c r="V5" s="38"/>
      <c r="W5" s="38"/>
      <c r="X5" s="38"/>
      <c r="Y5" s="38"/>
      <c r="Z5" s="38"/>
      <c r="AA5" s="38"/>
      <c r="AB5" s="38"/>
      <c r="AC5" s="38"/>
      <c r="AD5" s="38"/>
      <c r="AE5" s="38"/>
      <c r="AF5" s="38"/>
      <c r="AG5" s="36"/>
      <c r="AH5" s="37"/>
      <c r="AI5" s="37"/>
      <c r="AJ5" s="36"/>
      <c r="AK5" s="38"/>
      <c r="AL5" s="38"/>
      <c r="AM5" s="38"/>
      <c r="AN5" s="38"/>
      <c r="AO5" s="38"/>
      <c r="AP5" s="38"/>
      <c r="AQ5" s="38"/>
      <c r="AR5" s="38"/>
      <c r="AS5" s="38"/>
      <c r="AT5" s="38"/>
      <c r="AU5" s="38"/>
      <c r="AV5" s="38"/>
      <c r="AW5" s="36"/>
      <c r="AX5" s="37"/>
      <c r="AY5" s="37"/>
      <c r="AZ5" s="36"/>
      <c r="BA5" s="38"/>
      <c r="BB5" s="38"/>
      <c r="BC5" s="38"/>
      <c r="BD5" s="38"/>
      <c r="BE5" s="38"/>
      <c r="BF5" s="38"/>
      <c r="BG5" s="38"/>
      <c r="BH5" s="38"/>
      <c r="BI5" s="38"/>
      <c r="BJ5" s="38"/>
      <c r="BK5" s="38"/>
      <c r="BL5" s="38"/>
      <c r="BM5" s="36"/>
      <c r="BN5" s="37"/>
      <c r="BO5" s="37"/>
      <c r="BP5" s="36"/>
      <c r="BQ5" s="38"/>
      <c r="BR5" s="38"/>
      <c r="BS5" s="38"/>
      <c r="BT5" s="38"/>
      <c r="BU5" s="38"/>
      <c r="BV5" s="38"/>
      <c r="BW5" s="38"/>
      <c r="BX5" s="38"/>
      <c r="BY5" s="38"/>
      <c r="BZ5" s="38"/>
      <c r="CA5" s="38"/>
      <c r="CB5" s="38"/>
      <c r="CC5" s="36"/>
      <c r="CD5" s="37"/>
      <c r="CE5" s="37"/>
      <c r="CF5" s="36"/>
      <c r="CG5" s="38"/>
      <c r="CH5" s="38"/>
      <c r="CI5" s="38"/>
      <c r="CJ5" s="38"/>
      <c r="CK5" s="38"/>
      <c r="CL5" s="38"/>
      <c r="CM5" s="38"/>
      <c r="CN5" s="38"/>
      <c r="CO5" s="38"/>
      <c r="CP5" s="38"/>
      <c r="CQ5" s="38"/>
      <c r="CR5" s="38"/>
      <c r="CS5" s="36"/>
      <c r="CT5" s="36"/>
    </row>
    <row r="6" spans="1:114" ht="15.75" customHeight="1">
      <c r="A6" s="4" t="s">
        <v>165</v>
      </c>
      <c r="B6" s="36"/>
      <c r="C6" s="36"/>
      <c r="D6" s="36"/>
      <c r="E6" s="38">
        <f t="shared" ref="E6:P6" si="7">E25</f>
        <v>0</v>
      </c>
      <c r="F6" s="38">
        <f t="shared" si="7"/>
        <v>0</v>
      </c>
      <c r="G6" s="38">
        <f t="shared" si="7"/>
        <v>0</v>
      </c>
      <c r="H6" s="38">
        <f t="shared" si="7"/>
        <v>0</v>
      </c>
      <c r="I6" s="38">
        <f t="shared" si="7"/>
        <v>0</v>
      </c>
      <c r="J6" s="38">
        <f t="shared" si="7"/>
        <v>0</v>
      </c>
      <c r="K6" s="38">
        <f t="shared" si="7"/>
        <v>0</v>
      </c>
      <c r="L6" s="38">
        <f t="shared" si="7"/>
        <v>0</v>
      </c>
      <c r="M6" s="38">
        <f t="shared" si="7"/>
        <v>0</v>
      </c>
      <c r="N6" s="38">
        <f t="shared" si="7"/>
        <v>0</v>
      </c>
      <c r="O6" s="38">
        <f t="shared" si="7"/>
        <v>0</v>
      </c>
      <c r="P6" s="38">
        <f t="shared" si="7"/>
        <v>0</v>
      </c>
      <c r="Q6" s="38">
        <f t="shared" ref="Q6:Q11" si="8">SUM(E6:P6)</f>
        <v>0</v>
      </c>
      <c r="R6" s="36"/>
      <c r="S6" s="36"/>
      <c r="T6" s="36"/>
      <c r="U6" s="38">
        <f t="shared" ref="U6:AF6" si="9">U25</f>
        <v>0</v>
      </c>
      <c r="V6" s="38">
        <f t="shared" si="9"/>
        <v>27000</v>
      </c>
      <c r="W6" s="38">
        <f t="shared" si="9"/>
        <v>0</v>
      </c>
      <c r="X6" s="38">
        <f t="shared" si="9"/>
        <v>0</v>
      </c>
      <c r="Y6" s="38">
        <f t="shared" si="9"/>
        <v>0</v>
      </c>
      <c r="Z6" s="38">
        <f t="shared" si="9"/>
        <v>0</v>
      </c>
      <c r="AA6" s="38">
        <f t="shared" si="9"/>
        <v>0</v>
      </c>
      <c r="AB6" s="38">
        <f t="shared" si="9"/>
        <v>0</v>
      </c>
      <c r="AC6" s="38">
        <f t="shared" si="9"/>
        <v>0</v>
      </c>
      <c r="AD6" s="38">
        <f t="shared" si="9"/>
        <v>0</v>
      </c>
      <c r="AE6" s="38">
        <f t="shared" si="9"/>
        <v>0</v>
      </c>
      <c r="AF6" s="38">
        <f t="shared" si="9"/>
        <v>0</v>
      </c>
      <c r="AG6" s="38">
        <f t="shared" ref="AG6:AG11" si="10">SUM(U6:AF6)</f>
        <v>27000</v>
      </c>
      <c r="AH6" s="36"/>
      <c r="AI6" s="36"/>
      <c r="AJ6" s="36"/>
      <c r="AK6" s="38">
        <f t="shared" ref="AK6:AV6" si="11">AK25</f>
        <v>16725</v>
      </c>
      <c r="AL6" s="38">
        <f t="shared" si="11"/>
        <v>16450</v>
      </c>
      <c r="AM6" s="38">
        <f t="shared" si="11"/>
        <v>19169.75</v>
      </c>
      <c r="AN6" s="38">
        <f t="shared" si="11"/>
        <v>21600</v>
      </c>
      <c r="AO6" s="38">
        <f t="shared" si="11"/>
        <v>27264</v>
      </c>
      <c r="AP6" s="38">
        <f t="shared" si="11"/>
        <v>33461.5</v>
      </c>
      <c r="AQ6" s="38">
        <f t="shared" si="11"/>
        <v>31703.75</v>
      </c>
      <c r="AR6" s="38">
        <f t="shared" si="11"/>
        <v>34468.25</v>
      </c>
      <c r="AS6" s="38">
        <f t="shared" si="11"/>
        <v>36937.5</v>
      </c>
      <c r="AT6" s="38">
        <f t="shared" si="11"/>
        <v>41300</v>
      </c>
      <c r="AU6" s="38">
        <f t="shared" si="11"/>
        <v>44000</v>
      </c>
      <c r="AV6" s="38">
        <f t="shared" si="11"/>
        <v>46700</v>
      </c>
      <c r="AW6" s="38">
        <f t="shared" ref="AW6:AW11" si="12">SUM(AK6:AV6)</f>
        <v>369779.75</v>
      </c>
      <c r="AX6" s="36"/>
      <c r="AY6" s="36"/>
      <c r="AZ6" s="36"/>
      <c r="BA6" s="38">
        <f t="shared" ref="BA6:BL6" si="13">BA25</f>
        <v>60583.333333333336</v>
      </c>
      <c r="BB6" s="38">
        <f t="shared" si="13"/>
        <v>72366.666666666672</v>
      </c>
      <c r="BC6" s="38">
        <f t="shared" si="13"/>
        <v>87750.000000000015</v>
      </c>
      <c r="BD6" s="38">
        <f t="shared" si="13"/>
        <v>99800.000000000015</v>
      </c>
      <c r="BE6" s="38">
        <f t="shared" si="13"/>
        <v>111850</v>
      </c>
      <c r="BF6" s="38">
        <f t="shared" si="13"/>
        <v>128300</v>
      </c>
      <c r="BG6" s="38">
        <f t="shared" si="13"/>
        <v>140616.66666666666</v>
      </c>
      <c r="BH6" s="38">
        <f t="shared" si="13"/>
        <v>152933.33333333331</v>
      </c>
      <c r="BI6" s="38">
        <f t="shared" si="13"/>
        <v>170449.99999999997</v>
      </c>
      <c r="BJ6" s="38">
        <f t="shared" si="13"/>
        <v>183033.33333333331</v>
      </c>
      <c r="BK6" s="38">
        <f t="shared" si="13"/>
        <v>201349.99999999997</v>
      </c>
      <c r="BL6" s="38">
        <f t="shared" si="13"/>
        <v>214199.99999999994</v>
      </c>
      <c r="BM6" s="38">
        <f t="shared" ref="BM6:BM11" si="14">SUM(BA6:BL6)</f>
        <v>1623233.3333333333</v>
      </c>
      <c r="BN6" s="36"/>
      <c r="BO6" s="36"/>
      <c r="BP6" s="36"/>
      <c r="BQ6" s="38">
        <f t="shared" ref="BQ6:CB6" si="15">BQ25</f>
        <v>253399.99999999997</v>
      </c>
      <c r="BR6" s="38">
        <f t="shared" si="15"/>
        <v>285900</v>
      </c>
      <c r="BS6" s="38">
        <f t="shared" si="15"/>
        <v>305899.99999999988</v>
      </c>
      <c r="BT6" s="38">
        <f t="shared" si="15"/>
        <v>338399.99999999988</v>
      </c>
      <c r="BU6" s="38">
        <f t="shared" si="15"/>
        <v>358399.99999999988</v>
      </c>
      <c r="BV6" s="38">
        <f t="shared" si="15"/>
        <v>390899.99999999994</v>
      </c>
      <c r="BW6" s="38">
        <f t="shared" si="15"/>
        <v>410899.99999999994</v>
      </c>
      <c r="BX6" s="38">
        <f t="shared" si="15"/>
        <v>443399.99999999994</v>
      </c>
      <c r="BY6" s="38">
        <f t="shared" si="15"/>
        <v>475899.99999999994</v>
      </c>
      <c r="BZ6" s="38">
        <f t="shared" si="15"/>
        <v>495900</v>
      </c>
      <c r="CA6" s="38">
        <f t="shared" si="15"/>
        <v>528400</v>
      </c>
      <c r="CB6" s="38">
        <f t="shared" si="15"/>
        <v>548400</v>
      </c>
      <c r="CC6" s="38">
        <f t="shared" ref="CC6:CC11" si="16">SUM(BQ6:CB6)</f>
        <v>4835800</v>
      </c>
      <c r="CD6" s="36"/>
      <c r="CE6" s="36"/>
      <c r="CF6" s="36"/>
      <c r="CG6" s="38">
        <f t="shared" ref="CG6:CR6" si="17">CG25</f>
        <v>738400</v>
      </c>
      <c r="CH6" s="38">
        <f t="shared" si="17"/>
        <v>803400</v>
      </c>
      <c r="CI6" s="38">
        <f t="shared" si="17"/>
        <v>868400</v>
      </c>
      <c r="CJ6" s="38">
        <f t="shared" si="17"/>
        <v>933399.99999999988</v>
      </c>
      <c r="CK6" s="38">
        <f t="shared" si="17"/>
        <v>998399.99999999988</v>
      </c>
      <c r="CL6" s="38">
        <f t="shared" si="17"/>
        <v>1063400</v>
      </c>
      <c r="CM6" s="38">
        <f t="shared" si="17"/>
        <v>1128400</v>
      </c>
      <c r="CN6" s="38">
        <f t="shared" si="17"/>
        <v>1193400</v>
      </c>
      <c r="CO6" s="38">
        <f t="shared" si="17"/>
        <v>1258400</v>
      </c>
      <c r="CP6" s="38">
        <f t="shared" si="17"/>
        <v>1323400</v>
      </c>
      <c r="CQ6" s="38">
        <f t="shared" si="17"/>
        <v>1388400</v>
      </c>
      <c r="CR6" s="38">
        <f t="shared" si="17"/>
        <v>1453400.0000000002</v>
      </c>
      <c r="CS6" s="38">
        <f t="shared" ref="CS6:CS11" si="18">SUM(CG6:CR6)</f>
        <v>13150800</v>
      </c>
      <c r="CT6" s="36"/>
      <c r="CU6" s="36"/>
      <c r="CV6" s="36"/>
      <c r="CW6" s="38">
        <f t="shared" ref="CW6:DH6" si="19">CW25</f>
        <v>1938400.0000000002</v>
      </c>
      <c r="CX6" s="38">
        <f t="shared" si="19"/>
        <v>2118400</v>
      </c>
      <c r="CY6" s="38">
        <f t="shared" si="19"/>
        <v>2258400.0000000005</v>
      </c>
      <c r="CZ6" s="38">
        <f t="shared" si="19"/>
        <v>2438400</v>
      </c>
      <c r="DA6" s="38">
        <f t="shared" si="19"/>
        <v>2578400</v>
      </c>
      <c r="DB6" s="38">
        <f t="shared" si="19"/>
        <v>2758400</v>
      </c>
      <c r="DC6" s="38">
        <f t="shared" si="19"/>
        <v>2938400</v>
      </c>
      <c r="DD6" s="38">
        <f t="shared" si="19"/>
        <v>3078400</v>
      </c>
      <c r="DE6" s="38">
        <f t="shared" si="19"/>
        <v>3258400</v>
      </c>
      <c r="DF6" s="38">
        <f t="shared" si="19"/>
        <v>3398400</v>
      </c>
      <c r="DG6" s="38">
        <f t="shared" si="19"/>
        <v>3578400</v>
      </c>
      <c r="DH6" s="38">
        <f t="shared" si="19"/>
        <v>3758399.9999999991</v>
      </c>
      <c r="DI6" s="38">
        <f t="shared" ref="DI6:DI11" si="20">SUM(CW6:DH6)</f>
        <v>34100800</v>
      </c>
      <c r="DJ6" s="4"/>
    </row>
    <row r="7" spans="1:114" ht="15.75" customHeight="1">
      <c r="A7" s="4" t="s">
        <v>159</v>
      </c>
      <c r="B7" s="36"/>
      <c r="C7" s="36"/>
      <c r="D7" s="36"/>
      <c r="E7" s="38">
        <f>Hiring!F9</f>
        <v>0</v>
      </c>
      <c r="F7" s="38">
        <f>Hiring!G9</f>
        <v>0</v>
      </c>
      <c r="G7" s="38">
        <f>Hiring!H9</f>
        <v>0</v>
      </c>
      <c r="H7" s="38">
        <f>Hiring!I9</f>
        <v>0</v>
      </c>
      <c r="I7" s="38">
        <f>Hiring!J9</f>
        <v>0</v>
      </c>
      <c r="J7" s="38">
        <f>Hiring!K9</f>
        <v>0</v>
      </c>
      <c r="K7" s="38">
        <f>Hiring!L9</f>
        <v>0</v>
      </c>
      <c r="L7" s="38">
        <f>Hiring!M9</f>
        <v>0</v>
      </c>
      <c r="M7" s="38">
        <f>Hiring!N9</f>
        <v>0</v>
      </c>
      <c r="N7" s="38">
        <f>Hiring!O9</f>
        <v>0</v>
      </c>
      <c r="O7" s="38">
        <f>Hiring!P9</f>
        <v>0</v>
      </c>
      <c r="P7" s="38">
        <f>Hiring!Q9</f>
        <v>0</v>
      </c>
      <c r="Q7" s="38">
        <f t="shared" si="8"/>
        <v>0</v>
      </c>
      <c r="R7" s="36"/>
      <c r="S7" s="36"/>
      <c r="T7" s="36"/>
      <c r="U7" s="38">
        <f>Hiring!V9</f>
        <v>0</v>
      </c>
      <c r="V7" s="38">
        <f>Hiring!W9</f>
        <v>0</v>
      </c>
      <c r="W7" s="38">
        <f>Hiring!X9</f>
        <v>0</v>
      </c>
      <c r="X7" s="38">
        <f>Hiring!Y9</f>
        <v>0</v>
      </c>
      <c r="Y7" s="38">
        <f>Hiring!Z9</f>
        <v>0</v>
      </c>
      <c r="Z7" s="38">
        <f>Hiring!AA9</f>
        <v>0</v>
      </c>
      <c r="AA7" s="38">
        <f>Hiring!AB9</f>
        <v>0</v>
      </c>
      <c r="AB7" s="38">
        <f>Hiring!AC9</f>
        <v>0</v>
      </c>
      <c r="AC7" s="38">
        <f>Hiring!AD9</f>
        <v>0</v>
      </c>
      <c r="AD7" s="38">
        <f>Hiring!AE9</f>
        <v>0</v>
      </c>
      <c r="AE7" s="38">
        <f>Hiring!AF9</f>
        <v>0</v>
      </c>
      <c r="AF7" s="38">
        <f>Hiring!AG9</f>
        <v>0</v>
      </c>
      <c r="AG7" s="38">
        <f t="shared" si="10"/>
        <v>0</v>
      </c>
      <c r="AH7" s="36"/>
      <c r="AI7" s="36"/>
      <c r="AJ7" s="36"/>
      <c r="AK7" s="38">
        <f>Hiring!AL9</f>
        <v>14258.333333333334</v>
      </c>
      <c r="AL7" s="38">
        <f>Hiring!AM9</f>
        <v>14258.333333333334</v>
      </c>
      <c r="AM7" s="38">
        <f>Hiring!AN9</f>
        <v>14258.333333333334</v>
      </c>
      <c r="AN7" s="38">
        <f>Hiring!AO9</f>
        <v>14258.333333333334</v>
      </c>
      <c r="AO7" s="38">
        <f>Hiring!AP9</f>
        <v>14258.333333333334</v>
      </c>
      <c r="AP7" s="38">
        <f>Hiring!AQ9</f>
        <v>14258.333333333334</v>
      </c>
      <c r="AQ7" s="38">
        <f>Hiring!AR9</f>
        <v>14258.333333333334</v>
      </c>
      <c r="AR7" s="38">
        <f>Hiring!AS9</f>
        <v>14258.333333333334</v>
      </c>
      <c r="AS7" s="38">
        <f>Hiring!AT9</f>
        <v>14258.333333333334</v>
      </c>
      <c r="AT7" s="38">
        <f>Hiring!AU9</f>
        <v>14258.333333333334</v>
      </c>
      <c r="AU7" s="38">
        <f>Hiring!AV9</f>
        <v>14258.333333333334</v>
      </c>
      <c r="AV7" s="38">
        <f>Hiring!AW9</f>
        <v>14258.333333333334</v>
      </c>
      <c r="AW7" s="38">
        <f t="shared" si="12"/>
        <v>171100</v>
      </c>
      <c r="AX7" s="36"/>
      <c r="AY7" s="36"/>
      <c r="AZ7" s="36"/>
      <c r="BA7" s="38">
        <f>Hiring!BB9</f>
        <v>18191.666666666668</v>
      </c>
      <c r="BB7" s="38">
        <f>Hiring!BC9</f>
        <v>29008.333333333336</v>
      </c>
      <c r="BC7" s="38">
        <f>Hiring!BD9</f>
        <v>29008.333333333336</v>
      </c>
      <c r="BD7" s="38">
        <f>Hiring!BE9</f>
        <v>33433.333333333336</v>
      </c>
      <c r="BE7" s="38">
        <f>Hiring!BF9</f>
        <v>33433.333333333336</v>
      </c>
      <c r="BF7" s="38">
        <f>Hiring!BG9</f>
        <v>36383.333333333336</v>
      </c>
      <c r="BG7" s="38">
        <f>Hiring!BH9</f>
        <v>36383.333333333336</v>
      </c>
      <c r="BH7" s="38">
        <f>Hiring!BI9</f>
        <v>36383.333333333336</v>
      </c>
      <c r="BI7" s="38">
        <f>Hiring!BJ9</f>
        <v>36383.333333333336</v>
      </c>
      <c r="BJ7" s="38">
        <f>Hiring!BK9</f>
        <v>47200</v>
      </c>
      <c r="BK7" s="38">
        <f>Hiring!BL9</f>
        <v>53591.666666666672</v>
      </c>
      <c r="BL7" s="38">
        <f>Hiring!BM9</f>
        <v>53591.666666666672</v>
      </c>
      <c r="BM7" s="38">
        <f t="shared" si="14"/>
        <v>442991.66666666674</v>
      </c>
      <c r="BN7" s="36"/>
      <c r="BO7" s="36"/>
      <c r="BP7" s="36"/>
      <c r="BQ7" s="38">
        <f>Hiring!BR9</f>
        <v>64047.777777777781</v>
      </c>
      <c r="BR7" s="38">
        <f>Hiring!BS9</f>
        <v>69906.805555555547</v>
      </c>
      <c r="BS7" s="38">
        <f>Hiring!BT9</f>
        <v>75765.833333333328</v>
      </c>
      <c r="BT7" s="38">
        <f>Hiring!BU9</f>
        <v>81624.86111111108</v>
      </c>
      <c r="BU7" s="38">
        <f>Hiring!BV9</f>
        <v>87483.888888888905</v>
      </c>
      <c r="BV7" s="38">
        <f>Hiring!BW9</f>
        <v>93342.916666666657</v>
      </c>
      <c r="BW7" s="38">
        <f>Hiring!BX9</f>
        <v>99201.944444444438</v>
      </c>
      <c r="BX7" s="38">
        <f>Hiring!BY9</f>
        <v>105060.97222222222</v>
      </c>
      <c r="BY7" s="38">
        <f>Hiring!BZ9</f>
        <v>110920</v>
      </c>
      <c r="BZ7" s="38">
        <f>Hiring!CA9</f>
        <v>116779.02777777778</v>
      </c>
      <c r="CA7" s="38">
        <f>Hiring!CB9</f>
        <v>122638.05555555555</v>
      </c>
      <c r="CB7" s="38">
        <f>Hiring!CC9</f>
        <v>128497.08333333333</v>
      </c>
      <c r="CC7" s="38">
        <f t="shared" si="16"/>
        <v>1155269.1666666665</v>
      </c>
      <c r="CD7" s="36"/>
      <c r="CE7" s="36"/>
      <c r="CF7" s="36"/>
      <c r="CG7" s="38">
        <f>Hiring!CH9</f>
        <v>172146.84027777781</v>
      </c>
      <c r="CH7" s="38">
        <f>Hiring!CI9</f>
        <v>188207.95138888888</v>
      </c>
      <c r="CI7" s="38">
        <f>Hiring!CJ9</f>
        <v>204269.0625</v>
      </c>
      <c r="CJ7" s="38">
        <f>Hiring!CK9</f>
        <v>220330.17361111112</v>
      </c>
      <c r="CK7" s="38">
        <f>Hiring!CL9</f>
        <v>236391.28472222225</v>
      </c>
      <c r="CL7" s="38">
        <f>Hiring!CM9</f>
        <v>252452.39583333334</v>
      </c>
      <c r="CM7" s="38">
        <f>Hiring!CN9</f>
        <v>268513.50694444444</v>
      </c>
      <c r="CN7" s="38">
        <f>Hiring!CO9</f>
        <v>284574.61805555562</v>
      </c>
      <c r="CO7" s="38">
        <f>Hiring!CP9</f>
        <v>300635.72916666669</v>
      </c>
      <c r="CP7" s="38">
        <f>Hiring!CQ9</f>
        <v>316696.84027777775</v>
      </c>
      <c r="CQ7" s="38">
        <f>Hiring!CR9</f>
        <v>332757.95138888888</v>
      </c>
      <c r="CR7" s="38">
        <f>Hiring!CS9</f>
        <v>348819.0625</v>
      </c>
      <c r="CS7" s="38">
        <f t="shared" si="18"/>
        <v>3125795.416666667</v>
      </c>
      <c r="CT7" s="36"/>
      <c r="CU7" s="36"/>
      <c r="CV7" s="36"/>
      <c r="CW7" s="38">
        <f>Hiring!CX9</f>
        <v>421889.88645833347</v>
      </c>
      <c r="CX7" s="38">
        <f>Hiring!CY9</f>
        <v>457843.01145833347</v>
      </c>
      <c r="CY7" s="38">
        <f>Hiring!CZ9</f>
        <v>493796.13645833347</v>
      </c>
      <c r="CZ7" s="38">
        <f>Hiring!DA9</f>
        <v>529749.26145833347</v>
      </c>
      <c r="DA7" s="38">
        <f>Hiring!DB9</f>
        <v>565702.38645833335</v>
      </c>
      <c r="DB7" s="38">
        <f>Hiring!DC9</f>
        <v>601655.51145833335</v>
      </c>
      <c r="DC7" s="38">
        <f>Hiring!DD9</f>
        <v>637608.63645833335</v>
      </c>
      <c r="DD7" s="38">
        <f>Hiring!DE9</f>
        <v>673561.76145833347</v>
      </c>
      <c r="DE7" s="38">
        <f>Hiring!DF9</f>
        <v>709514.88645833347</v>
      </c>
      <c r="DF7" s="38">
        <f>Hiring!DG9</f>
        <v>745468.01145833335</v>
      </c>
      <c r="DG7" s="38">
        <f>Hiring!DH9</f>
        <v>781421.13645833335</v>
      </c>
      <c r="DH7" s="38">
        <f>Hiring!DI9</f>
        <v>817374.26145833335</v>
      </c>
      <c r="DI7" s="38">
        <f t="shared" si="20"/>
        <v>7435584.887500002</v>
      </c>
      <c r="DJ7" s="4"/>
    </row>
    <row r="8" spans="1:114" ht="15.75" customHeight="1">
      <c r="A8" s="4" t="s">
        <v>135</v>
      </c>
      <c r="B8" s="36"/>
      <c r="C8" s="36"/>
      <c r="D8" s="36"/>
      <c r="E8" s="38">
        <f>Sales_Marketing!E8</f>
        <v>0</v>
      </c>
      <c r="F8" s="38">
        <f>Sales_Marketing!F8</f>
        <v>0</v>
      </c>
      <c r="G8" s="38">
        <f>Sales_Marketing!G8</f>
        <v>0</v>
      </c>
      <c r="H8" s="38">
        <f>Sales_Marketing!H8</f>
        <v>0</v>
      </c>
      <c r="I8" s="38">
        <f>Sales_Marketing!I8</f>
        <v>0</v>
      </c>
      <c r="J8" s="38">
        <f>Sales_Marketing!J8</f>
        <v>0</v>
      </c>
      <c r="K8" s="38">
        <f>Sales_Marketing!K8</f>
        <v>0</v>
      </c>
      <c r="L8" s="38">
        <f>Sales_Marketing!L8</f>
        <v>0</v>
      </c>
      <c r="M8" s="38">
        <f>Sales_Marketing!M8</f>
        <v>0</v>
      </c>
      <c r="N8" s="38">
        <f>Sales_Marketing!N8</f>
        <v>0</v>
      </c>
      <c r="O8" s="38">
        <f>Sales_Marketing!O8</f>
        <v>0</v>
      </c>
      <c r="P8" s="38">
        <f>Sales_Marketing!P8</f>
        <v>0</v>
      </c>
      <c r="Q8" s="38">
        <f t="shared" si="8"/>
        <v>0</v>
      </c>
      <c r="R8" s="36"/>
      <c r="S8" s="36"/>
      <c r="T8" s="36"/>
      <c r="U8" s="38">
        <f>Sales_Marketing!U8</f>
        <v>0</v>
      </c>
      <c r="V8" s="38">
        <f>Sales_Marketing!V8</f>
        <v>0</v>
      </c>
      <c r="W8" s="38">
        <f>Sales_Marketing!W8</f>
        <v>0</v>
      </c>
      <c r="X8" s="38">
        <f>Sales_Marketing!X8</f>
        <v>0</v>
      </c>
      <c r="Y8" s="38">
        <f>Sales_Marketing!Y8</f>
        <v>0</v>
      </c>
      <c r="Z8" s="38">
        <f>Sales_Marketing!Z8</f>
        <v>0</v>
      </c>
      <c r="AA8" s="38">
        <f>Sales_Marketing!AA8</f>
        <v>0</v>
      </c>
      <c r="AB8" s="38">
        <f>Sales_Marketing!AB8</f>
        <v>0</v>
      </c>
      <c r="AC8" s="38">
        <f>Sales_Marketing!AC8</f>
        <v>0</v>
      </c>
      <c r="AD8" s="38">
        <f>Sales_Marketing!AD8</f>
        <v>0</v>
      </c>
      <c r="AE8" s="38">
        <f>Sales_Marketing!AE8</f>
        <v>0</v>
      </c>
      <c r="AF8" s="38">
        <f>Sales_Marketing!AF8</f>
        <v>1000</v>
      </c>
      <c r="AG8" s="38">
        <f t="shared" si="10"/>
        <v>1000</v>
      </c>
      <c r="AH8" s="36"/>
      <c r="AI8" s="36"/>
      <c r="AJ8" s="36"/>
      <c r="AK8" s="38">
        <f>Sales_Marketing!AK8</f>
        <v>2000</v>
      </c>
      <c r="AL8" s="38">
        <f>Sales_Marketing!AL8</f>
        <v>2000</v>
      </c>
      <c r="AM8" s="38">
        <f>Sales_Marketing!AM8</f>
        <v>2000</v>
      </c>
      <c r="AN8" s="38">
        <f>Sales_Marketing!AN8</f>
        <v>2000</v>
      </c>
      <c r="AO8" s="38">
        <f>Sales_Marketing!AO8</f>
        <v>2000</v>
      </c>
      <c r="AP8" s="38">
        <f>Sales_Marketing!AP8</f>
        <v>2000</v>
      </c>
      <c r="AQ8" s="38">
        <f>Sales_Marketing!AQ8</f>
        <v>2000</v>
      </c>
      <c r="AR8" s="38">
        <f>Sales_Marketing!AR8</f>
        <v>2000</v>
      </c>
      <c r="AS8" s="38">
        <f>Sales_Marketing!AS8</f>
        <v>2000</v>
      </c>
      <c r="AT8" s="38">
        <f>Sales_Marketing!AT8</f>
        <v>2000</v>
      </c>
      <c r="AU8" s="38">
        <f>Sales_Marketing!AU8</f>
        <v>2000</v>
      </c>
      <c r="AV8" s="38">
        <f>Sales_Marketing!AV8</f>
        <v>2000</v>
      </c>
      <c r="AW8" s="38">
        <f t="shared" si="12"/>
        <v>24000</v>
      </c>
      <c r="AX8" s="36"/>
      <c r="AY8" s="36"/>
      <c r="AZ8" s="36"/>
      <c r="BA8" s="38">
        <f>Sales_Marketing!BA8</f>
        <v>18583.333333333332</v>
      </c>
      <c r="BB8" s="38">
        <f>Sales_Marketing!BB8</f>
        <v>18583.333333333332</v>
      </c>
      <c r="BC8" s="38">
        <f>Sales_Marketing!BC8</f>
        <v>18583.333333333332</v>
      </c>
      <c r="BD8" s="38">
        <f>Sales_Marketing!BD8</f>
        <v>18583.333333333332</v>
      </c>
      <c r="BE8" s="38">
        <f>Sales_Marketing!BE8</f>
        <v>18583.333333333332</v>
      </c>
      <c r="BF8" s="38">
        <f>Sales_Marketing!BF8</f>
        <v>18583.333333333332</v>
      </c>
      <c r="BG8" s="38">
        <f>Sales_Marketing!BG8</f>
        <v>18583.333333333332</v>
      </c>
      <c r="BH8" s="38">
        <f>Sales_Marketing!BH8</f>
        <v>18583.333333333332</v>
      </c>
      <c r="BI8" s="38">
        <f>Sales_Marketing!BI8</f>
        <v>43750</v>
      </c>
      <c r="BJ8" s="38">
        <f>Sales_Marketing!BJ8</f>
        <v>43750</v>
      </c>
      <c r="BK8" s="38">
        <f>Sales_Marketing!BK8</f>
        <v>43750</v>
      </c>
      <c r="BL8" s="38">
        <f>Sales_Marketing!BL8</f>
        <v>43750</v>
      </c>
      <c r="BM8" s="38">
        <f t="shared" si="14"/>
        <v>323666.66666666663</v>
      </c>
      <c r="BN8" s="36"/>
      <c r="BO8" s="36"/>
      <c r="BP8" s="36"/>
      <c r="BQ8" s="38">
        <f>Sales_Marketing!BQ8</f>
        <v>45833.333333333328</v>
      </c>
      <c r="BR8" s="38">
        <f>Sales_Marketing!BR8</f>
        <v>45833.333333333328</v>
      </c>
      <c r="BS8" s="38">
        <f>Sales_Marketing!BS8</f>
        <v>45833.333333333328</v>
      </c>
      <c r="BT8" s="38">
        <f>Sales_Marketing!BT8</f>
        <v>45833.333333333328</v>
      </c>
      <c r="BU8" s="38">
        <f>Sales_Marketing!BU8</f>
        <v>45833.333333333328</v>
      </c>
      <c r="BV8" s="38">
        <f>Sales_Marketing!BV8</f>
        <v>45833.333333333328</v>
      </c>
      <c r="BW8" s="38">
        <f>Sales_Marketing!BW8</f>
        <v>45833.333333333328</v>
      </c>
      <c r="BX8" s="38">
        <f>Sales_Marketing!BX8</f>
        <v>45833.333333333328</v>
      </c>
      <c r="BY8" s="38">
        <f>Sales_Marketing!BY8</f>
        <v>45833.333333333328</v>
      </c>
      <c r="BZ8" s="38">
        <f>Sales_Marketing!BZ8</f>
        <v>45833.333333333328</v>
      </c>
      <c r="CA8" s="38">
        <f>Sales_Marketing!CA8</f>
        <v>45833.333333333328</v>
      </c>
      <c r="CB8" s="38">
        <f>Sales_Marketing!CB8</f>
        <v>45833.333333333328</v>
      </c>
      <c r="CC8" s="38">
        <f t="shared" si="16"/>
        <v>549999.99999999988</v>
      </c>
      <c r="CD8" s="36"/>
      <c r="CE8" s="36"/>
      <c r="CF8" s="36"/>
      <c r="CG8" s="38">
        <f>Sales_Marketing!CG8</f>
        <v>91666.666666666657</v>
      </c>
      <c r="CH8" s="38">
        <f>Sales_Marketing!CH8</f>
        <v>91666.666666666657</v>
      </c>
      <c r="CI8" s="38">
        <f>Sales_Marketing!CI8</f>
        <v>91666.666666666657</v>
      </c>
      <c r="CJ8" s="38">
        <f>Sales_Marketing!CJ8</f>
        <v>91666.666666666657</v>
      </c>
      <c r="CK8" s="38">
        <f>Sales_Marketing!CK8</f>
        <v>91666.666666666657</v>
      </c>
      <c r="CL8" s="38">
        <f>Sales_Marketing!CL8</f>
        <v>91666.666666666657</v>
      </c>
      <c r="CM8" s="38">
        <f>Sales_Marketing!CM8</f>
        <v>91666.666666666657</v>
      </c>
      <c r="CN8" s="38">
        <f>Sales_Marketing!CN8</f>
        <v>91666.666666666657</v>
      </c>
      <c r="CO8" s="38">
        <f>Sales_Marketing!CO8</f>
        <v>91666.666666666657</v>
      </c>
      <c r="CP8" s="38">
        <f>Sales_Marketing!CP8</f>
        <v>91666.666666666657</v>
      </c>
      <c r="CQ8" s="38">
        <f>Sales_Marketing!CQ8</f>
        <v>91666.666666666657</v>
      </c>
      <c r="CR8" s="38">
        <f>Sales_Marketing!CR8</f>
        <v>91666.666666666657</v>
      </c>
      <c r="CS8" s="38">
        <f t="shared" si="18"/>
        <v>1099999.9999999998</v>
      </c>
      <c r="CT8" s="36"/>
      <c r="CU8" s="36"/>
      <c r="CV8" s="36"/>
      <c r="CW8" s="38">
        <f>Sales_Marketing!CW8</f>
        <v>187500</v>
      </c>
      <c r="CX8" s="38">
        <f>Sales_Marketing!CX8</f>
        <v>187500</v>
      </c>
      <c r="CY8" s="38">
        <f>Sales_Marketing!CY8</f>
        <v>187500</v>
      </c>
      <c r="CZ8" s="38">
        <f>Sales_Marketing!CZ8</f>
        <v>187500</v>
      </c>
      <c r="DA8" s="38">
        <f>Sales_Marketing!DA8</f>
        <v>187500</v>
      </c>
      <c r="DB8" s="38">
        <f>Sales_Marketing!DB8</f>
        <v>187500</v>
      </c>
      <c r="DC8" s="38">
        <f>Sales_Marketing!DC8</f>
        <v>187500</v>
      </c>
      <c r="DD8" s="38">
        <f>Sales_Marketing!DD8</f>
        <v>187500</v>
      </c>
      <c r="DE8" s="38">
        <f>Sales_Marketing!DE8</f>
        <v>187500</v>
      </c>
      <c r="DF8" s="38">
        <f>Sales_Marketing!DF8</f>
        <v>187500</v>
      </c>
      <c r="DG8" s="38">
        <f>Sales_Marketing!DG8</f>
        <v>187500</v>
      </c>
      <c r="DH8" s="38">
        <f>Sales_Marketing!DH8</f>
        <v>187500</v>
      </c>
      <c r="DI8" s="38">
        <f t="shared" si="20"/>
        <v>2250000</v>
      </c>
      <c r="DJ8" s="4"/>
    </row>
    <row r="9" spans="1:114" ht="15.75" customHeight="1">
      <c r="A9" s="4" t="s">
        <v>167</v>
      </c>
      <c r="B9" s="36"/>
      <c r="C9" s="36"/>
      <c r="D9" s="36"/>
      <c r="E9" s="38">
        <f t="shared" ref="E9:P9" si="21">E30</f>
        <v>0</v>
      </c>
      <c r="F9" s="38">
        <f t="shared" si="21"/>
        <v>0</v>
      </c>
      <c r="G9" s="38">
        <f t="shared" si="21"/>
        <v>0</v>
      </c>
      <c r="H9" s="38">
        <f t="shared" si="21"/>
        <v>0</v>
      </c>
      <c r="I9" s="38">
        <f t="shared" si="21"/>
        <v>0</v>
      </c>
      <c r="J9" s="38">
        <f t="shared" si="21"/>
        <v>0</v>
      </c>
      <c r="K9" s="38">
        <f t="shared" si="21"/>
        <v>0</v>
      </c>
      <c r="L9" s="38">
        <f t="shared" si="21"/>
        <v>0</v>
      </c>
      <c r="M9" s="38">
        <f t="shared" si="21"/>
        <v>0</v>
      </c>
      <c r="N9" s="38">
        <f t="shared" si="21"/>
        <v>0</v>
      </c>
      <c r="O9" s="38">
        <f t="shared" si="21"/>
        <v>0</v>
      </c>
      <c r="P9" s="38">
        <f t="shared" si="21"/>
        <v>0</v>
      </c>
      <c r="Q9" s="38">
        <f t="shared" si="8"/>
        <v>0</v>
      </c>
      <c r="R9" s="36"/>
      <c r="S9" s="36"/>
      <c r="T9" s="36"/>
      <c r="U9" s="38">
        <f t="shared" ref="U9:AF9" si="22">U30</f>
        <v>200</v>
      </c>
      <c r="V9" s="38">
        <f t="shared" si="22"/>
        <v>200</v>
      </c>
      <c r="W9" s="38">
        <f t="shared" si="22"/>
        <v>200</v>
      </c>
      <c r="X9" s="38">
        <f t="shared" si="22"/>
        <v>200</v>
      </c>
      <c r="Y9" s="38">
        <f t="shared" si="22"/>
        <v>200</v>
      </c>
      <c r="Z9" s="38">
        <f t="shared" si="22"/>
        <v>200</v>
      </c>
      <c r="AA9" s="38">
        <f t="shared" si="22"/>
        <v>200</v>
      </c>
      <c r="AB9" s="38">
        <f t="shared" si="22"/>
        <v>200</v>
      </c>
      <c r="AC9" s="38">
        <f t="shared" si="22"/>
        <v>200</v>
      </c>
      <c r="AD9" s="38">
        <f t="shared" si="22"/>
        <v>200</v>
      </c>
      <c r="AE9" s="38">
        <f t="shared" si="22"/>
        <v>200</v>
      </c>
      <c r="AF9" s="38">
        <f t="shared" si="22"/>
        <v>200</v>
      </c>
      <c r="AG9" s="38">
        <f t="shared" si="10"/>
        <v>2400</v>
      </c>
      <c r="AH9" s="36"/>
      <c r="AI9" s="36"/>
      <c r="AJ9" s="36"/>
      <c r="AK9" s="38">
        <f t="shared" ref="AK9:AV9" si="23">AK30</f>
        <v>1500</v>
      </c>
      <c r="AL9" s="38">
        <f t="shared" si="23"/>
        <v>1500</v>
      </c>
      <c r="AM9" s="38">
        <f t="shared" si="23"/>
        <v>1500</v>
      </c>
      <c r="AN9" s="38">
        <f t="shared" si="23"/>
        <v>1500</v>
      </c>
      <c r="AO9" s="38">
        <f t="shared" si="23"/>
        <v>1500</v>
      </c>
      <c r="AP9" s="38">
        <f t="shared" si="23"/>
        <v>1500</v>
      </c>
      <c r="AQ9" s="38">
        <f t="shared" si="23"/>
        <v>1500</v>
      </c>
      <c r="AR9" s="38">
        <f t="shared" si="23"/>
        <v>1500</v>
      </c>
      <c r="AS9" s="38">
        <f t="shared" si="23"/>
        <v>1500</v>
      </c>
      <c r="AT9" s="38">
        <f t="shared" si="23"/>
        <v>990</v>
      </c>
      <c r="AU9" s="38">
        <f t="shared" si="23"/>
        <v>990</v>
      </c>
      <c r="AV9" s="38">
        <f t="shared" si="23"/>
        <v>990</v>
      </c>
      <c r="AW9" s="38">
        <f t="shared" si="12"/>
        <v>16470</v>
      </c>
      <c r="AX9" s="36"/>
      <c r="AY9" s="36"/>
      <c r="AZ9" s="36"/>
      <c r="BA9" s="38">
        <f t="shared" ref="BA9:BL9" si="24">BA30</f>
        <v>4000</v>
      </c>
      <c r="BB9" s="38">
        <f t="shared" si="24"/>
        <v>6000</v>
      </c>
      <c r="BC9" s="38">
        <f t="shared" si="24"/>
        <v>6000</v>
      </c>
      <c r="BD9" s="38">
        <f t="shared" si="24"/>
        <v>7000</v>
      </c>
      <c r="BE9" s="38">
        <f t="shared" si="24"/>
        <v>7000</v>
      </c>
      <c r="BF9" s="38">
        <f t="shared" si="24"/>
        <v>8000</v>
      </c>
      <c r="BG9" s="38">
        <f t="shared" si="24"/>
        <v>8000</v>
      </c>
      <c r="BH9" s="38">
        <f t="shared" si="24"/>
        <v>8000</v>
      </c>
      <c r="BI9" s="38">
        <f t="shared" si="24"/>
        <v>8000</v>
      </c>
      <c r="BJ9" s="38">
        <f t="shared" si="24"/>
        <v>10000</v>
      </c>
      <c r="BK9" s="38">
        <f t="shared" si="24"/>
        <v>11000</v>
      </c>
      <c r="BL9" s="38">
        <f t="shared" si="24"/>
        <v>11000</v>
      </c>
      <c r="BM9" s="38">
        <f t="shared" si="14"/>
        <v>94000</v>
      </c>
      <c r="BN9" s="36"/>
      <c r="BO9" s="36"/>
      <c r="BP9" s="36"/>
      <c r="BQ9" s="38">
        <f t="shared" ref="BQ9:CB9" si="25">BQ30</f>
        <v>13704.166666666666</v>
      </c>
      <c r="BR9" s="38">
        <f t="shared" si="25"/>
        <v>14758.333333333332</v>
      </c>
      <c r="BS9" s="38">
        <f t="shared" si="25"/>
        <v>15812.5</v>
      </c>
      <c r="BT9" s="38">
        <f t="shared" si="25"/>
        <v>16866.666666666664</v>
      </c>
      <c r="BU9" s="38">
        <f t="shared" si="25"/>
        <v>17920.833333333332</v>
      </c>
      <c r="BV9" s="38">
        <f t="shared" si="25"/>
        <v>18975</v>
      </c>
      <c r="BW9" s="38">
        <f t="shared" si="25"/>
        <v>20029.166666666664</v>
      </c>
      <c r="BX9" s="38">
        <f t="shared" si="25"/>
        <v>21083.333333333332</v>
      </c>
      <c r="BY9" s="38">
        <f t="shared" si="25"/>
        <v>22137.5</v>
      </c>
      <c r="BZ9" s="38">
        <f t="shared" si="25"/>
        <v>23191.666666666664</v>
      </c>
      <c r="CA9" s="38">
        <f t="shared" si="25"/>
        <v>24245.833333333332</v>
      </c>
      <c r="CB9" s="38">
        <f t="shared" si="25"/>
        <v>25300</v>
      </c>
      <c r="CC9" s="38">
        <f t="shared" si="16"/>
        <v>234025</v>
      </c>
      <c r="CD9" s="36"/>
      <c r="CE9" s="36"/>
      <c r="CF9" s="36"/>
      <c r="CG9" s="38">
        <f t="shared" ref="CG9:CR9" si="26">CG30</f>
        <v>31254.166666666664</v>
      </c>
      <c r="CH9" s="38">
        <f t="shared" si="26"/>
        <v>33908.333333333328</v>
      </c>
      <c r="CI9" s="38">
        <f t="shared" si="26"/>
        <v>36562.5</v>
      </c>
      <c r="CJ9" s="38">
        <f t="shared" si="26"/>
        <v>39216.666666666664</v>
      </c>
      <c r="CK9" s="38">
        <f t="shared" si="26"/>
        <v>41870.833333333328</v>
      </c>
      <c r="CL9" s="38">
        <f t="shared" si="26"/>
        <v>44525</v>
      </c>
      <c r="CM9" s="38">
        <f t="shared" si="26"/>
        <v>47179.166666666672</v>
      </c>
      <c r="CN9" s="38">
        <f t="shared" si="26"/>
        <v>49833.333333333336</v>
      </c>
      <c r="CO9" s="38">
        <f t="shared" si="26"/>
        <v>52487.5</v>
      </c>
      <c r="CP9" s="38">
        <f t="shared" si="26"/>
        <v>55141.666666666672</v>
      </c>
      <c r="CQ9" s="38">
        <f t="shared" si="26"/>
        <v>57795.833333333343</v>
      </c>
      <c r="CR9" s="38">
        <f t="shared" si="26"/>
        <v>60450</v>
      </c>
      <c r="CS9" s="38">
        <f t="shared" si="18"/>
        <v>550225</v>
      </c>
      <c r="CT9" s="36"/>
      <c r="CU9" s="36"/>
      <c r="CV9" s="36"/>
      <c r="CW9" s="38">
        <f t="shared" ref="CW9:DH9" si="27">CW30</f>
        <v>75937.5</v>
      </c>
      <c r="CX9" s="38">
        <f t="shared" si="27"/>
        <v>82125</v>
      </c>
      <c r="CY9" s="38">
        <f t="shared" si="27"/>
        <v>88312.5</v>
      </c>
      <c r="CZ9" s="38">
        <f t="shared" si="27"/>
        <v>94500</v>
      </c>
      <c r="DA9" s="38">
        <f t="shared" si="27"/>
        <v>100687.5</v>
      </c>
      <c r="DB9" s="38">
        <f t="shared" si="27"/>
        <v>106875</v>
      </c>
      <c r="DC9" s="38">
        <f t="shared" si="27"/>
        <v>113062.5</v>
      </c>
      <c r="DD9" s="38">
        <f t="shared" si="27"/>
        <v>119250</v>
      </c>
      <c r="DE9" s="38">
        <f t="shared" si="27"/>
        <v>125437.5</v>
      </c>
      <c r="DF9" s="38">
        <f t="shared" si="27"/>
        <v>131625</v>
      </c>
      <c r="DG9" s="38">
        <f t="shared" si="27"/>
        <v>137812.5</v>
      </c>
      <c r="DH9" s="38">
        <f t="shared" si="27"/>
        <v>144000</v>
      </c>
      <c r="DI9" s="38">
        <f t="shared" si="20"/>
        <v>1319625</v>
      </c>
      <c r="DJ9" s="4"/>
    </row>
    <row r="10" spans="1:114" ht="15.75" customHeight="1">
      <c r="A10" s="4" t="s">
        <v>91</v>
      </c>
      <c r="B10" s="36"/>
      <c r="C10" s="36"/>
      <c r="D10" s="36"/>
      <c r="E10" s="38">
        <f t="shared" ref="E10:P10" si="28">E35</f>
        <v>0</v>
      </c>
      <c r="F10" s="38">
        <f t="shared" si="28"/>
        <v>0</v>
      </c>
      <c r="G10" s="38">
        <f t="shared" si="28"/>
        <v>0</v>
      </c>
      <c r="H10" s="38">
        <f t="shared" si="28"/>
        <v>0</v>
      </c>
      <c r="I10" s="38">
        <f t="shared" si="28"/>
        <v>0</v>
      </c>
      <c r="J10" s="38">
        <f t="shared" si="28"/>
        <v>0</v>
      </c>
      <c r="K10" s="38">
        <f t="shared" si="28"/>
        <v>0</v>
      </c>
      <c r="L10" s="38">
        <f t="shared" si="28"/>
        <v>0</v>
      </c>
      <c r="M10" s="38">
        <f t="shared" si="28"/>
        <v>0</v>
      </c>
      <c r="N10" s="38">
        <f t="shared" si="28"/>
        <v>0</v>
      </c>
      <c r="O10" s="38">
        <f t="shared" si="28"/>
        <v>0</v>
      </c>
      <c r="P10" s="38">
        <f t="shared" si="28"/>
        <v>0</v>
      </c>
      <c r="Q10" s="38">
        <f t="shared" si="8"/>
        <v>0</v>
      </c>
      <c r="R10" s="36"/>
      <c r="S10" s="36"/>
      <c r="T10" s="36"/>
      <c r="U10" s="38">
        <f t="shared" ref="U10:AF10" si="29">U35</f>
        <v>0</v>
      </c>
      <c r="V10" s="38">
        <f t="shared" si="29"/>
        <v>1500</v>
      </c>
      <c r="W10" s="38">
        <f t="shared" si="29"/>
        <v>0</v>
      </c>
      <c r="X10" s="38">
        <f t="shared" si="29"/>
        <v>0</v>
      </c>
      <c r="Y10" s="38">
        <f t="shared" si="29"/>
        <v>0</v>
      </c>
      <c r="Z10" s="38">
        <f t="shared" si="29"/>
        <v>0</v>
      </c>
      <c r="AA10" s="38">
        <f t="shared" si="29"/>
        <v>0</v>
      </c>
      <c r="AB10" s="38">
        <f t="shared" si="29"/>
        <v>0</v>
      </c>
      <c r="AC10" s="38">
        <f t="shared" si="29"/>
        <v>0</v>
      </c>
      <c r="AD10" s="38">
        <f t="shared" si="29"/>
        <v>0</v>
      </c>
      <c r="AE10" s="38">
        <f t="shared" si="29"/>
        <v>0</v>
      </c>
      <c r="AF10" s="38">
        <f t="shared" si="29"/>
        <v>0</v>
      </c>
      <c r="AG10" s="38">
        <f t="shared" si="10"/>
        <v>1500</v>
      </c>
      <c r="AH10" s="36"/>
      <c r="AI10" s="36"/>
      <c r="AJ10" s="36"/>
      <c r="AK10" s="38">
        <f t="shared" ref="AK10:AV10" si="30">AK35</f>
        <v>480</v>
      </c>
      <c r="AL10" s="38">
        <f t="shared" si="30"/>
        <v>380</v>
      </c>
      <c r="AM10" s="38">
        <f t="shared" si="30"/>
        <v>441.58</v>
      </c>
      <c r="AN10" s="38">
        <f t="shared" si="30"/>
        <v>480</v>
      </c>
      <c r="AO10" s="38">
        <f t="shared" si="30"/>
        <v>777.12</v>
      </c>
      <c r="AP10" s="38">
        <f t="shared" si="30"/>
        <v>1116.92</v>
      </c>
      <c r="AQ10" s="38">
        <f t="shared" si="30"/>
        <v>820.30000000000007</v>
      </c>
      <c r="AR10" s="38">
        <f t="shared" si="30"/>
        <v>885.46</v>
      </c>
      <c r="AS10" s="38">
        <f t="shared" si="30"/>
        <v>927</v>
      </c>
      <c r="AT10" s="38">
        <f t="shared" si="30"/>
        <v>1120</v>
      </c>
      <c r="AU10" s="38">
        <f t="shared" si="30"/>
        <v>1180</v>
      </c>
      <c r="AV10" s="38">
        <f t="shared" si="30"/>
        <v>1240</v>
      </c>
      <c r="AW10" s="38">
        <f t="shared" si="12"/>
        <v>9848.380000000001</v>
      </c>
      <c r="AX10" s="36"/>
      <c r="AY10" s="36"/>
      <c r="AZ10" s="36"/>
      <c r="BA10" s="38">
        <f t="shared" ref="BA10:BL10" si="31">BA35</f>
        <v>5308.3333333333339</v>
      </c>
      <c r="BB10" s="38">
        <f t="shared" si="31"/>
        <v>6276.6666666666679</v>
      </c>
      <c r="BC10" s="38">
        <f t="shared" si="31"/>
        <v>7875.0000000000018</v>
      </c>
      <c r="BD10" s="38">
        <f t="shared" si="31"/>
        <v>8890.0000000000018</v>
      </c>
      <c r="BE10" s="38">
        <f t="shared" si="31"/>
        <v>9905.0000000000018</v>
      </c>
      <c r="BF10" s="38">
        <f t="shared" si="31"/>
        <v>11690.000000000002</v>
      </c>
      <c r="BG10" s="38">
        <f t="shared" si="31"/>
        <v>12751.666666666668</v>
      </c>
      <c r="BH10" s="38">
        <f t="shared" si="31"/>
        <v>13813.333333333334</v>
      </c>
      <c r="BI10" s="38">
        <f t="shared" si="31"/>
        <v>15784.999999999998</v>
      </c>
      <c r="BJ10" s="38">
        <f t="shared" si="31"/>
        <v>16893.333333333332</v>
      </c>
      <c r="BK10" s="38">
        <f t="shared" si="31"/>
        <v>19004.999999999996</v>
      </c>
      <c r="BL10" s="38">
        <f t="shared" si="31"/>
        <v>20159.999999999993</v>
      </c>
      <c r="BM10" s="38">
        <f t="shared" si="14"/>
        <v>148353.33333333331</v>
      </c>
      <c r="BN10" s="36"/>
      <c r="BO10" s="36"/>
      <c r="BP10" s="36"/>
      <c r="BQ10" s="38">
        <f t="shared" ref="BQ10:CB10" si="32">BQ35</f>
        <v>22379.999999999996</v>
      </c>
      <c r="BR10" s="38">
        <f t="shared" si="32"/>
        <v>25379.999999999996</v>
      </c>
      <c r="BS10" s="38">
        <f t="shared" si="32"/>
        <v>26879.999999999993</v>
      </c>
      <c r="BT10" s="38">
        <f t="shared" si="32"/>
        <v>29879.999999999993</v>
      </c>
      <c r="BU10" s="38">
        <f t="shared" si="32"/>
        <v>31379.999999999993</v>
      </c>
      <c r="BV10" s="38">
        <f t="shared" si="32"/>
        <v>34379.999999999993</v>
      </c>
      <c r="BW10" s="38">
        <f t="shared" si="32"/>
        <v>35879.999999999993</v>
      </c>
      <c r="BX10" s="38">
        <f t="shared" si="32"/>
        <v>38879.999999999993</v>
      </c>
      <c r="BY10" s="38">
        <f t="shared" si="32"/>
        <v>41879.999999999993</v>
      </c>
      <c r="BZ10" s="38">
        <f t="shared" si="32"/>
        <v>43380</v>
      </c>
      <c r="CA10" s="38">
        <f t="shared" si="32"/>
        <v>46380</v>
      </c>
      <c r="CB10" s="38">
        <f t="shared" si="32"/>
        <v>47880</v>
      </c>
      <c r="CC10" s="38">
        <f t="shared" si="16"/>
        <v>424559.99999999994</v>
      </c>
      <c r="CD10" s="36"/>
      <c r="CE10" s="36"/>
      <c r="CF10" s="36"/>
      <c r="CG10" s="38">
        <f t="shared" ref="CG10:CR10" si="33">CG35</f>
        <v>57400</v>
      </c>
      <c r="CH10" s="38">
        <f t="shared" si="33"/>
        <v>62400</v>
      </c>
      <c r="CI10" s="38">
        <f t="shared" si="33"/>
        <v>67400</v>
      </c>
      <c r="CJ10" s="38">
        <f t="shared" si="33"/>
        <v>72400</v>
      </c>
      <c r="CK10" s="38">
        <f t="shared" si="33"/>
        <v>77400</v>
      </c>
      <c r="CL10" s="38">
        <f t="shared" si="33"/>
        <v>82400</v>
      </c>
      <c r="CM10" s="38">
        <f t="shared" si="33"/>
        <v>87400</v>
      </c>
      <c r="CN10" s="38">
        <f t="shared" si="33"/>
        <v>92400</v>
      </c>
      <c r="CO10" s="38">
        <f t="shared" si="33"/>
        <v>97400</v>
      </c>
      <c r="CP10" s="38">
        <f t="shared" si="33"/>
        <v>102400</v>
      </c>
      <c r="CQ10" s="38">
        <f t="shared" si="33"/>
        <v>107400</v>
      </c>
      <c r="CR10" s="38">
        <f t="shared" si="33"/>
        <v>112400</v>
      </c>
      <c r="CS10" s="38">
        <f t="shared" si="18"/>
        <v>1018800</v>
      </c>
      <c r="CT10" s="36"/>
      <c r="CU10" s="36"/>
      <c r="CV10" s="36"/>
      <c r="CW10" s="38">
        <f t="shared" ref="CW10:DH10" si="34">CW35</f>
        <v>125720</v>
      </c>
      <c r="CX10" s="38">
        <f t="shared" si="34"/>
        <v>137120</v>
      </c>
      <c r="CY10" s="38">
        <f t="shared" si="34"/>
        <v>145320.00000000003</v>
      </c>
      <c r="CZ10" s="38">
        <f t="shared" si="34"/>
        <v>156720</v>
      </c>
      <c r="DA10" s="38">
        <f t="shared" si="34"/>
        <v>164920</v>
      </c>
      <c r="DB10" s="38">
        <f t="shared" si="34"/>
        <v>176320</v>
      </c>
      <c r="DC10" s="38">
        <f t="shared" si="34"/>
        <v>187720</v>
      </c>
      <c r="DD10" s="38">
        <f t="shared" si="34"/>
        <v>195920</v>
      </c>
      <c r="DE10" s="38">
        <f t="shared" si="34"/>
        <v>207320</v>
      </c>
      <c r="DF10" s="38">
        <f t="shared" si="34"/>
        <v>215520</v>
      </c>
      <c r="DG10" s="38">
        <f t="shared" si="34"/>
        <v>226920</v>
      </c>
      <c r="DH10" s="38">
        <f t="shared" si="34"/>
        <v>238319.99999999997</v>
      </c>
      <c r="DI10" s="38">
        <f t="shared" si="20"/>
        <v>2177840</v>
      </c>
      <c r="DJ10" s="4"/>
    </row>
    <row r="11" spans="1:114" s="196" customFormat="1" ht="15.75" customHeight="1">
      <c r="A11" s="198" t="s">
        <v>168</v>
      </c>
      <c r="B11" s="214"/>
      <c r="C11" s="214"/>
      <c r="D11" s="214"/>
      <c r="E11" s="215">
        <f t="shared" ref="E11:P11" si="35">SUM(E6:E10)</f>
        <v>0</v>
      </c>
      <c r="F11" s="215">
        <f t="shared" si="35"/>
        <v>0</v>
      </c>
      <c r="G11" s="215">
        <f t="shared" si="35"/>
        <v>0</v>
      </c>
      <c r="H11" s="215">
        <f t="shared" si="35"/>
        <v>0</v>
      </c>
      <c r="I11" s="215">
        <f t="shared" si="35"/>
        <v>0</v>
      </c>
      <c r="J11" s="215">
        <f t="shared" si="35"/>
        <v>0</v>
      </c>
      <c r="K11" s="215">
        <f t="shared" si="35"/>
        <v>0</v>
      </c>
      <c r="L11" s="215">
        <f t="shared" si="35"/>
        <v>0</v>
      </c>
      <c r="M11" s="215">
        <f t="shared" si="35"/>
        <v>0</v>
      </c>
      <c r="N11" s="215">
        <f t="shared" si="35"/>
        <v>0</v>
      </c>
      <c r="O11" s="215">
        <f t="shared" si="35"/>
        <v>0</v>
      </c>
      <c r="P11" s="215">
        <f t="shared" si="35"/>
        <v>0</v>
      </c>
      <c r="Q11" s="215">
        <f t="shared" si="8"/>
        <v>0</v>
      </c>
      <c r="R11" s="214"/>
      <c r="S11" s="214"/>
      <c r="T11" s="214"/>
      <c r="U11" s="215">
        <f t="shared" ref="U11:AF11" si="36">SUM(U6:U10)</f>
        <v>200</v>
      </c>
      <c r="V11" s="215">
        <f t="shared" si="36"/>
        <v>28700</v>
      </c>
      <c r="W11" s="215">
        <f t="shared" si="36"/>
        <v>200</v>
      </c>
      <c r="X11" s="215">
        <f t="shared" si="36"/>
        <v>200</v>
      </c>
      <c r="Y11" s="215">
        <f t="shared" si="36"/>
        <v>200</v>
      </c>
      <c r="Z11" s="215">
        <f t="shared" si="36"/>
        <v>200</v>
      </c>
      <c r="AA11" s="215">
        <f t="shared" si="36"/>
        <v>200</v>
      </c>
      <c r="AB11" s="215">
        <f t="shared" si="36"/>
        <v>200</v>
      </c>
      <c r="AC11" s="215">
        <f t="shared" si="36"/>
        <v>200</v>
      </c>
      <c r="AD11" s="215">
        <f t="shared" si="36"/>
        <v>200</v>
      </c>
      <c r="AE11" s="215">
        <f t="shared" si="36"/>
        <v>200</v>
      </c>
      <c r="AF11" s="215">
        <f t="shared" si="36"/>
        <v>1200</v>
      </c>
      <c r="AG11" s="215">
        <f t="shared" si="10"/>
        <v>31900</v>
      </c>
      <c r="AH11" s="214"/>
      <c r="AI11" s="214"/>
      <c r="AJ11" s="214"/>
      <c r="AK11" s="215">
        <f t="shared" ref="AK11:AV11" si="37">SUM(AK6:AK10)</f>
        <v>34963.333333333336</v>
      </c>
      <c r="AL11" s="215">
        <f t="shared" si="37"/>
        <v>34588.333333333336</v>
      </c>
      <c r="AM11" s="215">
        <f t="shared" si="37"/>
        <v>37369.663333333338</v>
      </c>
      <c r="AN11" s="215">
        <f t="shared" si="37"/>
        <v>39838.333333333336</v>
      </c>
      <c r="AO11" s="215">
        <f t="shared" si="37"/>
        <v>45799.453333333338</v>
      </c>
      <c r="AP11" s="215">
        <f t="shared" si="37"/>
        <v>52336.753333333334</v>
      </c>
      <c r="AQ11" s="215">
        <f t="shared" si="37"/>
        <v>50282.383333333339</v>
      </c>
      <c r="AR11" s="215">
        <f t="shared" si="37"/>
        <v>53112.043333333335</v>
      </c>
      <c r="AS11" s="215">
        <f t="shared" si="37"/>
        <v>55622.833333333336</v>
      </c>
      <c r="AT11" s="215">
        <f t="shared" si="37"/>
        <v>59668.333333333336</v>
      </c>
      <c r="AU11" s="215">
        <f t="shared" si="37"/>
        <v>62428.333333333336</v>
      </c>
      <c r="AV11" s="215">
        <f t="shared" si="37"/>
        <v>65188.333333333336</v>
      </c>
      <c r="AW11" s="215">
        <f t="shared" si="12"/>
        <v>591198.13</v>
      </c>
      <c r="AX11" s="214"/>
      <c r="AY11" s="214"/>
      <c r="AZ11" s="214"/>
      <c r="BA11" s="215">
        <f t="shared" ref="BA11:BL11" si="38">SUM(BA6:BA10)</f>
        <v>106666.66666666666</v>
      </c>
      <c r="BB11" s="215">
        <f t="shared" si="38"/>
        <v>132235</v>
      </c>
      <c r="BC11" s="215">
        <f t="shared" si="38"/>
        <v>149216.66666666669</v>
      </c>
      <c r="BD11" s="215">
        <f t="shared" si="38"/>
        <v>167706.66666666669</v>
      </c>
      <c r="BE11" s="215">
        <f t="shared" si="38"/>
        <v>180771.66666666669</v>
      </c>
      <c r="BF11" s="215">
        <f t="shared" si="38"/>
        <v>202956.66666666669</v>
      </c>
      <c r="BG11" s="215">
        <f t="shared" si="38"/>
        <v>216335</v>
      </c>
      <c r="BH11" s="215">
        <f t="shared" si="38"/>
        <v>229713.33333333334</v>
      </c>
      <c r="BI11" s="215">
        <f t="shared" si="38"/>
        <v>274368.33333333331</v>
      </c>
      <c r="BJ11" s="215">
        <f t="shared" si="38"/>
        <v>300876.66666666663</v>
      </c>
      <c r="BK11" s="215">
        <f t="shared" si="38"/>
        <v>328696.66666666663</v>
      </c>
      <c r="BL11" s="215">
        <f t="shared" si="38"/>
        <v>342701.66666666663</v>
      </c>
      <c r="BM11" s="215">
        <f t="shared" si="14"/>
        <v>2632244.9999999995</v>
      </c>
      <c r="BN11" s="214"/>
      <c r="BO11" s="214"/>
      <c r="BP11" s="214"/>
      <c r="BQ11" s="215">
        <f t="shared" ref="BQ11:CB11" si="39">SUM(BQ6:BQ10)</f>
        <v>399365.27777777775</v>
      </c>
      <c r="BR11" s="215">
        <f t="shared" si="39"/>
        <v>441778.47222222219</v>
      </c>
      <c r="BS11" s="215">
        <f t="shared" si="39"/>
        <v>470191.66666666651</v>
      </c>
      <c r="BT11" s="215">
        <f t="shared" si="39"/>
        <v>512604.86111111095</v>
      </c>
      <c r="BU11" s="215">
        <f t="shared" si="39"/>
        <v>541018.05555555539</v>
      </c>
      <c r="BV11" s="215">
        <f t="shared" si="39"/>
        <v>583431.25</v>
      </c>
      <c r="BW11" s="215">
        <f t="shared" si="39"/>
        <v>611844.44444444438</v>
      </c>
      <c r="BX11" s="215">
        <f t="shared" si="39"/>
        <v>654257.63888888888</v>
      </c>
      <c r="BY11" s="215">
        <f t="shared" si="39"/>
        <v>696670.83333333337</v>
      </c>
      <c r="BZ11" s="215">
        <f t="shared" si="39"/>
        <v>725084.02777777775</v>
      </c>
      <c r="CA11" s="215">
        <f t="shared" si="39"/>
        <v>767497.22222222225</v>
      </c>
      <c r="CB11" s="215">
        <f t="shared" si="39"/>
        <v>795910.41666666674</v>
      </c>
      <c r="CC11" s="215">
        <f t="shared" si="16"/>
        <v>7199654.166666666</v>
      </c>
      <c r="CD11" s="214"/>
      <c r="CE11" s="214"/>
      <c r="CF11" s="214"/>
      <c r="CG11" s="215">
        <f t="shared" ref="CG11:CR11" si="40">SUM(CG6:CG10)</f>
        <v>1090867.673611111</v>
      </c>
      <c r="CH11" s="215">
        <f t="shared" si="40"/>
        <v>1179582.9513888888</v>
      </c>
      <c r="CI11" s="215">
        <f t="shared" si="40"/>
        <v>1268298.2291666667</v>
      </c>
      <c r="CJ11" s="215">
        <f t="shared" si="40"/>
        <v>1357013.5069444445</v>
      </c>
      <c r="CK11" s="215">
        <f t="shared" si="40"/>
        <v>1445728.784722222</v>
      </c>
      <c r="CL11" s="215">
        <f t="shared" si="40"/>
        <v>1534444.0625</v>
      </c>
      <c r="CM11" s="215">
        <f t="shared" si="40"/>
        <v>1623159.340277778</v>
      </c>
      <c r="CN11" s="215">
        <f t="shared" si="40"/>
        <v>1711874.6180555555</v>
      </c>
      <c r="CO11" s="215">
        <f t="shared" si="40"/>
        <v>1800589.8958333335</v>
      </c>
      <c r="CP11" s="215">
        <f t="shared" si="40"/>
        <v>1889305.1736111112</v>
      </c>
      <c r="CQ11" s="215">
        <f t="shared" si="40"/>
        <v>1978020.451388889</v>
      </c>
      <c r="CR11" s="215">
        <f t="shared" si="40"/>
        <v>2066735.729166667</v>
      </c>
      <c r="CS11" s="215">
        <f t="shared" si="18"/>
        <v>18945620.416666672</v>
      </c>
      <c r="CT11" s="214"/>
      <c r="CU11" s="214"/>
      <c r="CV11" s="214"/>
      <c r="CW11" s="215">
        <f t="shared" ref="CW11:DH11" si="41">SUM(CW6:CW10)</f>
        <v>2749447.3864583336</v>
      </c>
      <c r="CX11" s="215">
        <f t="shared" si="41"/>
        <v>2982988.0114583336</v>
      </c>
      <c r="CY11" s="215">
        <f t="shared" si="41"/>
        <v>3173328.636458334</v>
      </c>
      <c r="CZ11" s="215">
        <f t="shared" si="41"/>
        <v>3406869.2614583336</v>
      </c>
      <c r="DA11" s="215">
        <f t="shared" si="41"/>
        <v>3597209.8864583336</v>
      </c>
      <c r="DB11" s="215">
        <f t="shared" si="41"/>
        <v>3830750.5114583336</v>
      </c>
      <c r="DC11" s="215">
        <f t="shared" si="41"/>
        <v>4064291.1364583336</v>
      </c>
      <c r="DD11" s="215">
        <f t="shared" si="41"/>
        <v>4254631.7614583336</v>
      </c>
      <c r="DE11" s="215">
        <f t="shared" si="41"/>
        <v>4488172.3864583336</v>
      </c>
      <c r="DF11" s="215">
        <f t="shared" si="41"/>
        <v>4678513.0114583336</v>
      </c>
      <c r="DG11" s="215">
        <f t="shared" si="41"/>
        <v>4912053.6364583336</v>
      </c>
      <c r="DH11" s="215">
        <f t="shared" si="41"/>
        <v>5145594.2614583327</v>
      </c>
      <c r="DI11" s="215">
        <f t="shared" si="20"/>
        <v>47283849.887499996</v>
      </c>
      <c r="DJ11" s="194"/>
    </row>
    <row r="12" spans="1:114" ht="7.5" customHeight="1">
      <c r="A12" s="35"/>
      <c r="B12" s="36"/>
      <c r="C12" s="36"/>
      <c r="D12" s="36"/>
      <c r="E12" s="38"/>
      <c r="F12" s="38"/>
      <c r="G12" s="38"/>
      <c r="H12" s="38"/>
      <c r="I12" s="38"/>
      <c r="J12" s="38"/>
      <c r="K12" s="38"/>
      <c r="L12" s="38"/>
      <c r="M12" s="38"/>
      <c r="N12" s="38"/>
      <c r="O12" s="38"/>
      <c r="P12" s="38"/>
      <c r="Q12" s="38"/>
      <c r="R12" s="37"/>
      <c r="S12" s="37"/>
      <c r="T12" s="36"/>
      <c r="U12" s="38"/>
      <c r="V12" s="38"/>
      <c r="W12" s="38"/>
      <c r="X12" s="38"/>
      <c r="Y12" s="38"/>
      <c r="Z12" s="38"/>
      <c r="AA12" s="38"/>
      <c r="AB12" s="38"/>
      <c r="AC12" s="38"/>
      <c r="AD12" s="38"/>
      <c r="AE12" s="38"/>
      <c r="AF12" s="38"/>
      <c r="AG12" s="38"/>
      <c r="AH12" s="37"/>
      <c r="AI12" s="37"/>
      <c r="AJ12" s="36"/>
      <c r="AK12" s="38"/>
      <c r="AL12" s="38"/>
      <c r="AM12" s="38"/>
      <c r="AN12" s="38"/>
      <c r="AO12" s="38"/>
      <c r="AP12" s="38"/>
      <c r="AQ12" s="38"/>
      <c r="AR12" s="38"/>
      <c r="AS12" s="38"/>
      <c r="AT12" s="38"/>
      <c r="AU12" s="38"/>
      <c r="AV12" s="38"/>
      <c r="AW12" s="38"/>
      <c r="AX12" s="37"/>
      <c r="AY12" s="37"/>
      <c r="AZ12" s="36"/>
      <c r="BA12" s="38"/>
      <c r="BB12" s="38"/>
      <c r="BC12" s="38"/>
      <c r="BD12" s="38"/>
      <c r="BE12" s="38"/>
      <c r="BF12" s="38"/>
      <c r="BG12" s="38"/>
      <c r="BH12" s="38"/>
      <c r="BI12" s="38"/>
      <c r="BJ12" s="38"/>
      <c r="BK12" s="38"/>
      <c r="BL12" s="38"/>
      <c r="BM12" s="38"/>
      <c r="BN12" s="37"/>
      <c r="BO12" s="37"/>
      <c r="BP12" s="36"/>
      <c r="BQ12" s="38"/>
      <c r="BR12" s="38"/>
      <c r="BS12" s="38"/>
      <c r="BT12" s="38"/>
      <c r="BU12" s="38"/>
      <c r="BV12" s="38"/>
      <c r="BW12" s="38"/>
      <c r="BX12" s="38"/>
      <c r="BY12" s="38"/>
      <c r="BZ12" s="38"/>
      <c r="CA12" s="38"/>
      <c r="CB12" s="38"/>
      <c r="CC12" s="38"/>
      <c r="CD12" s="37"/>
      <c r="CE12" s="37"/>
      <c r="CF12" s="36"/>
      <c r="CG12" s="38"/>
      <c r="CH12" s="38"/>
      <c r="CI12" s="38"/>
      <c r="CJ12" s="38"/>
      <c r="CK12" s="38"/>
      <c r="CL12" s="38"/>
      <c r="CM12" s="38"/>
      <c r="CN12" s="38"/>
      <c r="CO12" s="38"/>
      <c r="CP12" s="38"/>
      <c r="CQ12" s="38"/>
      <c r="CR12" s="38"/>
      <c r="CS12" s="38"/>
      <c r="CT12" s="36"/>
      <c r="CU12" s="4"/>
      <c r="CV12" s="4"/>
      <c r="CW12" s="38"/>
      <c r="CX12" s="38"/>
      <c r="CY12" s="38"/>
      <c r="CZ12" s="38"/>
      <c r="DA12" s="38"/>
      <c r="DB12" s="38"/>
      <c r="DC12" s="38"/>
      <c r="DD12" s="38"/>
      <c r="DE12" s="38"/>
      <c r="DF12" s="38"/>
      <c r="DG12" s="38"/>
      <c r="DH12" s="38"/>
      <c r="DI12" s="38"/>
      <c r="DJ12" s="4"/>
    </row>
    <row r="13" spans="1:114" ht="15.75" customHeight="1">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row>
    <row r="14" spans="1:114" ht="15.75" customHeight="1">
      <c r="A14" s="4" t="s">
        <v>241</v>
      </c>
      <c r="B14" s="38"/>
      <c r="C14" s="38"/>
      <c r="D14" s="38"/>
      <c r="E14" s="38">
        <f>Revenue!F15</f>
        <v>0</v>
      </c>
      <c r="F14" s="38">
        <f>Revenue!G15</f>
        <v>0</v>
      </c>
      <c r="G14" s="38">
        <f>Revenue!H15</f>
        <v>0</v>
      </c>
      <c r="H14" s="38">
        <f>Revenue!I15</f>
        <v>0</v>
      </c>
      <c r="I14" s="38">
        <f>Revenue!J15</f>
        <v>0</v>
      </c>
      <c r="J14" s="38">
        <f>Revenue!K15</f>
        <v>0</v>
      </c>
      <c r="K14" s="38">
        <f>Revenue!L15</f>
        <v>0</v>
      </c>
      <c r="L14" s="38">
        <f>Revenue!M15</f>
        <v>0</v>
      </c>
      <c r="M14" s="38">
        <f>Revenue!N15</f>
        <v>0</v>
      </c>
      <c r="N14" s="38">
        <f>Revenue!O15</f>
        <v>0</v>
      </c>
      <c r="O14" s="38">
        <f>Revenue!P15</f>
        <v>0</v>
      </c>
      <c r="P14" s="38">
        <f>Revenue!Q15</f>
        <v>0</v>
      </c>
      <c r="Q14" s="38">
        <f>SUM(E14:P14)</f>
        <v>0</v>
      </c>
      <c r="R14" s="38"/>
      <c r="S14" s="38"/>
      <c r="T14" s="38"/>
      <c r="U14" s="38">
        <f>Revenue!V15</f>
        <v>0</v>
      </c>
      <c r="V14" s="38">
        <f>Revenue!W15</f>
        <v>0</v>
      </c>
      <c r="W14" s="38">
        <f>Revenue!X15</f>
        <v>0</v>
      </c>
      <c r="X14" s="38">
        <f>Revenue!Y15</f>
        <v>0</v>
      </c>
      <c r="Y14" s="38">
        <f>Revenue!Z15</f>
        <v>0</v>
      </c>
      <c r="Z14" s="38">
        <f>Revenue!AA15</f>
        <v>0</v>
      </c>
      <c r="AA14" s="38">
        <f>Revenue!AB15</f>
        <v>0</v>
      </c>
      <c r="AB14" s="38">
        <f>Revenue!AC15</f>
        <v>0</v>
      </c>
      <c r="AC14" s="38">
        <f>Revenue!AD15</f>
        <v>0</v>
      </c>
      <c r="AD14" s="38">
        <f>Revenue!AE15</f>
        <v>0</v>
      </c>
      <c r="AE14" s="38">
        <f>Revenue!AF15</f>
        <v>0</v>
      </c>
      <c r="AF14" s="38">
        <f>Revenue!AG15</f>
        <v>0</v>
      </c>
      <c r="AG14" s="38">
        <f>SUM(U14:AF14)</f>
        <v>0</v>
      </c>
      <c r="AH14" s="38"/>
      <c r="AI14" s="38"/>
      <c r="AJ14" s="38"/>
      <c r="AK14" s="38">
        <f>Revenue!AL15</f>
        <v>7500</v>
      </c>
      <c r="AL14" s="38">
        <f>Revenue!AM15</f>
        <v>1000</v>
      </c>
      <c r="AM14" s="38">
        <f>Revenue!AN15</f>
        <v>1079</v>
      </c>
      <c r="AN14" s="38">
        <f>Revenue!AO15</f>
        <v>0</v>
      </c>
      <c r="AO14" s="38">
        <f>Revenue!AP15</f>
        <v>11856</v>
      </c>
      <c r="AP14" s="38">
        <f>Revenue!AQ15</f>
        <v>25846</v>
      </c>
      <c r="AQ14" s="38">
        <f>Revenue!AR15</f>
        <v>8015</v>
      </c>
      <c r="AR14" s="38">
        <f>Revenue!AS15</f>
        <v>8273</v>
      </c>
      <c r="AS14" s="38">
        <f>Revenue!AT15</f>
        <v>7350</v>
      </c>
      <c r="AT14" s="38">
        <f>Revenue!AU15</f>
        <v>14000</v>
      </c>
      <c r="AU14" s="38">
        <f>Revenue!AV15</f>
        <v>14000</v>
      </c>
      <c r="AV14" s="38">
        <f>Revenue!AW15</f>
        <v>14000</v>
      </c>
      <c r="AW14" s="38">
        <f>SUM(AK14:AV14)</f>
        <v>112919</v>
      </c>
      <c r="AX14" s="38"/>
      <c r="AY14" s="38"/>
      <c r="AZ14" s="38"/>
      <c r="BA14" s="38">
        <f>Revenue!BB15</f>
        <v>15333.333333333334</v>
      </c>
      <c r="BB14" s="38">
        <f>Revenue!BC15</f>
        <v>16666.666666666668</v>
      </c>
      <c r="BC14" s="38">
        <f>Revenue!BD15</f>
        <v>27000</v>
      </c>
      <c r="BD14" s="38">
        <f>Revenue!BE15</f>
        <v>29000</v>
      </c>
      <c r="BE14" s="38">
        <f>Revenue!BF15</f>
        <v>30999.999999999996</v>
      </c>
      <c r="BF14" s="38">
        <f>Revenue!BG15</f>
        <v>43999.999999999993</v>
      </c>
      <c r="BG14" s="38">
        <f>Revenue!BH15</f>
        <v>46666.666666666657</v>
      </c>
      <c r="BH14" s="38">
        <f>Revenue!BI15</f>
        <v>49333.333333333321</v>
      </c>
      <c r="BI14" s="38">
        <f>Revenue!BJ15</f>
        <v>64999.999999999985</v>
      </c>
      <c r="BJ14" s="38">
        <f>Revenue!BK15</f>
        <v>68333.333333333314</v>
      </c>
      <c r="BK14" s="38">
        <f>Revenue!BL15</f>
        <v>85999.999999999971</v>
      </c>
      <c r="BL14" s="38">
        <f>Revenue!BM15</f>
        <v>89999.999999999971</v>
      </c>
      <c r="BM14" s="38">
        <f>SUM(BA14:BL14)</f>
        <v>568333.33333333326</v>
      </c>
      <c r="BN14" s="38"/>
      <c r="BO14" s="38"/>
      <c r="BP14" s="38"/>
      <c r="BQ14" s="38">
        <f>Revenue!BR15</f>
        <v>150000</v>
      </c>
      <c r="BR14" s="38">
        <f>Revenue!BS15</f>
        <v>175000</v>
      </c>
      <c r="BS14" s="38">
        <f>Revenue!BT15</f>
        <v>175000</v>
      </c>
      <c r="BT14" s="38">
        <f>Revenue!BU15</f>
        <v>200000</v>
      </c>
      <c r="BU14" s="38">
        <f>Revenue!BV15</f>
        <v>200000</v>
      </c>
      <c r="BV14" s="38">
        <f>Revenue!BW15</f>
        <v>225000</v>
      </c>
      <c r="BW14" s="38">
        <f>Revenue!BX15</f>
        <v>225000</v>
      </c>
      <c r="BX14" s="38">
        <f>Revenue!BY15</f>
        <v>250000</v>
      </c>
      <c r="BY14" s="38">
        <f>Revenue!BZ15</f>
        <v>275000</v>
      </c>
      <c r="BZ14" s="38">
        <f>Revenue!CA15</f>
        <v>275000</v>
      </c>
      <c r="CA14" s="38">
        <f>Revenue!CB15</f>
        <v>300000</v>
      </c>
      <c r="CB14" s="38">
        <f>Revenue!CC15</f>
        <v>300000</v>
      </c>
      <c r="CC14" s="38">
        <f>SUM(BQ14:CB14)</f>
        <v>2750000</v>
      </c>
      <c r="CD14" s="38"/>
      <c r="CE14" s="38"/>
      <c r="CF14" s="38"/>
      <c r="CG14" s="38">
        <f>Revenue!CH15</f>
        <v>600000</v>
      </c>
      <c r="CH14" s="38">
        <f>Revenue!CI15</f>
        <v>650000</v>
      </c>
      <c r="CI14" s="38">
        <f>Revenue!CJ15</f>
        <v>700000</v>
      </c>
      <c r="CJ14" s="38">
        <f>Revenue!CK15</f>
        <v>750000</v>
      </c>
      <c r="CK14" s="38">
        <f>Revenue!CL15</f>
        <v>800000</v>
      </c>
      <c r="CL14" s="38">
        <f>Revenue!CM15</f>
        <v>850000</v>
      </c>
      <c r="CM14" s="38">
        <f>Revenue!CN15</f>
        <v>900000</v>
      </c>
      <c r="CN14" s="38">
        <f>Revenue!CO15</f>
        <v>950000</v>
      </c>
      <c r="CO14" s="38">
        <f>Revenue!CP15</f>
        <v>1000000</v>
      </c>
      <c r="CP14" s="38">
        <f>Revenue!CQ15</f>
        <v>1050000</v>
      </c>
      <c r="CQ14" s="38">
        <f>Revenue!CR15</f>
        <v>1100000</v>
      </c>
      <c r="CR14" s="38">
        <f>Revenue!CS15</f>
        <v>1150000</v>
      </c>
      <c r="CS14" s="38">
        <f>SUM(CG14:CR14)</f>
        <v>10500000</v>
      </c>
      <c r="CT14" s="38"/>
      <c r="CU14" s="38"/>
      <c r="CV14" s="38"/>
      <c r="CW14" s="38">
        <f>Revenue!CX15</f>
        <v>1920000</v>
      </c>
      <c r="CX14" s="38">
        <f>Revenue!CY15</f>
        <v>2080000</v>
      </c>
      <c r="CY14" s="38">
        <f>Revenue!CZ15</f>
        <v>2160000</v>
      </c>
      <c r="CZ14" s="38">
        <f>Revenue!DA15</f>
        <v>2320000</v>
      </c>
      <c r="DA14" s="38">
        <f>Revenue!DB15</f>
        <v>2400000</v>
      </c>
      <c r="DB14" s="38">
        <f>Revenue!DC15</f>
        <v>2560000</v>
      </c>
      <c r="DC14" s="38">
        <f>Revenue!DD15</f>
        <v>2720000</v>
      </c>
      <c r="DD14" s="38">
        <f>Revenue!DE15</f>
        <v>2800000</v>
      </c>
      <c r="DE14" s="38">
        <f>Revenue!DF15</f>
        <v>2960000</v>
      </c>
      <c r="DF14" s="38">
        <f>Revenue!DG15</f>
        <v>3040000</v>
      </c>
      <c r="DG14" s="38">
        <f>Revenue!DH15</f>
        <v>3200000</v>
      </c>
      <c r="DH14" s="38">
        <f>Revenue!DI15</f>
        <v>3360000</v>
      </c>
      <c r="DI14" s="38">
        <f>SUM(CW14:DH14)</f>
        <v>31520000</v>
      </c>
      <c r="DJ14" s="38"/>
    </row>
    <row r="15" spans="1:114" ht="15.75" customHeight="1">
      <c r="A15" s="4" t="s">
        <v>254</v>
      </c>
      <c r="B15" s="4"/>
      <c r="C15" s="4"/>
      <c r="D15" s="4"/>
      <c r="E15" s="98">
        <v>0.3</v>
      </c>
      <c r="F15" s="98">
        <f t="shared" ref="F15:Q15" si="42">E15</f>
        <v>0.3</v>
      </c>
      <c r="G15" s="98">
        <f t="shared" si="42"/>
        <v>0.3</v>
      </c>
      <c r="H15" s="98">
        <f t="shared" si="42"/>
        <v>0.3</v>
      </c>
      <c r="I15" s="98">
        <f t="shared" si="42"/>
        <v>0.3</v>
      </c>
      <c r="J15" s="98">
        <f t="shared" si="42"/>
        <v>0.3</v>
      </c>
      <c r="K15" s="98">
        <f t="shared" si="42"/>
        <v>0.3</v>
      </c>
      <c r="L15" s="98">
        <f t="shared" si="42"/>
        <v>0.3</v>
      </c>
      <c r="M15" s="98">
        <f t="shared" si="42"/>
        <v>0.3</v>
      </c>
      <c r="N15" s="98">
        <f t="shared" si="42"/>
        <v>0.3</v>
      </c>
      <c r="O15" s="98">
        <f t="shared" si="42"/>
        <v>0.3</v>
      </c>
      <c r="P15" s="98">
        <f t="shared" si="42"/>
        <v>0.3</v>
      </c>
      <c r="Q15" s="102">
        <f t="shared" si="42"/>
        <v>0.3</v>
      </c>
      <c r="R15" s="4"/>
      <c r="S15" s="4"/>
      <c r="T15" s="4"/>
      <c r="U15" s="98">
        <v>0.3</v>
      </c>
      <c r="V15" s="98">
        <f t="shared" ref="V15:AG15" si="43">U15</f>
        <v>0.3</v>
      </c>
      <c r="W15" s="98">
        <f t="shared" si="43"/>
        <v>0.3</v>
      </c>
      <c r="X15" s="98">
        <f t="shared" si="43"/>
        <v>0.3</v>
      </c>
      <c r="Y15" s="98">
        <f t="shared" si="43"/>
        <v>0.3</v>
      </c>
      <c r="Z15" s="98">
        <f t="shared" si="43"/>
        <v>0.3</v>
      </c>
      <c r="AA15" s="98">
        <f t="shared" si="43"/>
        <v>0.3</v>
      </c>
      <c r="AB15" s="98">
        <f t="shared" si="43"/>
        <v>0.3</v>
      </c>
      <c r="AC15" s="98">
        <f t="shared" si="43"/>
        <v>0.3</v>
      </c>
      <c r="AD15" s="98">
        <f t="shared" si="43"/>
        <v>0.3</v>
      </c>
      <c r="AE15" s="98">
        <f t="shared" si="43"/>
        <v>0.3</v>
      </c>
      <c r="AF15" s="98">
        <f t="shared" si="43"/>
        <v>0.3</v>
      </c>
      <c r="AG15" s="102">
        <f t="shared" si="43"/>
        <v>0.3</v>
      </c>
      <c r="AH15" s="4"/>
      <c r="AI15" s="4"/>
      <c r="AJ15" s="4"/>
      <c r="AK15" s="98">
        <v>0.25</v>
      </c>
      <c r="AL15" s="98">
        <v>0.25</v>
      </c>
      <c r="AM15" s="98">
        <v>0.25</v>
      </c>
      <c r="AN15" s="98">
        <v>0.25</v>
      </c>
      <c r="AO15" s="98">
        <v>0.25</v>
      </c>
      <c r="AP15" s="98">
        <v>0.25</v>
      </c>
      <c r="AQ15" s="98">
        <v>0.25</v>
      </c>
      <c r="AR15" s="98">
        <v>0.25</v>
      </c>
      <c r="AS15" s="98">
        <v>0.25</v>
      </c>
      <c r="AT15" s="98">
        <v>0.25</v>
      </c>
      <c r="AU15" s="98">
        <v>0.25</v>
      </c>
      <c r="AV15" s="98">
        <v>0.25</v>
      </c>
      <c r="AW15" s="102">
        <f>IFERROR(AW17/AW14,0)</f>
        <v>0.25</v>
      </c>
      <c r="AX15" s="4"/>
      <c r="AY15" s="4"/>
      <c r="AZ15" s="4"/>
      <c r="BA15" s="183">
        <f>BB15</f>
        <v>0.4</v>
      </c>
      <c r="BB15" s="183">
        <f t="shared" ref="BB15:BL15" si="44">BC15</f>
        <v>0.4</v>
      </c>
      <c r="BC15" s="183">
        <f t="shared" si="44"/>
        <v>0.4</v>
      </c>
      <c r="BD15" s="183">
        <f t="shared" si="44"/>
        <v>0.4</v>
      </c>
      <c r="BE15" s="183">
        <f t="shared" si="44"/>
        <v>0.4</v>
      </c>
      <c r="BF15" s="183">
        <f t="shared" si="44"/>
        <v>0.4</v>
      </c>
      <c r="BG15" s="183">
        <f t="shared" si="44"/>
        <v>0.4</v>
      </c>
      <c r="BH15" s="183">
        <f t="shared" si="44"/>
        <v>0.4</v>
      </c>
      <c r="BI15" s="183">
        <f t="shared" si="44"/>
        <v>0.4</v>
      </c>
      <c r="BJ15" s="183">
        <f t="shared" si="44"/>
        <v>0.4</v>
      </c>
      <c r="BK15" s="183">
        <f t="shared" si="44"/>
        <v>0.4</v>
      </c>
      <c r="BL15" s="183">
        <f t="shared" si="44"/>
        <v>0.4</v>
      </c>
      <c r="BM15" s="183">
        <f>Assumptions!BL52</f>
        <v>0.4</v>
      </c>
      <c r="BN15" s="4"/>
      <c r="BO15" s="4"/>
      <c r="BP15" s="4"/>
      <c r="BQ15" s="183">
        <f t="shared" ref="BQ15:CA15" si="45">BR15</f>
        <v>0.5</v>
      </c>
      <c r="BR15" s="183">
        <f t="shared" si="45"/>
        <v>0.5</v>
      </c>
      <c r="BS15" s="183">
        <f t="shared" si="45"/>
        <v>0.5</v>
      </c>
      <c r="BT15" s="183">
        <f t="shared" si="45"/>
        <v>0.5</v>
      </c>
      <c r="BU15" s="183">
        <f t="shared" si="45"/>
        <v>0.5</v>
      </c>
      <c r="BV15" s="183">
        <f t="shared" si="45"/>
        <v>0.5</v>
      </c>
      <c r="BW15" s="183">
        <f t="shared" si="45"/>
        <v>0.5</v>
      </c>
      <c r="BX15" s="183">
        <f t="shared" si="45"/>
        <v>0.5</v>
      </c>
      <c r="BY15" s="183">
        <f t="shared" si="45"/>
        <v>0.5</v>
      </c>
      <c r="BZ15" s="183">
        <f t="shared" si="45"/>
        <v>0.5</v>
      </c>
      <c r="CA15" s="183">
        <f t="shared" si="45"/>
        <v>0.5</v>
      </c>
      <c r="CB15" s="183">
        <f>CC15</f>
        <v>0.5</v>
      </c>
      <c r="CC15" s="102">
        <f>Assumptions!CB52</f>
        <v>0.5</v>
      </c>
      <c r="CD15" s="4"/>
      <c r="CE15" s="4"/>
      <c r="CF15" s="4"/>
      <c r="CG15" s="183">
        <f t="shared" ref="CG15:CQ15" si="46">CH15</f>
        <v>0.5</v>
      </c>
      <c r="CH15" s="183">
        <f t="shared" si="46"/>
        <v>0.5</v>
      </c>
      <c r="CI15" s="183">
        <f t="shared" si="46"/>
        <v>0.5</v>
      </c>
      <c r="CJ15" s="183">
        <f t="shared" si="46"/>
        <v>0.5</v>
      </c>
      <c r="CK15" s="183">
        <f t="shared" si="46"/>
        <v>0.5</v>
      </c>
      <c r="CL15" s="183">
        <f t="shared" si="46"/>
        <v>0.5</v>
      </c>
      <c r="CM15" s="183">
        <f t="shared" si="46"/>
        <v>0.5</v>
      </c>
      <c r="CN15" s="183">
        <f t="shared" si="46"/>
        <v>0.5</v>
      </c>
      <c r="CO15" s="183">
        <f t="shared" si="46"/>
        <v>0.5</v>
      </c>
      <c r="CP15" s="183">
        <f t="shared" si="46"/>
        <v>0.5</v>
      </c>
      <c r="CQ15" s="183">
        <f t="shared" si="46"/>
        <v>0.5</v>
      </c>
      <c r="CR15" s="183">
        <f>CS15</f>
        <v>0.5</v>
      </c>
      <c r="CS15" s="102">
        <f>Assumptions!CR52</f>
        <v>0.5</v>
      </c>
      <c r="CT15" s="4"/>
      <c r="CU15" s="4"/>
      <c r="CV15" s="4"/>
      <c r="CW15" s="183">
        <f t="shared" ref="CW15:DG15" si="47">CX15</f>
        <v>0.5</v>
      </c>
      <c r="CX15" s="183">
        <f t="shared" si="47"/>
        <v>0.5</v>
      </c>
      <c r="CY15" s="183">
        <f t="shared" si="47"/>
        <v>0.5</v>
      </c>
      <c r="CZ15" s="183">
        <f t="shared" si="47"/>
        <v>0.5</v>
      </c>
      <c r="DA15" s="183">
        <f t="shared" si="47"/>
        <v>0.5</v>
      </c>
      <c r="DB15" s="183">
        <f t="shared" si="47"/>
        <v>0.5</v>
      </c>
      <c r="DC15" s="183">
        <f t="shared" si="47"/>
        <v>0.5</v>
      </c>
      <c r="DD15" s="183">
        <f t="shared" si="47"/>
        <v>0.5</v>
      </c>
      <c r="DE15" s="183">
        <f t="shared" si="47"/>
        <v>0.5</v>
      </c>
      <c r="DF15" s="183">
        <f t="shared" si="47"/>
        <v>0.5</v>
      </c>
      <c r="DG15" s="183">
        <f t="shared" si="47"/>
        <v>0.5</v>
      </c>
      <c r="DH15" s="183">
        <f>DI15</f>
        <v>0.5</v>
      </c>
      <c r="DI15" s="102">
        <f>Assumptions!DH52</f>
        <v>0.5</v>
      </c>
      <c r="DJ15" s="4"/>
    </row>
    <row r="16" spans="1:114" ht="6.75" customHeight="1">
      <c r="A16" s="4"/>
      <c r="B16" s="4"/>
      <c r="C16" s="4"/>
      <c r="D16" s="4"/>
      <c r="E16" s="98"/>
      <c r="F16" s="98"/>
      <c r="G16" s="98"/>
      <c r="H16" s="98"/>
      <c r="I16" s="98"/>
      <c r="J16" s="98"/>
      <c r="K16" s="98"/>
      <c r="L16" s="98"/>
      <c r="M16" s="98"/>
      <c r="N16" s="98"/>
      <c r="O16" s="98"/>
      <c r="P16" s="98"/>
      <c r="Q16" s="98"/>
      <c r="R16" s="4"/>
      <c r="S16" s="4"/>
      <c r="T16" s="4"/>
      <c r="U16" s="98"/>
      <c r="V16" s="98"/>
      <c r="W16" s="98"/>
      <c r="X16" s="98"/>
      <c r="Y16" s="98"/>
      <c r="Z16" s="98"/>
      <c r="AA16" s="98"/>
      <c r="AB16" s="98"/>
      <c r="AC16" s="98"/>
      <c r="AD16" s="98"/>
      <c r="AE16" s="98"/>
      <c r="AF16" s="98"/>
      <c r="AG16" s="98"/>
      <c r="AH16" s="4"/>
      <c r="AI16" s="4"/>
      <c r="AJ16" s="4"/>
      <c r="AK16" s="98"/>
      <c r="AL16" s="98"/>
      <c r="AM16" s="98"/>
      <c r="AN16" s="98"/>
      <c r="AO16" s="98"/>
      <c r="AP16" s="98"/>
      <c r="AQ16" s="98"/>
      <c r="AR16" s="98"/>
      <c r="AS16" s="98"/>
      <c r="AT16" s="98"/>
      <c r="AU16" s="98"/>
      <c r="AV16" s="98"/>
      <c r="AW16" s="98"/>
      <c r="AX16" s="4"/>
      <c r="AY16" s="4"/>
      <c r="AZ16" s="4"/>
      <c r="BA16" s="98"/>
      <c r="BB16" s="98"/>
      <c r="BC16" s="98"/>
      <c r="BD16" s="98"/>
      <c r="BE16" s="98"/>
      <c r="BF16" s="98"/>
      <c r="BG16" s="98"/>
      <c r="BH16" s="98"/>
      <c r="BI16" s="98"/>
      <c r="BJ16" s="98"/>
      <c r="BK16" s="98"/>
      <c r="BL16" s="98"/>
      <c r="BM16" s="98"/>
      <c r="BN16" s="4"/>
      <c r="BO16" s="4"/>
      <c r="BP16" s="4"/>
      <c r="BQ16" s="98"/>
      <c r="BR16" s="98"/>
      <c r="BS16" s="98"/>
      <c r="BT16" s="98"/>
      <c r="BU16" s="98"/>
      <c r="BV16" s="98"/>
      <c r="BW16" s="98"/>
      <c r="BX16" s="98"/>
      <c r="BY16" s="98"/>
      <c r="BZ16" s="98"/>
      <c r="CA16" s="98"/>
      <c r="CB16" s="98"/>
      <c r="CC16" s="98"/>
      <c r="CD16" s="4"/>
      <c r="CE16" s="4"/>
      <c r="CF16" s="4"/>
      <c r="CG16" s="98"/>
      <c r="CH16" s="98"/>
      <c r="CI16" s="98"/>
      <c r="CJ16" s="98"/>
      <c r="CK16" s="98"/>
      <c r="CL16" s="98"/>
      <c r="CM16" s="98"/>
      <c r="CN16" s="98"/>
      <c r="CO16" s="98"/>
      <c r="CP16" s="98"/>
      <c r="CQ16" s="98"/>
      <c r="CR16" s="98"/>
      <c r="CS16" s="98"/>
      <c r="CT16" s="4"/>
      <c r="CU16" s="4"/>
      <c r="CV16" s="4"/>
      <c r="CW16" s="98"/>
      <c r="CX16" s="98"/>
      <c r="CY16" s="98"/>
      <c r="CZ16" s="98"/>
      <c r="DA16" s="98"/>
      <c r="DB16" s="98"/>
      <c r="DC16" s="98"/>
      <c r="DD16" s="98"/>
      <c r="DE16" s="98"/>
      <c r="DF16" s="98"/>
      <c r="DG16" s="98"/>
      <c r="DH16" s="98"/>
      <c r="DI16" s="98"/>
      <c r="DJ16" s="4"/>
    </row>
    <row r="17" spans="1:114" ht="15.75" customHeight="1">
      <c r="A17" s="4" t="s">
        <v>242</v>
      </c>
      <c r="B17" s="38"/>
      <c r="C17" s="38"/>
      <c r="D17" s="38"/>
      <c r="E17" s="38">
        <f t="shared" ref="E17:P17" si="48">E14*E15</f>
        <v>0</v>
      </c>
      <c r="F17" s="38">
        <f t="shared" si="48"/>
        <v>0</v>
      </c>
      <c r="G17" s="38">
        <f t="shared" si="48"/>
        <v>0</v>
      </c>
      <c r="H17" s="38">
        <f t="shared" si="48"/>
        <v>0</v>
      </c>
      <c r="I17" s="38">
        <f t="shared" si="48"/>
        <v>0</v>
      </c>
      <c r="J17" s="38">
        <f t="shared" si="48"/>
        <v>0</v>
      </c>
      <c r="K17" s="38">
        <f t="shared" si="48"/>
        <v>0</v>
      </c>
      <c r="L17" s="38">
        <f t="shared" si="48"/>
        <v>0</v>
      </c>
      <c r="M17" s="38">
        <f t="shared" si="48"/>
        <v>0</v>
      </c>
      <c r="N17" s="38">
        <f t="shared" si="48"/>
        <v>0</v>
      </c>
      <c r="O17" s="38">
        <f t="shared" si="48"/>
        <v>0</v>
      </c>
      <c r="P17" s="38">
        <f t="shared" si="48"/>
        <v>0</v>
      </c>
      <c r="Q17" s="38">
        <f>SUM(E17:P17)</f>
        <v>0</v>
      </c>
      <c r="R17" s="38"/>
      <c r="S17" s="38"/>
      <c r="T17" s="38"/>
      <c r="U17" s="38">
        <f t="shared" ref="U17:AF17" si="49">U14*U15</f>
        <v>0</v>
      </c>
      <c r="V17" s="38">
        <f t="shared" si="49"/>
        <v>0</v>
      </c>
      <c r="W17" s="38">
        <f t="shared" si="49"/>
        <v>0</v>
      </c>
      <c r="X17" s="38">
        <f t="shared" si="49"/>
        <v>0</v>
      </c>
      <c r="Y17" s="38">
        <f t="shared" si="49"/>
        <v>0</v>
      </c>
      <c r="Z17" s="38">
        <f t="shared" si="49"/>
        <v>0</v>
      </c>
      <c r="AA17" s="38">
        <f t="shared" si="49"/>
        <v>0</v>
      </c>
      <c r="AB17" s="38">
        <f t="shared" si="49"/>
        <v>0</v>
      </c>
      <c r="AC17" s="38">
        <f t="shared" si="49"/>
        <v>0</v>
      </c>
      <c r="AD17" s="38">
        <f t="shared" si="49"/>
        <v>0</v>
      </c>
      <c r="AE17" s="38">
        <f t="shared" si="49"/>
        <v>0</v>
      </c>
      <c r="AF17" s="38">
        <f t="shared" si="49"/>
        <v>0</v>
      </c>
      <c r="AG17" s="38">
        <f>SUM(U17:AF17)</f>
        <v>0</v>
      </c>
      <c r="AH17" s="38"/>
      <c r="AI17" s="38"/>
      <c r="AJ17" s="38"/>
      <c r="AK17" s="38">
        <f t="shared" ref="AK17:AV17" si="50">AK14*AK15</f>
        <v>1875</v>
      </c>
      <c r="AL17" s="38">
        <f t="shared" si="50"/>
        <v>250</v>
      </c>
      <c r="AM17" s="38">
        <f t="shared" si="50"/>
        <v>269.75</v>
      </c>
      <c r="AN17" s="38">
        <f t="shared" ref="AN17" si="51">AN14*AN15</f>
        <v>0</v>
      </c>
      <c r="AO17" s="38">
        <f t="shared" si="50"/>
        <v>2964</v>
      </c>
      <c r="AP17" s="38">
        <f t="shared" si="50"/>
        <v>6461.5</v>
      </c>
      <c r="AQ17" s="38">
        <f t="shared" si="50"/>
        <v>2003.75</v>
      </c>
      <c r="AR17" s="38">
        <f t="shared" si="50"/>
        <v>2068.25</v>
      </c>
      <c r="AS17" s="38">
        <f t="shared" si="50"/>
        <v>1837.5</v>
      </c>
      <c r="AT17" s="38">
        <f t="shared" si="50"/>
        <v>3500</v>
      </c>
      <c r="AU17" s="38">
        <f t="shared" si="50"/>
        <v>3500</v>
      </c>
      <c r="AV17" s="38">
        <f t="shared" si="50"/>
        <v>3500</v>
      </c>
      <c r="AW17" s="38">
        <f>SUM(AK17:AV17)</f>
        <v>28229.75</v>
      </c>
      <c r="AX17" s="38"/>
      <c r="AY17" s="38"/>
      <c r="AZ17" s="38"/>
      <c r="BA17" s="38">
        <f t="shared" ref="BA17:BL17" si="52">BA14*BA15</f>
        <v>6133.3333333333339</v>
      </c>
      <c r="BB17" s="38">
        <f t="shared" si="52"/>
        <v>6666.6666666666679</v>
      </c>
      <c r="BC17" s="38">
        <f t="shared" si="52"/>
        <v>10800</v>
      </c>
      <c r="BD17" s="38">
        <f t="shared" si="52"/>
        <v>11600</v>
      </c>
      <c r="BE17" s="38">
        <f t="shared" si="52"/>
        <v>12400</v>
      </c>
      <c r="BF17" s="38">
        <f t="shared" si="52"/>
        <v>17599.999999999996</v>
      </c>
      <c r="BG17" s="38">
        <f t="shared" si="52"/>
        <v>18666.666666666664</v>
      </c>
      <c r="BH17" s="38">
        <f t="shared" si="52"/>
        <v>19733.333333333328</v>
      </c>
      <c r="BI17" s="38">
        <f t="shared" si="52"/>
        <v>25999.999999999996</v>
      </c>
      <c r="BJ17" s="38">
        <f t="shared" si="52"/>
        <v>27333.333333333328</v>
      </c>
      <c r="BK17" s="38">
        <f t="shared" si="52"/>
        <v>34399.999999999993</v>
      </c>
      <c r="BL17" s="38">
        <f t="shared" si="52"/>
        <v>35999.999999999993</v>
      </c>
      <c r="BM17" s="38">
        <f>SUM(BA17:BL17)</f>
        <v>227333.33333333331</v>
      </c>
      <c r="BN17" s="38"/>
      <c r="BO17" s="38"/>
      <c r="BP17" s="38"/>
      <c r="BQ17" s="38">
        <f t="shared" ref="BQ17:CB17" si="53">BQ14*BQ15</f>
        <v>75000</v>
      </c>
      <c r="BR17" s="38">
        <f t="shared" si="53"/>
        <v>87500</v>
      </c>
      <c r="BS17" s="38">
        <f t="shared" si="53"/>
        <v>87500</v>
      </c>
      <c r="BT17" s="38">
        <f t="shared" si="53"/>
        <v>100000</v>
      </c>
      <c r="BU17" s="38">
        <f t="shared" si="53"/>
        <v>100000</v>
      </c>
      <c r="BV17" s="38">
        <f t="shared" si="53"/>
        <v>112500</v>
      </c>
      <c r="BW17" s="38">
        <f t="shared" si="53"/>
        <v>112500</v>
      </c>
      <c r="BX17" s="38">
        <f t="shared" si="53"/>
        <v>125000</v>
      </c>
      <c r="BY17" s="38">
        <f t="shared" si="53"/>
        <v>137500</v>
      </c>
      <c r="BZ17" s="38">
        <f t="shared" si="53"/>
        <v>137500</v>
      </c>
      <c r="CA17" s="38">
        <f t="shared" si="53"/>
        <v>150000</v>
      </c>
      <c r="CB17" s="38">
        <f t="shared" si="53"/>
        <v>150000</v>
      </c>
      <c r="CC17" s="38">
        <f>SUM(BQ17:CB17)</f>
        <v>1375000</v>
      </c>
      <c r="CD17" s="38"/>
      <c r="CE17" s="38"/>
      <c r="CF17" s="38"/>
      <c r="CG17" s="38">
        <f t="shared" ref="CG17:CR17" si="54">CG14*CG15</f>
        <v>300000</v>
      </c>
      <c r="CH17" s="38">
        <f t="shared" si="54"/>
        <v>325000</v>
      </c>
      <c r="CI17" s="38">
        <f t="shared" si="54"/>
        <v>350000</v>
      </c>
      <c r="CJ17" s="38">
        <f t="shared" si="54"/>
        <v>375000</v>
      </c>
      <c r="CK17" s="38">
        <f t="shared" si="54"/>
        <v>400000</v>
      </c>
      <c r="CL17" s="38">
        <f t="shared" si="54"/>
        <v>425000</v>
      </c>
      <c r="CM17" s="38">
        <f t="shared" si="54"/>
        <v>450000</v>
      </c>
      <c r="CN17" s="38">
        <f t="shared" si="54"/>
        <v>475000</v>
      </c>
      <c r="CO17" s="38">
        <f t="shared" si="54"/>
        <v>500000</v>
      </c>
      <c r="CP17" s="38">
        <f t="shared" si="54"/>
        <v>525000</v>
      </c>
      <c r="CQ17" s="38">
        <f t="shared" si="54"/>
        <v>550000</v>
      </c>
      <c r="CR17" s="38">
        <f t="shared" si="54"/>
        <v>575000</v>
      </c>
      <c r="CS17" s="38">
        <f>SUM(CG17:CR17)</f>
        <v>5250000</v>
      </c>
      <c r="CT17" s="38"/>
      <c r="CU17" s="38"/>
      <c r="CV17" s="38"/>
      <c r="CW17" s="38">
        <f t="shared" ref="CW17:DH17" si="55">CW14*CW15</f>
        <v>960000</v>
      </c>
      <c r="CX17" s="38">
        <f t="shared" si="55"/>
        <v>1040000</v>
      </c>
      <c r="CY17" s="38">
        <f t="shared" si="55"/>
        <v>1080000</v>
      </c>
      <c r="CZ17" s="38">
        <f t="shared" si="55"/>
        <v>1160000</v>
      </c>
      <c r="DA17" s="38">
        <f t="shared" si="55"/>
        <v>1200000</v>
      </c>
      <c r="DB17" s="38">
        <f t="shared" si="55"/>
        <v>1280000</v>
      </c>
      <c r="DC17" s="38">
        <f t="shared" si="55"/>
        <v>1360000</v>
      </c>
      <c r="DD17" s="38">
        <f t="shared" si="55"/>
        <v>1400000</v>
      </c>
      <c r="DE17" s="38">
        <f t="shared" si="55"/>
        <v>1480000</v>
      </c>
      <c r="DF17" s="38">
        <f t="shared" si="55"/>
        <v>1520000</v>
      </c>
      <c r="DG17" s="38">
        <f t="shared" si="55"/>
        <v>1600000</v>
      </c>
      <c r="DH17" s="38">
        <f t="shared" si="55"/>
        <v>1680000</v>
      </c>
      <c r="DI17" s="38">
        <f>SUM(CW17:DH17)</f>
        <v>15760000</v>
      </c>
      <c r="DJ17" s="38"/>
    </row>
    <row r="18" spans="1:114"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row>
    <row r="19" spans="1:114"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row>
    <row r="20" spans="1:114" ht="15.75" customHeight="1">
      <c r="A20" s="4" t="s">
        <v>243</v>
      </c>
      <c r="B20" s="38"/>
      <c r="C20" s="38"/>
      <c r="D20" s="38"/>
      <c r="E20" s="38">
        <f>Revenue!F22</f>
        <v>0</v>
      </c>
      <c r="F20" s="38">
        <f>Revenue!G22</f>
        <v>0</v>
      </c>
      <c r="G20" s="38">
        <f>Revenue!H22</f>
        <v>0</v>
      </c>
      <c r="H20" s="38">
        <f>Revenue!I22</f>
        <v>0</v>
      </c>
      <c r="I20" s="38">
        <f>Revenue!J22</f>
        <v>0</v>
      </c>
      <c r="J20" s="38">
        <f>Revenue!K22</f>
        <v>0</v>
      </c>
      <c r="K20" s="38">
        <f>Revenue!L22</f>
        <v>0</v>
      </c>
      <c r="L20" s="38">
        <f>Revenue!M22</f>
        <v>0</v>
      </c>
      <c r="M20" s="38">
        <f>Revenue!N22</f>
        <v>0</v>
      </c>
      <c r="N20" s="38">
        <f>Revenue!O22</f>
        <v>0</v>
      </c>
      <c r="O20" s="38">
        <f>Revenue!P22</f>
        <v>0</v>
      </c>
      <c r="P20" s="38">
        <f>Revenue!Q22</f>
        <v>0</v>
      </c>
      <c r="Q20" s="38">
        <f>SUM(E20:P20)</f>
        <v>0</v>
      </c>
      <c r="R20" s="38"/>
      <c r="S20" s="38"/>
      <c r="T20" s="38"/>
      <c r="U20" s="38">
        <f>Revenue!V22</f>
        <v>0</v>
      </c>
      <c r="V20" s="38">
        <f>Revenue!W22</f>
        <v>30000</v>
      </c>
      <c r="W20" s="38">
        <f>Revenue!X22</f>
        <v>0</v>
      </c>
      <c r="X20" s="38">
        <f>Revenue!Y22</f>
        <v>0</v>
      </c>
      <c r="Y20" s="38">
        <f>Revenue!Z22</f>
        <v>0</v>
      </c>
      <c r="Z20" s="38">
        <f>Revenue!AA22</f>
        <v>0</v>
      </c>
      <c r="AA20" s="38">
        <f>Revenue!AB22</f>
        <v>0</v>
      </c>
      <c r="AB20" s="38">
        <f>Revenue!AC22</f>
        <v>0</v>
      </c>
      <c r="AC20" s="38">
        <f>Revenue!AD22</f>
        <v>0</v>
      </c>
      <c r="AD20" s="38">
        <f>Revenue!AE22</f>
        <v>0</v>
      </c>
      <c r="AE20" s="38">
        <f>Revenue!AF22</f>
        <v>0</v>
      </c>
      <c r="AF20" s="38">
        <f>Revenue!AG22</f>
        <v>0</v>
      </c>
      <c r="AG20" s="38">
        <f>SUM(U20:AF20)</f>
        <v>30000</v>
      </c>
      <c r="AH20" s="38"/>
      <c r="AI20" s="38"/>
      <c r="AJ20" s="38"/>
      <c r="AK20" s="38">
        <f>Revenue!AL22</f>
        <v>16500</v>
      </c>
      <c r="AL20" s="38">
        <f>Revenue!AM22</f>
        <v>18000</v>
      </c>
      <c r="AM20" s="38">
        <f>Revenue!AN22</f>
        <v>21000</v>
      </c>
      <c r="AN20" s="38">
        <f>Revenue!AO22</f>
        <v>24000</v>
      </c>
      <c r="AO20" s="38">
        <f>Revenue!AP22</f>
        <v>27000</v>
      </c>
      <c r="AP20" s="38">
        <f>Revenue!AQ22</f>
        <v>30000</v>
      </c>
      <c r="AQ20" s="38">
        <f>Revenue!AR22</f>
        <v>33000</v>
      </c>
      <c r="AR20" s="38">
        <f>Revenue!AS22</f>
        <v>36000</v>
      </c>
      <c r="AS20" s="38">
        <f>Revenue!AT22</f>
        <v>39000</v>
      </c>
      <c r="AT20" s="38">
        <f>Revenue!AU22</f>
        <v>42000</v>
      </c>
      <c r="AU20" s="38">
        <f>Revenue!AV22</f>
        <v>45000</v>
      </c>
      <c r="AV20" s="38">
        <f>Revenue!AW22</f>
        <v>48000</v>
      </c>
      <c r="AW20" s="38">
        <f>SUM(AK20:AV20)</f>
        <v>379500</v>
      </c>
      <c r="AX20" s="38"/>
      <c r="AY20" s="38"/>
      <c r="AZ20" s="38"/>
      <c r="BA20" s="38">
        <f>Revenue!BB22</f>
        <v>60500</v>
      </c>
      <c r="BB20" s="38">
        <f>Revenue!BC22</f>
        <v>73000</v>
      </c>
      <c r="BC20" s="38">
        <f>Revenue!BD22</f>
        <v>85500.000000000015</v>
      </c>
      <c r="BD20" s="38">
        <f>Revenue!BE22</f>
        <v>98000.000000000015</v>
      </c>
      <c r="BE20" s="38">
        <f>Revenue!BF22</f>
        <v>110500</v>
      </c>
      <c r="BF20" s="38">
        <f>Revenue!BG22</f>
        <v>123000</v>
      </c>
      <c r="BG20" s="38">
        <f>Revenue!BH22</f>
        <v>135500</v>
      </c>
      <c r="BH20" s="38">
        <f>Revenue!BI22</f>
        <v>148000</v>
      </c>
      <c r="BI20" s="38">
        <f>Revenue!BJ22</f>
        <v>160499.99999999997</v>
      </c>
      <c r="BJ20" s="38">
        <f>Revenue!BK22</f>
        <v>172999.99999999997</v>
      </c>
      <c r="BK20" s="38">
        <f>Revenue!BL22</f>
        <v>185499.99999999997</v>
      </c>
      <c r="BL20" s="38">
        <f>Revenue!BM22</f>
        <v>197999.99999999994</v>
      </c>
      <c r="BM20" s="38">
        <f>SUM(BA20:BL20)</f>
        <v>1551000</v>
      </c>
      <c r="BN20" s="38"/>
      <c r="BO20" s="38"/>
      <c r="BP20" s="38"/>
      <c r="BQ20" s="38">
        <f>Revenue!BR22</f>
        <v>222999.99999999994</v>
      </c>
      <c r="BR20" s="38">
        <f>Revenue!BS22</f>
        <v>247999.99999999994</v>
      </c>
      <c r="BS20" s="38">
        <f>Revenue!BT22</f>
        <v>272999.99999999988</v>
      </c>
      <c r="BT20" s="38">
        <f>Revenue!BU22</f>
        <v>297999.99999999988</v>
      </c>
      <c r="BU20" s="38">
        <f>Revenue!BV22</f>
        <v>322999.99999999988</v>
      </c>
      <c r="BV20" s="38">
        <f>Revenue!BW22</f>
        <v>347999.99999999988</v>
      </c>
      <c r="BW20" s="38">
        <f>Revenue!BX22</f>
        <v>372999.99999999988</v>
      </c>
      <c r="BX20" s="38">
        <f>Revenue!BY22</f>
        <v>397999.99999999988</v>
      </c>
      <c r="BY20" s="38">
        <f>Revenue!BZ22</f>
        <v>422999.99999999988</v>
      </c>
      <c r="BZ20" s="38">
        <f>Revenue!CA22</f>
        <v>447999.99999999994</v>
      </c>
      <c r="CA20" s="38">
        <f>Revenue!CB22</f>
        <v>473000</v>
      </c>
      <c r="CB20" s="38">
        <f>Revenue!CC22</f>
        <v>498000</v>
      </c>
      <c r="CC20" s="38">
        <f>SUM(BQ20:CB20)</f>
        <v>4326000</v>
      </c>
      <c r="CD20" s="38"/>
      <c r="CE20" s="38"/>
      <c r="CF20" s="38"/>
      <c r="CG20" s="38">
        <f>Revenue!CH22</f>
        <v>548000</v>
      </c>
      <c r="CH20" s="38">
        <f>Revenue!CI22</f>
        <v>598000</v>
      </c>
      <c r="CI20" s="38">
        <f>Revenue!CJ22</f>
        <v>647999.99999999988</v>
      </c>
      <c r="CJ20" s="38">
        <f>Revenue!CK22</f>
        <v>697999.99999999988</v>
      </c>
      <c r="CK20" s="38">
        <f>Revenue!CL22</f>
        <v>747999.99999999988</v>
      </c>
      <c r="CL20" s="38">
        <f>Revenue!CM22</f>
        <v>797999.99999999977</v>
      </c>
      <c r="CM20" s="38">
        <f>Revenue!CN22</f>
        <v>847999.99999999988</v>
      </c>
      <c r="CN20" s="38">
        <f>Revenue!CO22</f>
        <v>898000</v>
      </c>
      <c r="CO20" s="38">
        <f>Revenue!CP22</f>
        <v>948000</v>
      </c>
      <c r="CP20" s="38">
        <f>Revenue!CQ22</f>
        <v>998000</v>
      </c>
      <c r="CQ20" s="38">
        <f>Revenue!CR22</f>
        <v>1048000.0000000001</v>
      </c>
      <c r="CR20" s="38">
        <f>Revenue!CS22</f>
        <v>1098000.0000000002</v>
      </c>
      <c r="CS20" s="38">
        <f>SUM(CG20:CR20)</f>
        <v>9876000</v>
      </c>
      <c r="CT20" s="38"/>
      <c r="CU20" s="38"/>
      <c r="CV20" s="38"/>
      <c r="CW20" s="38">
        <f>Revenue!CX22</f>
        <v>1223000.0000000002</v>
      </c>
      <c r="CX20" s="38">
        <f>Revenue!CY22</f>
        <v>1348000.0000000002</v>
      </c>
      <c r="CY20" s="38">
        <f>Revenue!CZ22</f>
        <v>1473000.0000000005</v>
      </c>
      <c r="CZ20" s="38">
        <f>Revenue!DA22</f>
        <v>1598000.0000000002</v>
      </c>
      <c r="DA20" s="38">
        <f>Revenue!DB22</f>
        <v>1723000</v>
      </c>
      <c r="DB20" s="38">
        <f>Revenue!DC22</f>
        <v>1848000</v>
      </c>
      <c r="DC20" s="38">
        <f>Revenue!DD22</f>
        <v>1973000</v>
      </c>
      <c r="DD20" s="38">
        <f>Revenue!DE22</f>
        <v>2098000</v>
      </c>
      <c r="DE20" s="38">
        <f>Revenue!DF22</f>
        <v>2222999.9999999995</v>
      </c>
      <c r="DF20" s="38">
        <f>Revenue!DG22</f>
        <v>2347999.9999999995</v>
      </c>
      <c r="DG20" s="38">
        <f>Revenue!DH22</f>
        <v>2472999.9999999995</v>
      </c>
      <c r="DH20" s="38">
        <f>Revenue!DI22</f>
        <v>2597999.9999999991</v>
      </c>
      <c r="DI20" s="38">
        <f>SUM(CW20:DH20)</f>
        <v>22926000</v>
      </c>
      <c r="DJ20" s="38"/>
    </row>
    <row r="21" spans="1:114" ht="15.75" customHeight="1">
      <c r="A21" s="4" t="s">
        <v>253</v>
      </c>
      <c r="B21" s="4"/>
      <c r="C21" s="4"/>
      <c r="D21" s="4"/>
      <c r="E21" s="98">
        <v>1</v>
      </c>
      <c r="F21" s="98">
        <f t="shared" ref="F21:Q21" si="56">E21</f>
        <v>1</v>
      </c>
      <c r="G21" s="98">
        <f t="shared" si="56"/>
        <v>1</v>
      </c>
      <c r="H21" s="98">
        <f t="shared" si="56"/>
        <v>1</v>
      </c>
      <c r="I21" s="98">
        <f t="shared" si="56"/>
        <v>1</v>
      </c>
      <c r="J21" s="98">
        <f t="shared" si="56"/>
        <v>1</v>
      </c>
      <c r="K21" s="98">
        <f t="shared" si="56"/>
        <v>1</v>
      </c>
      <c r="L21" s="98">
        <f t="shared" si="56"/>
        <v>1</v>
      </c>
      <c r="M21" s="98">
        <f t="shared" si="56"/>
        <v>1</v>
      </c>
      <c r="N21" s="98">
        <f t="shared" si="56"/>
        <v>1</v>
      </c>
      <c r="O21" s="98">
        <f t="shared" si="56"/>
        <v>1</v>
      </c>
      <c r="P21" s="98">
        <f t="shared" si="56"/>
        <v>1</v>
      </c>
      <c r="Q21" s="102">
        <f t="shared" si="56"/>
        <v>1</v>
      </c>
      <c r="R21" s="4"/>
      <c r="S21" s="4"/>
      <c r="T21" s="4"/>
      <c r="U21" s="98">
        <v>1</v>
      </c>
      <c r="V21" s="98">
        <v>0.9</v>
      </c>
      <c r="W21" s="98">
        <f t="shared" ref="W21:AG21" si="57">V21</f>
        <v>0.9</v>
      </c>
      <c r="X21" s="98">
        <f t="shared" si="57"/>
        <v>0.9</v>
      </c>
      <c r="Y21" s="98">
        <f t="shared" si="57"/>
        <v>0.9</v>
      </c>
      <c r="Z21" s="98">
        <f t="shared" si="57"/>
        <v>0.9</v>
      </c>
      <c r="AA21" s="98">
        <f t="shared" si="57"/>
        <v>0.9</v>
      </c>
      <c r="AB21" s="98">
        <f t="shared" si="57"/>
        <v>0.9</v>
      </c>
      <c r="AC21" s="98">
        <f t="shared" si="57"/>
        <v>0.9</v>
      </c>
      <c r="AD21" s="98">
        <f t="shared" si="57"/>
        <v>0.9</v>
      </c>
      <c r="AE21" s="98">
        <f t="shared" si="57"/>
        <v>0.9</v>
      </c>
      <c r="AF21" s="98">
        <f t="shared" si="57"/>
        <v>0.9</v>
      </c>
      <c r="AG21" s="102">
        <f t="shared" si="57"/>
        <v>0.9</v>
      </c>
      <c r="AH21" s="4"/>
      <c r="AI21" s="4"/>
      <c r="AJ21" s="4"/>
      <c r="AK21" s="98">
        <v>0.9</v>
      </c>
      <c r="AL21" s="98">
        <f t="shared" ref="AL21:AV21" si="58">AK21</f>
        <v>0.9</v>
      </c>
      <c r="AM21" s="98">
        <f t="shared" si="58"/>
        <v>0.9</v>
      </c>
      <c r="AN21" s="98">
        <f t="shared" si="58"/>
        <v>0.9</v>
      </c>
      <c r="AO21" s="98">
        <f t="shared" si="58"/>
        <v>0.9</v>
      </c>
      <c r="AP21" s="98">
        <f t="shared" si="58"/>
        <v>0.9</v>
      </c>
      <c r="AQ21" s="98">
        <f t="shared" si="58"/>
        <v>0.9</v>
      </c>
      <c r="AR21" s="98">
        <f t="shared" si="58"/>
        <v>0.9</v>
      </c>
      <c r="AS21" s="98">
        <f t="shared" si="58"/>
        <v>0.9</v>
      </c>
      <c r="AT21" s="98">
        <f t="shared" si="58"/>
        <v>0.9</v>
      </c>
      <c r="AU21" s="98">
        <f t="shared" si="58"/>
        <v>0.9</v>
      </c>
      <c r="AV21" s="98">
        <f t="shared" si="58"/>
        <v>0.9</v>
      </c>
      <c r="AW21" s="102">
        <f>IFERROR(AW23/AW20,0)</f>
        <v>0.9</v>
      </c>
      <c r="AX21" s="4"/>
      <c r="AY21" s="4"/>
      <c r="AZ21" s="4"/>
      <c r="BA21" s="183">
        <f t="shared" ref="BA21:BK21" si="59">BB21</f>
        <v>0.9</v>
      </c>
      <c r="BB21" s="183">
        <f t="shared" si="59"/>
        <v>0.9</v>
      </c>
      <c r="BC21" s="183">
        <f t="shared" si="59"/>
        <v>0.9</v>
      </c>
      <c r="BD21" s="183">
        <f t="shared" si="59"/>
        <v>0.9</v>
      </c>
      <c r="BE21" s="183">
        <f t="shared" si="59"/>
        <v>0.9</v>
      </c>
      <c r="BF21" s="183">
        <f t="shared" si="59"/>
        <v>0.9</v>
      </c>
      <c r="BG21" s="183">
        <f t="shared" si="59"/>
        <v>0.9</v>
      </c>
      <c r="BH21" s="183">
        <f t="shared" si="59"/>
        <v>0.9</v>
      </c>
      <c r="BI21" s="183">
        <f t="shared" si="59"/>
        <v>0.9</v>
      </c>
      <c r="BJ21" s="183">
        <f t="shared" si="59"/>
        <v>0.9</v>
      </c>
      <c r="BK21" s="183">
        <f t="shared" si="59"/>
        <v>0.9</v>
      </c>
      <c r="BL21" s="183">
        <f>BM21</f>
        <v>0.9</v>
      </c>
      <c r="BM21" s="102">
        <f>Assumptions!BL53</f>
        <v>0.9</v>
      </c>
      <c r="BN21" s="4"/>
      <c r="BO21" s="4"/>
      <c r="BP21" s="4"/>
      <c r="BQ21" s="183">
        <f t="shared" ref="BQ21:DH21" si="60">BR21</f>
        <v>0.8</v>
      </c>
      <c r="BR21" s="183">
        <f t="shared" si="60"/>
        <v>0.8</v>
      </c>
      <c r="BS21" s="183">
        <f t="shared" si="60"/>
        <v>0.8</v>
      </c>
      <c r="BT21" s="183">
        <f t="shared" si="60"/>
        <v>0.8</v>
      </c>
      <c r="BU21" s="183">
        <f t="shared" si="60"/>
        <v>0.8</v>
      </c>
      <c r="BV21" s="183">
        <f t="shared" si="60"/>
        <v>0.8</v>
      </c>
      <c r="BW21" s="183">
        <f t="shared" si="60"/>
        <v>0.8</v>
      </c>
      <c r="BX21" s="183">
        <f t="shared" si="60"/>
        <v>0.8</v>
      </c>
      <c r="BY21" s="183">
        <f t="shared" si="60"/>
        <v>0.8</v>
      </c>
      <c r="BZ21" s="183">
        <f t="shared" si="60"/>
        <v>0.8</v>
      </c>
      <c r="CA21" s="183">
        <f t="shared" si="60"/>
        <v>0.8</v>
      </c>
      <c r="CB21" s="183">
        <f t="shared" si="60"/>
        <v>0.8</v>
      </c>
      <c r="CC21" s="102">
        <f>Assumptions!CB53</f>
        <v>0.8</v>
      </c>
      <c r="CD21" s="4"/>
      <c r="CE21" s="4"/>
      <c r="CF21" s="4"/>
      <c r="CG21" s="183">
        <f t="shared" si="60"/>
        <v>0.8</v>
      </c>
      <c r="CH21" s="183">
        <f t="shared" si="60"/>
        <v>0.8</v>
      </c>
      <c r="CI21" s="183">
        <f t="shared" si="60"/>
        <v>0.8</v>
      </c>
      <c r="CJ21" s="183">
        <f t="shared" si="60"/>
        <v>0.8</v>
      </c>
      <c r="CK21" s="183">
        <f t="shared" si="60"/>
        <v>0.8</v>
      </c>
      <c r="CL21" s="183">
        <f t="shared" si="60"/>
        <v>0.8</v>
      </c>
      <c r="CM21" s="183">
        <f t="shared" si="60"/>
        <v>0.8</v>
      </c>
      <c r="CN21" s="183">
        <f t="shared" si="60"/>
        <v>0.8</v>
      </c>
      <c r="CO21" s="183">
        <f t="shared" si="60"/>
        <v>0.8</v>
      </c>
      <c r="CP21" s="183">
        <f t="shared" si="60"/>
        <v>0.8</v>
      </c>
      <c r="CQ21" s="183">
        <f t="shared" si="60"/>
        <v>0.8</v>
      </c>
      <c r="CR21" s="183">
        <f t="shared" si="60"/>
        <v>0.8</v>
      </c>
      <c r="CS21" s="102">
        <f>Assumptions!CR53</f>
        <v>0.8</v>
      </c>
      <c r="CT21" s="4"/>
      <c r="CU21" s="4"/>
      <c r="CV21" s="4"/>
      <c r="CW21" s="183">
        <f t="shared" si="60"/>
        <v>0.8</v>
      </c>
      <c r="CX21" s="183">
        <f t="shared" si="60"/>
        <v>0.8</v>
      </c>
      <c r="CY21" s="183">
        <f t="shared" si="60"/>
        <v>0.8</v>
      </c>
      <c r="CZ21" s="183">
        <f t="shared" si="60"/>
        <v>0.8</v>
      </c>
      <c r="DA21" s="183">
        <f t="shared" si="60"/>
        <v>0.8</v>
      </c>
      <c r="DB21" s="183">
        <f t="shared" si="60"/>
        <v>0.8</v>
      </c>
      <c r="DC21" s="183">
        <f t="shared" si="60"/>
        <v>0.8</v>
      </c>
      <c r="DD21" s="183">
        <f t="shared" si="60"/>
        <v>0.8</v>
      </c>
      <c r="DE21" s="183">
        <f t="shared" si="60"/>
        <v>0.8</v>
      </c>
      <c r="DF21" s="183">
        <f t="shared" si="60"/>
        <v>0.8</v>
      </c>
      <c r="DG21" s="183">
        <f t="shared" si="60"/>
        <v>0.8</v>
      </c>
      <c r="DH21" s="183">
        <f t="shared" si="60"/>
        <v>0.8</v>
      </c>
      <c r="DI21" s="102">
        <f>Assumptions!DH53</f>
        <v>0.8</v>
      </c>
      <c r="DJ21" s="4"/>
    </row>
    <row r="22" spans="1:114" ht="6.75" customHeight="1">
      <c r="A22" s="4"/>
      <c r="B22" s="4"/>
      <c r="C22" s="4"/>
      <c r="D22" s="4"/>
      <c r="E22" s="176"/>
      <c r="F22" s="176"/>
      <c r="G22" s="176"/>
      <c r="H22" s="176"/>
      <c r="I22" s="176"/>
      <c r="J22" s="176"/>
      <c r="K22" s="176"/>
      <c r="L22" s="176"/>
      <c r="M22" s="176"/>
      <c r="N22" s="176"/>
      <c r="O22" s="176"/>
      <c r="P22" s="176"/>
      <c r="Q22" s="176"/>
      <c r="R22" s="4"/>
      <c r="S22" s="4"/>
      <c r="T22" s="4"/>
      <c r="U22" s="176"/>
      <c r="V22" s="176"/>
      <c r="W22" s="176"/>
      <c r="X22" s="176"/>
      <c r="Y22" s="176"/>
      <c r="Z22" s="176"/>
      <c r="AA22" s="176"/>
      <c r="AB22" s="176"/>
      <c r="AC22" s="176"/>
      <c r="AD22" s="176"/>
      <c r="AE22" s="176"/>
      <c r="AF22" s="176"/>
      <c r="AG22" s="176"/>
      <c r="AH22" s="4"/>
      <c r="AI22" s="4"/>
      <c r="AJ22" s="4"/>
      <c r="AK22" s="176"/>
      <c r="AL22" s="176"/>
      <c r="AM22" s="176"/>
      <c r="AN22" s="176"/>
      <c r="AO22" s="176"/>
      <c r="AP22" s="176"/>
      <c r="AQ22" s="176"/>
      <c r="AR22" s="176"/>
      <c r="AS22" s="176"/>
      <c r="AT22" s="176"/>
      <c r="AU22" s="176"/>
      <c r="AV22" s="176"/>
      <c r="AW22" s="176"/>
      <c r="AX22" s="4"/>
      <c r="AY22" s="4"/>
      <c r="AZ22" s="4"/>
      <c r="BA22" s="176"/>
      <c r="BB22" s="176"/>
      <c r="BC22" s="176"/>
      <c r="BD22" s="176"/>
      <c r="BE22" s="176"/>
      <c r="BF22" s="176"/>
      <c r="BG22" s="176"/>
      <c r="BH22" s="176"/>
      <c r="BI22" s="176"/>
      <c r="BJ22" s="176"/>
      <c r="BK22" s="176"/>
      <c r="BL22" s="176"/>
      <c r="BM22" s="176"/>
      <c r="BN22" s="4"/>
      <c r="BO22" s="4"/>
      <c r="BP22" s="4"/>
      <c r="BQ22" s="176"/>
      <c r="BR22" s="176"/>
      <c r="BS22" s="176"/>
      <c r="BT22" s="176"/>
      <c r="BU22" s="176"/>
      <c r="BV22" s="176"/>
      <c r="BW22" s="176"/>
      <c r="BX22" s="176"/>
      <c r="BY22" s="176"/>
      <c r="BZ22" s="176"/>
      <c r="CA22" s="176"/>
      <c r="CB22" s="176"/>
      <c r="CC22" s="176"/>
      <c r="CD22" s="4"/>
      <c r="CE22" s="4"/>
      <c r="CF22" s="4"/>
      <c r="CG22" s="176"/>
      <c r="CH22" s="176"/>
      <c r="CI22" s="176"/>
      <c r="CJ22" s="176"/>
      <c r="CK22" s="176"/>
      <c r="CL22" s="176"/>
      <c r="CM22" s="176"/>
      <c r="CN22" s="176"/>
      <c r="CO22" s="176"/>
      <c r="CP22" s="176"/>
      <c r="CQ22" s="176"/>
      <c r="CR22" s="176"/>
      <c r="CS22" s="176"/>
      <c r="CT22" s="4"/>
      <c r="CU22" s="4"/>
      <c r="CV22" s="4"/>
      <c r="CW22" s="176"/>
      <c r="CX22" s="176"/>
      <c r="CY22" s="176"/>
      <c r="CZ22" s="176"/>
      <c r="DA22" s="176"/>
      <c r="DB22" s="176"/>
      <c r="DC22" s="176"/>
      <c r="DD22" s="176"/>
      <c r="DE22" s="176"/>
      <c r="DF22" s="176"/>
      <c r="DG22" s="176"/>
      <c r="DH22" s="176"/>
      <c r="DI22" s="176"/>
      <c r="DJ22" s="4"/>
    </row>
    <row r="23" spans="1:114" ht="15.75" customHeight="1">
      <c r="A23" s="4" t="s">
        <v>244</v>
      </c>
      <c r="B23" s="38"/>
      <c r="C23" s="38"/>
      <c r="D23" s="38"/>
      <c r="E23" s="38">
        <f t="shared" ref="E23:P23" si="61">E20*E21</f>
        <v>0</v>
      </c>
      <c r="F23" s="38">
        <f t="shared" si="61"/>
        <v>0</v>
      </c>
      <c r="G23" s="38">
        <f t="shared" si="61"/>
        <v>0</v>
      </c>
      <c r="H23" s="38">
        <f t="shared" si="61"/>
        <v>0</v>
      </c>
      <c r="I23" s="38">
        <f t="shared" si="61"/>
        <v>0</v>
      </c>
      <c r="J23" s="38">
        <f t="shared" si="61"/>
        <v>0</v>
      </c>
      <c r="K23" s="38">
        <f t="shared" si="61"/>
        <v>0</v>
      </c>
      <c r="L23" s="38">
        <f t="shared" si="61"/>
        <v>0</v>
      </c>
      <c r="M23" s="38">
        <f t="shared" si="61"/>
        <v>0</v>
      </c>
      <c r="N23" s="38">
        <f t="shared" si="61"/>
        <v>0</v>
      </c>
      <c r="O23" s="38">
        <f t="shared" si="61"/>
        <v>0</v>
      </c>
      <c r="P23" s="38">
        <f t="shared" si="61"/>
        <v>0</v>
      </c>
      <c r="Q23" s="38">
        <f>SUM(E23:P23)</f>
        <v>0</v>
      </c>
      <c r="R23" s="38"/>
      <c r="S23" s="38"/>
      <c r="T23" s="38"/>
      <c r="U23" s="38">
        <f t="shared" ref="U23:AF23" si="62">U20*U21</f>
        <v>0</v>
      </c>
      <c r="V23" s="38">
        <f t="shared" si="62"/>
        <v>27000</v>
      </c>
      <c r="W23" s="38">
        <f t="shared" si="62"/>
        <v>0</v>
      </c>
      <c r="X23" s="38">
        <f t="shared" si="62"/>
        <v>0</v>
      </c>
      <c r="Y23" s="38">
        <f t="shared" si="62"/>
        <v>0</v>
      </c>
      <c r="Z23" s="38">
        <f t="shared" si="62"/>
        <v>0</v>
      </c>
      <c r="AA23" s="38">
        <f t="shared" si="62"/>
        <v>0</v>
      </c>
      <c r="AB23" s="38">
        <f t="shared" si="62"/>
        <v>0</v>
      </c>
      <c r="AC23" s="38">
        <f t="shared" si="62"/>
        <v>0</v>
      </c>
      <c r="AD23" s="38">
        <f t="shared" si="62"/>
        <v>0</v>
      </c>
      <c r="AE23" s="38">
        <f t="shared" si="62"/>
        <v>0</v>
      </c>
      <c r="AF23" s="38">
        <f t="shared" si="62"/>
        <v>0</v>
      </c>
      <c r="AG23" s="38">
        <f>SUM(U23:AF23)</f>
        <v>27000</v>
      </c>
      <c r="AH23" s="38"/>
      <c r="AI23" s="38"/>
      <c r="AJ23" s="38"/>
      <c r="AK23" s="38">
        <f t="shared" ref="AK23:AV23" si="63">AK20*AK21</f>
        <v>14850</v>
      </c>
      <c r="AL23" s="38">
        <f t="shared" si="63"/>
        <v>16200</v>
      </c>
      <c r="AM23" s="38">
        <f t="shared" si="63"/>
        <v>18900</v>
      </c>
      <c r="AN23" s="38">
        <f t="shared" si="63"/>
        <v>21600</v>
      </c>
      <c r="AO23" s="38">
        <f t="shared" si="63"/>
        <v>24300</v>
      </c>
      <c r="AP23" s="38">
        <f t="shared" si="63"/>
        <v>27000</v>
      </c>
      <c r="AQ23" s="38">
        <f t="shared" si="63"/>
        <v>29700</v>
      </c>
      <c r="AR23" s="38">
        <f t="shared" si="63"/>
        <v>32400</v>
      </c>
      <c r="AS23" s="38">
        <f t="shared" si="63"/>
        <v>35100</v>
      </c>
      <c r="AT23" s="38">
        <f t="shared" si="63"/>
        <v>37800</v>
      </c>
      <c r="AU23" s="38">
        <f t="shared" si="63"/>
        <v>40500</v>
      </c>
      <c r="AV23" s="38">
        <f t="shared" si="63"/>
        <v>43200</v>
      </c>
      <c r="AW23" s="38">
        <f>SUM(AK23:AV23)</f>
        <v>341550</v>
      </c>
      <c r="AX23" s="38"/>
      <c r="AY23" s="38"/>
      <c r="AZ23" s="38"/>
      <c r="BA23" s="38">
        <f t="shared" ref="BA23:BL23" si="64">BA20*BA21</f>
        <v>54450</v>
      </c>
      <c r="BB23" s="38">
        <f t="shared" si="64"/>
        <v>65700</v>
      </c>
      <c r="BC23" s="38">
        <f t="shared" si="64"/>
        <v>76950.000000000015</v>
      </c>
      <c r="BD23" s="38">
        <f t="shared" si="64"/>
        <v>88200.000000000015</v>
      </c>
      <c r="BE23" s="38">
        <f t="shared" si="64"/>
        <v>99450</v>
      </c>
      <c r="BF23" s="38">
        <f t="shared" si="64"/>
        <v>110700</v>
      </c>
      <c r="BG23" s="38">
        <f t="shared" si="64"/>
        <v>121950</v>
      </c>
      <c r="BH23" s="38">
        <f t="shared" si="64"/>
        <v>133200</v>
      </c>
      <c r="BI23" s="38">
        <f t="shared" si="64"/>
        <v>144449.99999999997</v>
      </c>
      <c r="BJ23" s="38">
        <f t="shared" si="64"/>
        <v>155699.99999999997</v>
      </c>
      <c r="BK23" s="38">
        <f t="shared" si="64"/>
        <v>166949.99999999997</v>
      </c>
      <c r="BL23" s="38">
        <f t="shared" si="64"/>
        <v>178199.99999999994</v>
      </c>
      <c r="BM23" s="38">
        <f>SUM(BA23:BL23)</f>
        <v>1395900</v>
      </c>
      <c r="BN23" s="38"/>
      <c r="BO23" s="38"/>
      <c r="BP23" s="38"/>
      <c r="BQ23" s="38">
        <f t="shared" ref="BQ23:CB23" si="65">BQ20*BQ21</f>
        <v>178399.99999999997</v>
      </c>
      <c r="BR23" s="38">
        <f t="shared" si="65"/>
        <v>198399.99999999997</v>
      </c>
      <c r="BS23" s="38">
        <f t="shared" si="65"/>
        <v>218399.99999999991</v>
      </c>
      <c r="BT23" s="38">
        <f t="shared" si="65"/>
        <v>238399.99999999991</v>
      </c>
      <c r="BU23" s="38">
        <f t="shared" si="65"/>
        <v>258399.99999999991</v>
      </c>
      <c r="BV23" s="38">
        <f t="shared" si="65"/>
        <v>278399.99999999994</v>
      </c>
      <c r="BW23" s="38">
        <f t="shared" si="65"/>
        <v>298399.99999999994</v>
      </c>
      <c r="BX23" s="38">
        <f t="shared" si="65"/>
        <v>318399.99999999994</v>
      </c>
      <c r="BY23" s="38">
        <f t="shared" si="65"/>
        <v>338399.99999999994</v>
      </c>
      <c r="BZ23" s="38">
        <f t="shared" si="65"/>
        <v>358400</v>
      </c>
      <c r="CA23" s="38">
        <f t="shared" si="65"/>
        <v>378400</v>
      </c>
      <c r="CB23" s="38">
        <f t="shared" si="65"/>
        <v>398400</v>
      </c>
      <c r="CC23" s="38">
        <f>SUM(BQ23:CB23)</f>
        <v>3460799.9999999995</v>
      </c>
      <c r="CD23" s="38"/>
      <c r="CE23" s="38"/>
      <c r="CF23" s="38"/>
      <c r="CG23" s="38">
        <f t="shared" ref="CG23:CR23" si="66">CG20*CG21</f>
        <v>438400</v>
      </c>
      <c r="CH23" s="38">
        <f t="shared" si="66"/>
        <v>478400</v>
      </c>
      <c r="CI23" s="38">
        <f t="shared" si="66"/>
        <v>518399.99999999994</v>
      </c>
      <c r="CJ23" s="38">
        <f t="shared" si="66"/>
        <v>558399.99999999988</v>
      </c>
      <c r="CK23" s="38">
        <f t="shared" si="66"/>
        <v>598399.99999999988</v>
      </c>
      <c r="CL23" s="38">
        <f t="shared" si="66"/>
        <v>638399.99999999988</v>
      </c>
      <c r="CM23" s="38">
        <f t="shared" si="66"/>
        <v>678400</v>
      </c>
      <c r="CN23" s="38">
        <f t="shared" si="66"/>
        <v>718400</v>
      </c>
      <c r="CO23" s="38">
        <f t="shared" si="66"/>
        <v>758400</v>
      </c>
      <c r="CP23" s="38">
        <f t="shared" si="66"/>
        <v>798400</v>
      </c>
      <c r="CQ23" s="38">
        <f t="shared" si="66"/>
        <v>838400.00000000012</v>
      </c>
      <c r="CR23" s="38">
        <f t="shared" si="66"/>
        <v>878400.00000000023</v>
      </c>
      <c r="CS23" s="38">
        <f>SUM(CG23:CR23)</f>
        <v>7900800</v>
      </c>
      <c r="CT23" s="38"/>
      <c r="CU23" s="38"/>
      <c r="CV23" s="38"/>
      <c r="CW23" s="38">
        <f t="shared" ref="CW23:DH23" si="67">CW20*CW21</f>
        <v>978400.00000000023</v>
      </c>
      <c r="CX23" s="38">
        <f t="shared" si="67"/>
        <v>1078400.0000000002</v>
      </c>
      <c r="CY23" s="38">
        <f t="shared" si="67"/>
        <v>1178400.0000000005</v>
      </c>
      <c r="CZ23" s="38">
        <f t="shared" si="67"/>
        <v>1278400.0000000002</v>
      </c>
      <c r="DA23" s="38">
        <f t="shared" si="67"/>
        <v>1378400</v>
      </c>
      <c r="DB23" s="38">
        <f t="shared" si="67"/>
        <v>1478400</v>
      </c>
      <c r="DC23" s="38">
        <f t="shared" si="67"/>
        <v>1578400</v>
      </c>
      <c r="DD23" s="38">
        <f t="shared" si="67"/>
        <v>1678400</v>
      </c>
      <c r="DE23" s="38">
        <f t="shared" si="67"/>
        <v>1778399.9999999998</v>
      </c>
      <c r="DF23" s="38">
        <f t="shared" si="67"/>
        <v>1878399.9999999998</v>
      </c>
      <c r="DG23" s="38">
        <f t="shared" si="67"/>
        <v>1978399.9999999998</v>
      </c>
      <c r="DH23" s="38">
        <f t="shared" si="67"/>
        <v>2078399.9999999993</v>
      </c>
      <c r="DI23" s="38">
        <f>SUM(CW23:DH23)</f>
        <v>18340800</v>
      </c>
      <c r="DJ23" s="38"/>
    </row>
    <row r="24" spans="1:11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row>
    <row r="25" spans="1:114" s="196" customFormat="1" ht="15.75" customHeight="1">
      <c r="A25" s="198" t="s">
        <v>169</v>
      </c>
      <c r="B25" s="198"/>
      <c r="C25" s="198"/>
      <c r="D25" s="198"/>
      <c r="E25" s="215">
        <f t="shared" ref="E25:Q25" si="68">E17+E23</f>
        <v>0</v>
      </c>
      <c r="F25" s="215">
        <f t="shared" si="68"/>
        <v>0</v>
      </c>
      <c r="G25" s="215">
        <f t="shared" si="68"/>
        <v>0</v>
      </c>
      <c r="H25" s="215">
        <f t="shared" si="68"/>
        <v>0</v>
      </c>
      <c r="I25" s="215">
        <f t="shared" si="68"/>
        <v>0</v>
      </c>
      <c r="J25" s="215">
        <f t="shared" si="68"/>
        <v>0</v>
      </c>
      <c r="K25" s="215">
        <f t="shared" si="68"/>
        <v>0</v>
      </c>
      <c r="L25" s="215">
        <f t="shared" si="68"/>
        <v>0</v>
      </c>
      <c r="M25" s="215">
        <f t="shared" si="68"/>
        <v>0</v>
      </c>
      <c r="N25" s="215">
        <f t="shared" si="68"/>
        <v>0</v>
      </c>
      <c r="O25" s="215">
        <f t="shared" si="68"/>
        <v>0</v>
      </c>
      <c r="P25" s="215">
        <f t="shared" si="68"/>
        <v>0</v>
      </c>
      <c r="Q25" s="215">
        <f t="shared" si="68"/>
        <v>0</v>
      </c>
      <c r="R25" s="216"/>
      <c r="S25" s="216"/>
      <c r="T25" s="216"/>
      <c r="U25" s="215">
        <f t="shared" ref="U25:AG25" si="69">U17+U23</f>
        <v>0</v>
      </c>
      <c r="V25" s="215">
        <f t="shared" si="69"/>
        <v>27000</v>
      </c>
      <c r="W25" s="215">
        <f t="shared" si="69"/>
        <v>0</v>
      </c>
      <c r="X25" s="215">
        <f t="shared" si="69"/>
        <v>0</v>
      </c>
      <c r="Y25" s="215">
        <f t="shared" si="69"/>
        <v>0</v>
      </c>
      <c r="Z25" s="215">
        <f t="shared" si="69"/>
        <v>0</v>
      </c>
      <c r="AA25" s="215">
        <f t="shared" si="69"/>
        <v>0</v>
      </c>
      <c r="AB25" s="215">
        <f t="shared" si="69"/>
        <v>0</v>
      </c>
      <c r="AC25" s="215">
        <f t="shared" si="69"/>
        <v>0</v>
      </c>
      <c r="AD25" s="215">
        <f t="shared" si="69"/>
        <v>0</v>
      </c>
      <c r="AE25" s="215">
        <f t="shared" si="69"/>
        <v>0</v>
      </c>
      <c r="AF25" s="215">
        <f t="shared" si="69"/>
        <v>0</v>
      </c>
      <c r="AG25" s="215">
        <f t="shared" si="69"/>
        <v>27000</v>
      </c>
      <c r="AH25" s="216"/>
      <c r="AI25" s="216"/>
      <c r="AJ25" s="216"/>
      <c r="AK25" s="215">
        <f t="shared" ref="AK25:AV25" si="70">AK17+AK23</f>
        <v>16725</v>
      </c>
      <c r="AL25" s="215">
        <f t="shared" si="70"/>
        <v>16450</v>
      </c>
      <c r="AM25" s="215">
        <f t="shared" si="70"/>
        <v>19169.75</v>
      </c>
      <c r="AN25" s="215">
        <f t="shared" si="70"/>
        <v>21600</v>
      </c>
      <c r="AO25" s="215">
        <f t="shared" si="70"/>
        <v>27264</v>
      </c>
      <c r="AP25" s="215">
        <f t="shared" si="70"/>
        <v>33461.5</v>
      </c>
      <c r="AQ25" s="215">
        <f t="shared" si="70"/>
        <v>31703.75</v>
      </c>
      <c r="AR25" s="215">
        <f t="shared" si="70"/>
        <v>34468.25</v>
      </c>
      <c r="AS25" s="215">
        <f t="shared" si="70"/>
        <v>36937.5</v>
      </c>
      <c r="AT25" s="215">
        <f t="shared" si="70"/>
        <v>41300</v>
      </c>
      <c r="AU25" s="215">
        <f t="shared" si="70"/>
        <v>44000</v>
      </c>
      <c r="AV25" s="215">
        <f t="shared" si="70"/>
        <v>46700</v>
      </c>
      <c r="AW25" s="215">
        <f>SUM(AK25:AV25)</f>
        <v>369779.75</v>
      </c>
      <c r="AX25" s="216"/>
      <c r="AY25" s="216"/>
      <c r="AZ25" s="216"/>
      <c r="BA25" s="215">
        <f t="shared" ref="BA25:BL25" si="71">BA17+BA23</f>
        <v>60583.333333333336</v>
      </c>
      <c r="BB25" s="215">
        <f t="shared" si="71"/>
        <v>72366.666666666672</v>
      </c>
      <c r="BC25" s="215">
        <f t="shared" si="71"/>
        <v>87750.000000000015</v>
      </c>
      <c r="BD25" s="215">
        <f t="shared" si="71"/>
        <v>99800.000000000015</v>
      </c>
      <c r="BE25" s="215">
        <f t="shared" si="71"/>
        <v>111850</v>
      </c>
      <c r="BF25" s="215">
        <f t="shared" si="71"/>
        <v>128300</v>
      </c>
      <c r="BG25" s="215">
        <f t="shared" si="71"/>
        <v>140616.66666666666</v>
      </c>
      <c r="BH25" s="215">
        <f t="shared" si="71"/>
        <v>152933.33333333331</v>
      </c>
      <c r="BI25" s="215">
        <f t="shared" si="71"/>
        <v>170449.99999999997</v>
      </c>
      <c r="BJ25" s="215">
        <f t="shared" si="71"/>
        <v>183033.33333333331</v>
      </c>
      <c r="BK25" s="215">
        <f t="shared" si="71"/>
        <v>201349.99999999997</v>
      </c>
      <c r="BL25" s="215">
        <f t="shared" si="71"/>
        <v>214199.99999999994</v>
      </c>
      <c r="BM25" s="215">
        <f>SUM(BA25:BL25)</f>
        <v>1623233.3333333333</v>
      </c>
      <c r="BN25" s="216"/>
      <c r="BO25" s="216"/>
      <c r="BP25" s="216"/>
      <c r="BQ25" s="215">
        <f t="shared" ref="BQ25:CB25" si="72">BQ17+BQ23</f>
        <v>253399.99999999997</v>
      </c>
      <c r="BR25" s="215">
        <f t="shared" si="72"/>
        <v>285900</v>
      </c>
      <c r="BS25" s="215">
        <f t="shared" si="72"/>
        <v>305899.99999999988</v>
      </c>
      <c r="BT25" s="215">
        <f t="shared" si="72"/>
        <v>338399.99999999988</v>
      </c>
      <c r="BU25" s="215">
        <f t="shared" si="72"/>
        <v>358399.99999999988</v>
      </c>
      <c r="BV25" s="215">
        <f t="shared" si="72"/>
        <v>390899.99999999994</v>
      </c>
      <c r="BW25" s="215">
        <f t="shared" si="72"/>
        <v>410899.99999999994</v>
      </c>
      <c r="BX25" s="215">
        <f t="shared" si="72"/>
        <v>443399.99999999994</v>
      </c>
      <c r="BY25" s="215">
        <f t="shared" si="72"/>
        <v>475899.99999999994</v>
      </c>
      <c r="BZ25" s="215">
        <f t="shared" si="72"/>
        <v>495900</v>
      </c>
      <c r="CA25" s="215">
        <f t="shared" si="72"/>
        <v>528400</v>
      </c>
      <c r="CB25" s="215">
        <f t="shared" si="72"/>
        <v>548400</v>
      </c>
      <c r="CC25" s="215">
        <f>SUM(BQ25:CB25)</f>
        <v>4835800</v>
      </c>
      <c r="CD25" s="216"/>
      <c r="CE25" s="216"/>
      <c r="CF25" s="216"/>
      <c r="CG25" s="215">
        <f t="shared" ref="CG25:CR25" si="73">CG17+CG23</f>
        <v>738400</v>
      </c>
      <c r="CH25" s="215">
        <f t="shared" si="73"/>
        <v>803400</v>
      </c>
      <c r="CI25" s="215">
        <f t="shared" si="73"/>
        <v>868400</v>
      </c>
      <c r="CJ25" s="215">
        <f t="shared" si="73"/>
        <v>933399.99999999988</v>
      </c>
      <c r="CK25" s="215">
        <f t="shared" si="73"/>
        <v>998399.99999999988</v>
      </c>
      <c r="CL25" s="215">
        <f t="shared" si="73"/>
        <v>1063400</v>
      </c>
      <c r="CM25" s="215">
        <f t="shared" si="73"/>
        <v>1128400</v>
      </c>
      <c r="CN25" s="215">
        <f t="shared" si="73"/>
        <v>1193400</v>
      </c>
      <c r="CO25" s="215">
        <f t="shared" si="73"/>
        <v>1258400</v>
      </c>
      <c r="CP25" s="215">
        <f t="shared" si="73"/>
        <v>1323400</v>
      </c>
      <c r="CQ25" s="215">
        <f t="shared" si="73"/>
        <v>1388400</v>
      </c>
      <c r="CR25" s="215">
        <f t="shared" si="73"/>
        <v>1453400.0000000002</v>
      </c>
      <c r="CS25" s="215">
        <f>SUM(CG25:CR25)</f>
        <v>13150800</v>
      </c>
      <c r="CT25" s="216"/>
      <c r="CU25" s="216"/>
      <c r="CV25" s="216"/>
      <c r="CW25" s="215">
        <f t="shared" ref="CW25:DH25" si="74">CW17+CW23</f>
        <v>1938400.0000000002</v>
      </c>
      <c r="CX25" s="215">
        <f t="shared" si="74"/>
        <v>2118400</v>
      </c>
      <c r="CY25" s="215">
        <f t="shared" si="74"/>
        <v>2258400.0000000005</v>
      </c>
      <c r="CZ25" s="215">
        <f t="shared" si="74"/>
        <v>2438400</v>
      </c>
      <c r="DA25" s="215">
        <f t="shared" si="74"/>
        <v>2578400</v>
      </c>
      <c r="DB25" s="215">
        <f t="shared" si="74"/>
        <v>2758400</v>
      </c>
      <c r="DC25" s="215">
        <f t="shared" si="74"/>
        <v>2938400</v>
      </c>
      <c r="DD25" s="215">
        <f t="shared" si="74"/>
        <v>3078400</v>
      </c>
      <c r="DE25" s="215">
        <f t="shared" si="74"/>
        <v>3258400</v>
      </c>
      <c r="DF25" s="215">
        <f t="shared" si="74"/>
        <v>3398400</v>
      </c>
      <c r="DG25" s="215">
        <f t="shared" si="74"/>
        <v>3578400</v>
      </c>
      <c r="DH25" s="215">
        <f t="shared" si="74"/>
        <v>3758399.9999999991</v>
      </c>
      <c r="DI25" s="215">
        <f>SUM(CW25:DH25)</f>
        <v>34100800</v>
      </c>
      <c r="DJ25" s="194"/>
    </row>
    <row r="26" spans="1:114" ht="15.75" customHeight="1">
      <c r="A26" s="4"/>
      <c r="B26" s="4"/>
      <c r="C26" s="4"/>
      <c r="D26" s="4"/>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4"/>
    </row>
    <row r="27" spans="1:114" ht="15.75" customHeight="1">
      <c r="A27" s="4" t="s">
        <v>60</v>
      </c>
      <c r="B27" s="4"/>
      <c r="C27" s="4"/>
      <c r="D27" s="4"/>
      <c r="E27" s="38">
        <f>Hiring!F11</f>
        <v>0</v>
      </c>
      <c r="F27" s="38">
        <f>Hiring!G11</f>
        <v>0</v>
      </c>
      <c r="G27" s="38">
        <f>Hiring!H11</f>
        <v>0</v>
      </c>
      <c r="H27" s="38">
        <f>Hiring!I11</f>
        <v>0</v>
      </c>
      <c r="I27" s="38">
        <f>Hiring!J11</f>
        <v>0</v>
      </c>
      <c r="J27" s="38">
        <f>Hiring!K11</f>
        <v>0</v>
      </c>
      <c r="K27" s="38">
        <f>Hiring!L11</f>
        <v>0</v>
      </c>
      <c r="L27" s="38">
        <f>Hiring!M11</f>
        <v>0</v>
      </c>
      <c r="M27" s="38">
        <f>Hiring!N11</f>
        <v>0</v>
      </c>
      <c r="N27" s="38">
        <f>Hiring!O11</f>
        <v>0</v>
      </c>
      <c r="O27" s="38">
        <f>Hiring!P11</f>
        <v>0</v>
      </c>
      <c r="P27" s="38">
        <f>Hiring!Q11</f>
        <v>0</v>
      </c>
      <c r="Q27" s="38">
        <f>SUM(E27:P27)</f>
        <v>0</v>
      </c>
      <c r="R27" s="38"/>
      <c r="S27" s="38"/>
      <c r="T27" s="38"/>
      <c r="U27" s="38">
        <f>Hiring!V11</f>
        <v>1</v>
      </c>
      <c r="V27" s="38">
        <f>Hiring!W11</f>
        <v>1</v>
      </c>
      <c r="W27" s="38">
        <f>Hiring!X11</f>
        <v>1</v>
      </c>
      <c r="X27" s="38">
        <f>Hiring!Y11</f>
        <v>1</v>
      </c>
      <c r="Y27" s="38">
        <f>Hiring!Z11</f>
        <v>1</v>
      </c>
      <c r="Z27" s="38">
        <f>Hiring!AA11</f>
        <v>1</v>
      </c>
      <c r="AA27" s="38">
        <f>Hiring!AB11</f>
        <v>1</v>
      </c>
      <c r="AB27" s="38">
        <f>Hiring!AC11</f>
        <v>1</v>
      </c>
      <c r="AC27" s="38">
        <f>Hiring!AD11</f>
        <v>1</v>
      </c>
      <c r="AD27" s="38">
        <f>Hiring!AE11</f>
        <v>1</v>
      </c>
      <c r="AE27" s="38">
        <f>Hiring!AF11</f>
        <v>1</v>
      </c>
      <c r="AF27" s="38">
        <f>Hiring!AG11</f>
        <v>1</v>
      </c>
      <c r="AG27" s="38">
        <f>SUM(U27:AF27)</f>
        <v>12</v>
      </c>
      <c r="AH27" s="38"/>
      <c r="AI27" s="38"/>
      <c r="AJ27" s="38"/>
      <c r="AK27" s="38">
        <f>Hiring!AL11</f>
        <v>3</v>
      </c>
      <c r="AL27" s="38">
        <f>Hiring!AM11</f>
        <v>3</v>
      </c>
      <c r="AM27" s="38">
        <f>Hiring!AN11</f>
        <v>3</v>
      </c>
      <c r="AN27" s="38">
        <f>Hiring!AO11</f>
        <v>3</v>
      </c>
      <c r="AO27" s="38">
        <f>Hiring!AP11</f>
        <v>3</v>
      </c>
      <c r="AP27" s="38">
        <f>Hiring!AQ11</f>
        <v>3</v>
      </c>
      <c r="AQ27" s="38">
        <f>Hiring!AR11</f>
        <v>3</v>
      </c>
      <c r="AR27" s="38">
        <f>Hiring!AS11</f>
        <v>3</v>
      </c>
      <c r="AS27" s="38">
        <f>Hiring!AT11</f>
        <v>3</v>
      </c>
      <c r="AT27" s="38">
        <f>Hiring!AU11</f>
        <v>3</v>
      </c>
      <c r="AU27" s="38">
        <f>Hiring!AV11</f>
        <v>3</v>
      </c>
      <c r="AV27" s="38">
        <f>Hiring!AW11</f>
        <v>3</v>
      </c>
      <c r="AW27" s="38">
        <f t="shared" ref="AW27" si="75">AV27</f>
        <v>3</v>
      </c>
      <c r="AX27" s="38"/>
      <c r="AY27" s="38"/>
      <c r="AZ27" s="38"/>
      <c r="BA27" s="38">
        <f>Hiring!BB11</f>
        <v>4</v>
      </c>
      <c r="BB27" s="38">
        <f>Hiring!BC11</f>
        <v>6</v>
      </c>
      <c r="BC27" s="38">
        <f>Hiring!BD11</f>
        <v>6</v>
      </c>
      <c r="BD27" s="38">
        <f>Hiring!BE11</f>
        <v>7</v>
      </c>
      <c r="BE27" s="38">
        <f>Hiring!BF11</f>
        <v>7</v>
      </c>
      <c r="BF27" s="38">
        <f>Hiring!BG11</f>
        <v>8</v>
      </c>
      <c r="BG27" s="38">
        <f>Hiring!BH11</f>
        <v>8</v>
      </c>
      <c r="BH27" s="38">
        <f>Hiring!BI11</f>
        <v>8</v>
      </c>
      <c r="BI27" s="38">
        <f>Hiring!BJ11</f>
        <v>8</v>
      </c>
      <c r="BJ27" s="38">
        <f>Hiring!BK11</f>
        <v>10</v>
      </c>
      <c r="BK27" s="38">
        <f>Hiring!BL11</f>
        <v>11</v>
      </c>
      <c r="BL27" s="38">
        <f>Hiring!BM11</f>
        <v>11</v>
      </c>
      <c r="BM27" s="38">
        <f t="shared" ref="BM27" si="76">BL27</f>
        <v>11</v>
      </c>
      <c r="BN27" s="38"/>
      <c r="BO27" s="38"/>
      <c r="BP27" s="38"/>
      <c r="BQ27" s="38">
        <f>Hiring!BR11</f>
        <v>11.916666666666666</v>
      </c>
      <c r="BR27" s="38">
        <f>Hiring!BS11</f>
        <v>12.833333333333332</v>
      </c>
      <c r="BS27" s="38">
        <f>Hiring!BT11</f>
        <v>13.75</v>
      </c>
      <c r="BT27" s="38">
        <f>Hiring!BU11</f>
        <v>14.666666666666666</v>
      </c>
      <c r="BU27" s="38">
        <f>Hiring!BV11</f>
        <v>15.583333333333332</v>
      </c>
      <c r="BV27" s="38">
        <f>Hiring!BW11</f>
        <v>16.5</v>
      </c>
      <c r="BW27" s="38">
        <f>Hiring!BX11</f>
        <v>17.416666666666664</v>
      </c>
      <c r="BX27" s="38">
        <f>Hiring!BY11</f>
        <v>18.333333333333332</v>
      </c>
      <c r="BY27" s="38">
        <f>Hiring!BZ11</f>
        <v>19.25</v>
      </c>
      <c r="BZ27" s="38">
        <f>Hiring!CA11</f>
        <v>20.166666666666664</v>
      </c>
      <c r="CA27" s="38">
        <f>Hiring!CB11</f>
        <v>21.083333333333332</v>
      </c>
      <c r="CB27" s="38">
        <f>Hiring!CC11</f>
        <v>22</v>
      </c>
      <c r="CC27" s="38">
        <f t="shared" ref="CC27" si="77">CB27</f>
        <v>22</v>
      </c>
      <c r="CD27" s="38"/>
      <c r="CE27" s="38"/>
      <c r="CF27" s="38"/>
      <c r="CG27" s="38">
        <f>Hiring!CH11</f>
        <v>24.041666666666664</v>
      </c>
      <c r="CH27" s="38">
        <f>Hiring!CI11</f>
        <v>26.083333333333332</v>
      </c>
      <c r="CI27" s="38">
        <f>Hiring!CJ11</f>
        <v>28.125</v>
      </c>
      <c r="CJ27" s="38">
        <f>Hiring!CK11</f>
        <v>30.166666666666664</v>
      </c>
      <c r="CK27" s="38">
        <f>Hiring!CL11</f>
        <v>32.208333333333329</v>
      </c>
      <c r="CL27" s="38">
        <f>Hiring!CM11</f>
        <v>34.25</v>
      </c>
      <c r="CM27" s="38">
        <f>Hiring!CN11</f>
        <v>36.291666666666671</v>
      </c>
      <c r="CN27" s="38">
        <f>Hiring!CO11</f>
        <v>38.333333333333336</v>
      </c>
      <c r="CO27" s="38">
        <f>Hiring!CP11</f>
        <v>40.375</v>
      </c>
      <c r="CP27" s="38">
        <f>Hiring!CQ11</f>
        <v>42.416666666666671</v>
      </c>
      <c r="CQ27" s="38">
        <f>Hiring!CR11</f>
        <v>44.458333333333343</v>
      </c>
      <c r="CR27" s="38">
        <f>Hiring!CS11</f>
        <v>46.5</v>
      </c>
      <c r="CS27" s="38">
        <f t="shared" ref="CS27" si="78">CR27</f>
        <v>46.5</v>
      </c>
      <c r="CT27" s="38"/>
      <c r="CU27" s="38"/>
      <c r="CV27" s="38"/>
      <c r="CW27" s="38">
        <f>Hiring!CX11</f>
        <v>50.625</v>
      </c>
      <c r="CX27" s="38">
        <f>Hiring!CY11</f>
        <v>54.75</v>
      </c>
      <c r="CY27" s="38">
        <f>Hiring!CZ11</f>
        <v>58.875</v>
      </c>
      <c r="CZ27" s="38">
        <f>Hiring!DA11</f>
        <v>63</v>
      </c>
      <c r="DA27" s="38">
        <f>Hiring!DB11</f>
        <v>67.125</v>
      </c>
      <c r="DB27" s="38">
        <f>Hiring!DC11</f>
        <v>71.25</v>
      </c>
      <c r="DC27" s="38">
        <f>Hiring!DD11</f>
        <v>75.375</v>
      </c>
      <c r="DD27" s="38">
        <f>Hiring!DE11</f>
        <v>79.5</v>
      </c>
      <c r="DE27" s="38">
        <f>Hiring!DF11</f>
        <v>83.625</v>
      </c>
      <c r="DF27" s="38">
        <f>Hiring!DG11</f>
        <v>87.75</v>
      </c>
      <c r="DG27" s="38">
        <f>Hiring!DH11</f>
        <v>91.875</v>
      </c>
      <c r="DH27" s="38">
        <f>Hiring!DI11</f>
        <v>96</v>
      </c>
      <c r="DI27" s="38">
        <f t="shared" ref="DI27" si="79">DH27</f>
        <v>96</v>
      </c>
      <c r="DJ27" s="4"/>
    </row>
    <row r="28" spans="1:114" ht="15.75" customHeight="1">
      <c r="A28" s="4" t="s">
        <v>50</v>
      </c>
      <c r="B28" s="4"/>
      <c r="C28" s="4"/>
      <c r="D28" s="4"/>
      <c r="E28" s="143">
        <v>1000</v>
      </c>
      <c r="F28" s="143">
        <v>1000</v>
      </c>
      <c r="G28" s="143">
        <v>1000</v>
      </c>
      <c r="H28" s="143">
        <v>1000</v>
      </c>
      <c r="I28" s="143">
        <v>1000</v>
      </c>
      <c r="J28" s="143">
        <v>1000</v>
      </c>
      <c r="K28" s="143">
        <v>1000</v>
      </c>
      <c r="L28" s="143">
        <v>1000</v>
      </c>
      <c r="M28" s="143">
        <v>1000</v>
      </c>
      <c r="N28" s="143">
        <v>1000</v>
      </c>
      <c r="O28" s="143">
        <v>1000</v>
      </c>
      <c r="P28" s="143">
        <v>1000</v>
      </c>
      <c r="Q28" s="144">
        <f>P28</f>
        <v>1000</v>
      </c>
      <c r="R28" s="38"/>
      <c r="S28" s="38"/>
      <c r="T28" s="38"/>
      <c r="U28" s="143">
        <v>200</v>
      </c>
      <c r="V28" s="143">
        <f>U28</f>
        <v>200</v>
      </c>
      <c r="W28" s="143">
        <f t="shared" ref="W28:AF28" si="80">V28</f>
        <v>200</v>
      </c>
      <c r="X28" s="143">
        <f t="shared" si="80"/>
        <v>200</v>
      </c>
      <c r="Y28" s="143">
        <f t="shared" si="80"/>
        <v>200</v>
      </c>
      <c r="Z28" s="143">
        <f t="shared" si="80"/>
        <v>200</v>
      </c>
      <c r="AA28" s="143">
        <f t="shared" si="80"/>
        <v>200</v>
      </c>
      <c r="AB28" s="143">
        <f t="shared" si="80"/>
        <v>200</v>
      </c>
      <c r="AC28" s="143">
        <f t="shared" si="80"/>
        <v>200</v>
      </c>
      <c r="AD28" s="143">
        <f t="shared" si="80"/>
        <v>200</v>
      </c>
      <c r="AE28" s="143">
        <f t="shared" si="80"/>
        <v>200</v>
      </c>
      <c r="AF28" s="143">
        <f t="shared" si="80"/>
        <v>200</v>
      </c>
      <c r="AG28" s="144">
        <f>AF28</f>
        <v>200</v>
      </c>
      <c r="AH28" s="38"/>
      <c r="AI28" s="38"/>
      <c r="AJ28" s="38"/>
      <c r="AK28" s="143">
        <v>500</v>
      </c>
      <c r="AL28" s="143">
        <f>AK28</f>
        <v>500</v>
      </c>
      <c r="AM28" s="143">
        <f t="shared" ref="AM28:AV28" si="81">AL28</f>
        <v>500</v>
      </c>
      <c r="AN28" s="143">
        <f t="shared" si="81"/>
        <v>500</v>
      </c>
      <c r="AO28" s="143">
        <f t="shared" si="81"/>
        <v>500</v>
      </c>
      <c r="AP28" s="143">
        <f t="shared" si="81"/>
        <v>500</v>
      </c>
      <c r="AQ28" s="143">
        <f t="shared" si="81"/>
        <v>500</v>
      </c>
      <c r="AR28" s="143">
        <f t="shared" si="81"/>
        <v>500</v>
      </c>
      <c r="AS28" s="143">
        <f t="shared" si="81"/>
        <v>500</v>
      </c>
      <c r="AT28" s="143">
        <v>330</v>
      </c>
      <c r="AU28" s="143">
        <f t="shared" si="81"/>
        <v>330</v>
      </c>
      <c r="AV28" s="143">
        <f t="shared" si="81"/>
        <v>330</v>
      </c>
      <c r="AW28" s="144">
        <f>AVERAGE(AK28:AV28)</f>
        <v>457.5</v>
      </c>
      <c r="AX28" s="38"/>
      <c r="AY28" s="38"/>
      <c r="AZ28" s="38"/>
      <c r="BA28" s="184">
        <f t="shared" ref="BA28:BK28" si="82">BB28</f>
        <v>1000</v>
      </c>
      <c r="BB28" s="184">
        <f t="shared" si="82"/>
        <v>1000</v>
      </c>
      <c r="BC28" s="184">
        <f t="shared" si="82"/>
        <v>1000</v>
      </c>
      <c r="BD28" s="184">
        <f t="shared" si="82"/>
        <v>1000</v>
      </c>
      <c r="BE28" s="184">
        <f t="shared" si="82"/>
        <v>1000</v>
      </c>
      <c r="BF28" s="184">
        <f t="shared" si="82"/>
        <v>1000</v>
      </c>
      <c r="BG28" s="184">
        <f t="shared" si="82"/>
        <v>1000</v>
      </c>
      <c r="BH28" s="184">
        <f t="shared" si="82"/>
        <v>1000</v>
      </c>
      <c r="BI28" s="184">
        <f t="shared" si="82"/>
        <v>1000</v>
      </c>
      <c r="BJ28" s="184">
        <f t="shared" si="82"/>
        <v>1000</v>
      </c>
      <c r="BK28" s="184">
        <f t="shared" si="82"/>
        <v>1000</v>
      </c>
      <c r="BL28" s="184">
        <f>BM28</f>
        <v>1000</v>
      </c>
      <c r="BM28" s="144">
        <f>Assumptions!BL54</f>
        <v>1000</v>
      </c>
      <c r="BN28" s="38"/>
      <c r="BO28" s="38"/>
      <c r="BP28" s="38"/>
      <c r="BQ28" s="184">
        <f t="shared" ref="BQ28:DH28" si="83">BR28</f>
        <v>1150</v>
      </c>
      <c r="BR28" s="184">
        <f t="shared" si="83"/>
        <v>1150</v>
      </c>
      <c r="BS28" s="184">
        <f t="shared" si="83"/>
        <v>1150</v>
      </c>
      <c r="BT28" s="184">
        <f t="shared" si="83"/>
        <v>1150</v>
      </c>
      <c r="BU28" s="184">
        <f t="shared" si="83"/>
        <v>1150</v>
      </c>
      <c r="BV28" s="184">
        <f t="shared" si="83"/>
        <v>1150</v>
      </c>
      <c r="BW28" s="184">
        <f t="shared" si="83"/>
        <v>1150</v>
      </c>
      <c r="BX28" s="184">
        <f t="shared" si="83"/>
        <v>1150</v>
      </c>
      <c r="BY28" s="184">
        <f t="shared" si="83"/>
        <v>1150</v>
      </c>
      <c r="BZ28" s="184">
        <f t="shared" si="83"/>
        <v>1150</v>
      </c>
      <c r="CA28" s="184">
        <f t="shared" si="83"/>
        <v>1150</v>
      </c>
      <c r="CB28" s="184">
        <f t="shared" si="83"/>
        <v>1150</v>
      </c>
      <c r="CC28" s="144">
        <f>Assumptions!CB54</f>
        <v>1150</v>
      </c>
      <c r="CD28" s="38"/>
      <c r="CE28" s="38"/>
      <c r="CF28" s="38"/>
      <c r="CG28" s="184">
        <f t="shared" si="83"/>
        <v>1300</v>
      </c>
      <c r="CH28" s="184">
        <f t="shared" si="83"/>
        <v>1300</v>
      </c>
      <c r="CI28" s="184">
        <f t="shared" si="83"/>
        <v>1300</v>
      </c>
      <c r="CJ28" s="184">
        <f t="shared" si="83"/>
        <v>1300</v>
      </c>
      <c r="CK28" s="184">
        <f t="shared" si="83"/>
        <v>1300</v>
      </c>
      <c r="CL28" s="184">
        <f t="shared" si="83"/>
        <v>1300</v>
      </c>
      <c r="CM28" s="184">
        <f t="shared" si="83"/>
        <v>1300</v>
      </c>
      <c r="CN28" s="184">
        <f t="shared" si="83"/>
        <v>1300</v>
      </c>
      <c r="CO28" s="184">
        <f t="shared" si="83"/>
        <v>1300</v>
      </c>
      <c r="CP28" s="184">
        <f t="shared" si="83"/>
        <v>1300</v>
      </c>
      <c r="CQ28" s="184">
        <f t="shared" si="83"/>
        <v>1300</v>
      </c>
      <c r="CR28" s="184">
        <f t="shared" si="83"/>
        <v>1300</v>
      </c>
      <c r="CS28" s="144">
        <f>Assumptions!CR54</f>
        <v>1300</v>
      </c>
      <c r="CT28" s="38"/>
      <c r="CU28" s="38"/>
      <c r="CV28" s="38"/>
      <c r="CW28" s="184">
        <f t="shared" si="83"/>
        <v>1500</v>
      </c>
      <c r="CX28" s="184">
        <f t="shared" si="83"/>
        <v>1500</v>
      </c>
      <c r="CY28" s="184">
        <f t="shared" si="83"/>
        <v>1500</v>
      </c>
      <c r="CZ28" s="184">
        <f t="shared" si="83"/>
        <v>1500</v>
      </c>
      <c r="DA28" s="184">
        <f t="shared" si="83"/>
        <v>1500</v>
      </c>
      <c r="DB28" s="184">
        <f t="shared" si="83"/>
        <v>1500</v>
      </c>
      <c r="DC28" s="184">
        <f t="shared" si="83"/>
        <v>1500</v>
      </c>
      <c r="DD28" s="184">
        <f t="shared" si="83"/>
        <v>1500</v>
      </c>
      <c r="DE28" s="184">
        <f t="shared" si="83"/>
        <v>1500</v>
      </c>
      <c r="DF28" s="184">
        <f t="shared" si="83"/>
        <v>1500</v>
      </c>
      <c r="DG28" s="184">
        <f t="shared" si="83"/>
        <v>1500</v>
      </c>
      <c r="DH28" s="184">
        <f t="shared" si="83"/>
        <v>1500</v>
      </c>
      <c r="DI28" s="144">
        <f>Assumptions!DH54</f>
        <v>1500</v>
      </c>
      <c r="DJ28" s="4"/>
    </row>
    <row r="29" spans="1:114" ht="15.75" customHeight="1">
      <c r="A29" s="4"/>
      <c r="B29" s="4"/>
      <c r="C29" s="4"/>
      <c r="D29" s="4"/>
      <c r="E29" s="161"/>
      <c r="F29" s="161"/>
      <c r="G29" s="161"/>
      <c r="H29" s="161"/>
      <c r="I29" s="161"/>
      <c r="J29" s="161"/>
      <c r="K29" s="161"/>
      <c r="L29" s="161"/>
      <c r="M29" s="161"/>
      <c r="N29" s="161"/>
      <c r="O29" s="161"/>
      <c r="P29" s="161"/>
      <c r="Q29" s="128"/>
      <c r="R29" s="38"/>
      <c r="S29" s="38"/>
      <c r="T29" s="38"/>
      <c r="U29" s="161"/>
      <c r="V29" s="161"/>
      <c r="W29" s="161"/>
      <c r="X29" s="161"/>
      <c r="Y29" s="161"/>
      <c r="Z29" s="161"/>
      <c r="AA29" s="161"/>
      <c r="AB29" s="161"/>
      <c r="AC29" s="161"/>
      <c r="AD29" s="161"/>
      <c r="AE29" s="161"/>
      <c r="AF29" s="161"/>
      <c r="AG29" s="128"/>
      <c r="AH29" s="38"/>
      <c r="AI29" s="38"/>
      <c r="AJ29" s="38"/>
      <c r="AK29" s="161"/>
      <c r="AL29" s="161"/>
      <c r="AM29" s="161"/>
      <c r="AN29" s="161"/>
      <c r="AO29" s="161"/>
      <c r="AP29" s="161"/>
      <c r="AQ29" s="161"/>
      <c r="AR29" s="161"/>
      <c r="AS29" s="161"/>
      <c r="AT29" s="161"/>
      <c r="AU29" s="161"/>
      <c r="AV29" s="161"/>
      <c r="AW29" s="128"/>
      <c r="AX29" s="38"/>
      <c r="AY29" s="38"/>
      <c r="AZ29" s="38"/>
      <c r="BA29" s="161"/>
      <c r="BB29" s="161"/>
      <c r="BC29" s="161"/>
      <c r="BD29" s="161"/>
      <c r="BE29" s="161"/>
      <c r="BF29" s="161"/>
      <c r="BG29" s="161"/>
      <c r="BH29" s="161"/>
      <c r="BI29" s="161"/>
      <c r="BJ29" s="161"/>
      <c r="BK29" s="161"/>
      <c r="BL29" s="161"/>
      <c r="BM29" s="128"/>
      <c r="BN29" s="38"/>
      <c r="BO29" s="38"/>
      <c r="BP29" s="38"/>
      <c r="BQ29" s="161"/>
      <c r="BR29" s="161"/>
      <c r="BS29" s="161"/>
      <c r="BT29" s="161"/>
      <c r="BU29" s="161"/>
      <c r="BV29" s="161"/>
      <c r="BW29" s="161"/>
      <c r="BX29" s="161"/>
      <c r="BY29" s="161"/>
      <c r="BZ29" s="161"/>
      <c r="CA29" s="161"/>
      <c r="CB29" s="161"/>
      <c r="CC29" s="128"/>
      <c r="CD29" s="38"/>
      <c r="CE29" s="38"/>
      <c r="CF29" s="38"/>
      <c r="CG29" s="161"/>
      <c r="CH29" s="161"/>
      <c r="CI29" s="161"/>
      <c r="CJ29" s="161"/>
      <c r="CK29" s="161"/>
      <c r="CL29" s="161"/>
      <c r="CM29" s="161"/>
      <c r="CN29" s="161"/>
      <c r="CO29" s="161"/>
      <c r="CP29" s="161"/>
      <c r="CQ29" s="161"/>
      <c r="CR29" s="161"/>
      <c r="CS29" s="128"/>
      <c r="CT29" s="38"/>
      <c r="CU29" s="38"/>
      <c r="CV29" s="38"/>
      <c r="CW29" s="161"/>
      <c r="CX29" s="161"/>
      <c r="CY29" s="161"/>
      <c r="CZ29" s="161"/>
      <c r="DA29" s="161"/>
      <c r="DB29" s="161"/>
      <c r="DC29" s="161"/>
      <c r="DD29" s="161"/>
      <c r="DE29" s="161"/>
      <c r="DF29" s="161"/>
      <c r="DG29" s="161"/>
      <c r="DH29" s="161"/>
      <c r="DI29" s="128"/>
      <c r="DJ29" s="4"/>
    </row>
    <row r="30" spans="1:114" s="196" customFormat="1" ht="15.75" customHeight="1">
      <c r="A30" s="198" t="s">
        <v>170</v>
      </c>
      <c r="B30" s="198"/>
      <c r="C30" s="198"/>
      <c r="D30" s="198"/>
      <c r="E30" s="215">
        <f t="shared" ref="E30:Q30" si="84">E27*E28</f>
        <v>0</v>
      </c>
      <c r="F30" s="215">
        <f t="shared" si="84"/>
        <v>0</v>
      </c>
      <c r="G30" s="215">
        <f t="shared" si="84"/>
        <v>0</v>
      </c>
      <c r="H30" s="215">
        <f t="shared" si="84"/>
        <v>0</v>
      </c>
      <c r="I30" s="215">
        <f t="shared" si="84"/>
        <v>0</v>
      </c>
      <c r="J30" s="215">
        <f t="shared" si="84"/>
        <v>0</v>
      </c>
      <c r="K30" s="215">
        <f t="shared" si="84"/>
        <v>0</v>
      </c>
      <c r="L30" s="215">
        <f t="shared" si="84"/>
        <v>0</v>
      </c>
      <c r="M30" s="215">
        <f t="shared" si="84"/>
        <v>0</v>
      </c>
      <c r="N30" s="215">
        <f t="shared" si="84"/>
        <v>0</v>
      </c>
      <c r="O30" s="215">
        <f t="shared" si="84"/>
        <v>0</v>
      </c>
      <c r="P30" s="215">
        <f t="shared" si="84"/>
        <v>0</v>
      </c>
      <c r="Q30" s="215">
        <f t="shared" si="84"/>
        <v>0</v>
      </c>
      <c r="R30" s="216"/>
      <c r="S30" s="216"/>
      <c r="T30" s="216"/>
      <c r="U30" s="215">
        <f t="shared" ref="U30:AG30" si="85">U27*U28</f>
        <v>200</v>
      </c>
      <c r="V30" s="215">
        <f t="shared" si="85"/>
        <v>200</v>
      </c>
      <c r="W30" s="215">
        <f t="shared" si="85"/>
        <v>200</v>
      </c>
      <c r="X30" s="215">
        <f t="shared" si="85"/>
        <v>200</v>
      </c>
      <c r="Y30" s="215">
        <f t="shared" si="85"/>
        <v>200</v>
      </c>
      <c r="Z30" s="215">
        <f t="shared" si="85"/>
        <v>200</v>
      </c>
      <c r="AA30" s="215">
        <f t="shared" si="85"/>
        <v>200</v>
      </c>
      <c r="AB30" s="215">
        <f t="shared" si="85"/>
        <v>200</v>
      </c>
      <c r="AC30" s="215">
        <f t="shared" si="85"/>
        <v>200</v>
      </c>
      <c r="AD30" s="215">
        <f t="shared" si="85"/>
        <v>200</v>
      </c>
      <c r="AE30" s="215">
        <f t="shared" si="85"/>
        <v>200</v>
      </c>
      <c r="AF30" s="215">
        <f t="shared" si="85"/>
        <v>200</v>
      </c>
      <c r="AG30" s="215">
        <f t="shared" si="85"/>
        <v>2400</v>
      </c>
      <c r="AH30" s="216"/>
      <c r="AI30" s="216"/>
      <c r="AJ30" s="216"/>
      <c r="AK30" s="215">
        <f t="shared" ref="AK30:AV30" si="86">AK27*AK28</f>
        <v>1500</v>
      </c>
      <c r="AL30" s="215">
        <f t="shared" si="86"/>
        <v>1500</v>
      </c>
      <c r="AM30" s="215">
        <f t="shared" si="86"/>
        <v>1500</v>
      </c>
      <c r="AN30" s="215">
        <f t="shared" si="86"/>
        <v>1500</v>
      </c>
      <c r="AO30" s="215">
        <f t="shared" si="86"/>
        <v>1500</v>
      </c>
      <c r="AP30" s="215">
        <f t="shared" si="86"/>
        <v>1500</v>
      </c>
      <c r="AQ30" s="215">
        <f t="shared" si="86"/>
        <v>1500</v>
      </c>
      <c r="AR30" s="215">
        <f t="shared" si="86"/>
        <v>1500</v>
      </c>
      <c r="AS30" s="215">
        <f t="shared" si="86"/>
        <v>1500</v>
      </c>
      <c r="AT30" s="215">
        <f t="shared" si="86"/>
        <v>990</v>
      </c>
      <c r="AU30" s="215">
        <f t="shared" si="86"/>
        <v>990</v>
      </c>
      <c r="AV30" s="215">
        <f t="shared" si="86"/>
        <v>990</v>
      </c>
      <c r="AW30" s="215">
        <f>SUM(AK30:AV30)</f>
        <v>16470</v>
      </c>
      <c r="AX30" s="216"/>
      <c r="AY30" s="216"/>
      <c r="AZ30" s="216"/>
      <c r="BA30" s="215">
        <f t="shared" ref="BA30:BL30" si="87">BA27*BA28</f>
        <v>4000</v>
      </c>
      <c r="BB30" s="215">
        <f t="shared" si="87"/>
        <v>6000</v>
      </c>
      <c r="BC30" s="215">
        <f t="shared" si="87"/>
        <v>6000</v>
      </c>
      <c r="BD30" s="215">
        <f t="shared" si="87"/>
        <v>7000</v>
      </c>
      <c r="BE30" s="215">
        <f t="shared" si="87"/>
        <v>7000</v>
      </c>
      <c r="BF30" s="215">
        <f t="shared" si="87"/>
        <v>8000</v>
      </c>
      <c r="BG30" s="215">
        <f t="shared" si="87"/>
        <v>8000</v>
      </c>
      <c r="BH30" s="215">
        <f t="shared" si="87"/>
        <v>8000</v>
      </c>
      <c r="BI30" s="215">
        <f t="shared" si="87"/>
        <v>8000</v>
      </c>
      <c r="BJ30" s="215">
        <f t="shared" si="87"/>
        <v>10000</v>
      </c>
      <c r="BK30" s="215">
        <f t="shared" si="87"/>
        <v>11000</v>
      </c>
      <c r="BL30" s="215">
        <f t="shared" si="87"/>
        <v>11000</v>
      </c>
      <c r="BM30" s="215">
        <f>SUM(BA30:BL30)</f>
        <v>94000</v>
      </c>
      <c r="BN30" s="216"/>
      <c r="BO30" s="216"/>
      <c r="BP30" s="216"/>
      <c r="BQ30" s="215">
        <f t="shared" ref="BQ30:CB30" si="88">BQ27*BQ28</f>
        <v>13704.166666666666</v>
      </c>
      <c r="BR30" s="215">
        <f t="shared" si="88"/>
        <v>14758.333333333332</v>
      </c>
      <c r="BS30" s="215">
        <f t="shared" si="88"/>
        <v>15812.5</v>
      </c>
      <c r="BT30" s="215">
        <f t="shared" si="88"/>
        <v>16866.666666666664</v>
      </c>
      <c r="BU30" s="215">
        <f t="shared" si="88"/>
        <v>17920.833333333332</v>
      </c>
      <c r="BV30" s="215">
        <f t="shared" si="88"/>
        <v>18975</v>
      </c>
      <c r="BW30" s="215">
        <f t="shared" si="88"/>
        <v>20029.166666666664</v>
      </c>
      <c r="BX30" s="215">
        <f t="shared" si="88"/>
        <v>21083.333333333332</v>
      </c>
      <c r="BY30" s="215">
        <f t="shared" si="88"/>
        <v>22137.5</v>
      </c>
      <c r="BZ30" s="215">
        <f t="shared" si="88"/>
        <v>23191.666666666664</v>
      </c>
      <c r="CA30" s="215">
        <f t="shared" si="88"/>
        <v>24245.833333333332</v>
      </c>
      <c r="CB30" s="215">
        <f t="shared" si="88"/>
        <v>25300</v>
      </c>
      <c r="CC30" s="215">
        <f>SUM(BQ30:CB30)</f>
        <v>234025</v>
      </c>
      <c r="CD30" s="216"/>
      <c r="CE30" s="216"/>
      <c r="CF30" s="216"/>
      <c r="CG30" s="215">
        <f t="shared" ref="CG30:CR30" si="89">CG27*CG28</f>
        <v>31254.166666666664</v>
      </c>
      <c r="CH30" s="215">
        <f t="shared" si="89"/>
        <v>33908.333333333328</v>
      </c>
      <c r="CI30" s="215">
        <f t="shared" si="89"/>
        <v>36562.5</v>
      </c>
      <c r="CJ30" s="215">
        <f t="shared" si="89"/>
        <v>39216.666666666664</v>
      </c>
      <c r="CK30" s="215">
        <f t="shared" si="89"/>
        <v>41870.833333333328</v>
      </c>
      <c r="CL30" s="215">
        <f t="shared" si="89"/>
        <v>44525</v>
      </c>
      <c r="CM30" s="215">
        <f t="shared" si="89"/>
        <v>47179.166666666672</v>
      </c>
      <c r="CN30" s="215">
        <f t="shared" si="89"/>
        <v>49833.333333333336</v>
      </c>
      <c r="CO30" s="215">
        <f t="shared" si="89"/>
        <v>52487.5</v>
      </c>
      <c r="CP30" s="215">
        <f t="shared" si="89"/>
        <v>55141.666666666672</v>
      </c>
      <c r="CQ30" s="215">
        <f t="shared" si="89"/>
        <v>57795.833333333343</v>
      </c>
      <c r="CR30" s="215">
        <f t="shared" si="89"/>
        <v>60450</v>
      </c>
      <c r="CS30" s="215">
        <f>SUM(CG30:CR30)</f>
        <v>550225</v>
      </c>
      <c r="CT30" s="216"/>
      <c r="CU30" s="216"/>
      <c r="CV30" s="216"/>
      <c r="CW30" s="215">
        <f t="shared" ref="CW30:DH30" si="90">CW27*CW28</f>
        <v>75937.5</v>
      </c>
      <c r="CX30" s="215">
        <f t="shared" si="90"/>
        <v>82125</v>
      </c>
      <c r="CY30" s="215">
        <f t="shared" si="90"/>
        <v>88312.5</v>
      </c>
      <c r="CZ30" s="215">
        <f t="shared" si="90"/>
        <v>94500</v>
      </c>
      <c r="DA30" s="215">
        <f t="shared" si="90"/>
        <v>100687.5</v>
      </c>
      <c r="DB30" s="215">
        <f t="shared" si="90"/>
        <v>106875</v>
      </c>
      <c r="DC30" s="215">
        <f t="shared" si="90"/>
        <v>113062.5</v>
      </c>
      <c r="DD30" s="215">
        <f t="shared" si="90"/>
        <v>119250</v>
      </c>
      <c r="DE30" s="215">
        <f t="shared" si="90"/>
        <v>125437.5</v>
      </c>
      <c r="DF30" s="215">
        <f t="shared" si="90"/>
        <v>131625</v>
      </c>
      <c r="DG30" s="215">
        <f t="shared" si="90"/>
        <v>137812.5</v>
      </c>
      <c r="DH30" s="215">
        <f t="shared" si="90"/>
        <v>144000</v>
      </c>
      <c r="DI30" s="215">
        <f>SUM(CW30:DH30)</f>
        <v>1319625</v>
      </c>
      <c r="DJ30" s="194"/>
    </row>
    <row r="31" spans="1:114" ht="15.75" customHeight="1">
      <c r="A31" s="4"/>
      <c r="B31" s="4"/>
      <c r="C31" s="4"/>
      <c r="D31" s="4"/>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4"/>
    </row>
    <row r="32" spans="1:114" ht="15.75" customHeight="1">
      <c r="A32" s="4" t="s">
        <v>21</v>
      </c>
      <c r="B32" s="4"/>
      <c r="C32" s="4"/>
      <c r="D32" s="4"/>
      <c r="E32" s="38">
        <f t="shared" ref="E32:Q32" si="91">E14+E20</f>
        <v>0</v>
      </c>
      <c r="F32" s="38">
        <f t="shared" si="91"/>
        <v>0</v>
      </c>
      <c r="G32" s="38">
        <f t="shared" si="91"/>
        <v>0</v>
      </c>
      <c r="H32" s="38">
        <f t="shared" si="91"/>
        <v>0</v>
      </c>
      <c r="I32" s="38">
        <f t="shared" si="91"/>
        <v>0</v>
      </c>
      <c r="J32" s="38">
        <f t="shared" si="91"/>
        <v>0</v>
      </c>
      <c r="K32" s="38">
        <f t="shared" si="91"/>
        <v>0</v>
      </c>
      <c r="L32" s="38">
        <f t="shared" si="91"/>
        <v>0</v>
      </c>
      <c r="M32" s="38">
        <f t="shared" si="91"/>
        <v>0</v>
      </c>
      <c r="N32" s="38">
        <f t="shared" si="91"/>
        <v>0</v>
      </c>
      <c r="O32" s="38">
        <f t="shared" si="91"/>
        <v>0</v>
      </c>
      <c r="P32" s="38">
        <f t="shared" si="91"/>
        <v>0</v>
      </c>
      <c r="Q32" s="38">
        <f t="shared" si="91"/>
        <v>0</v>
      </c>
      <c r="R32" s="38"/>
      <c r="S32" s="38"/>
      <c r="T32" s="38"/>
      <c r="U32" s="38">
        <f t="shared" ref="U32:AG32" si="92">U14+U20</f>
        <v>0</v>
      </c>
      <c r="V32" s="38">
        <f t="shared" si="92"/>
        <v>30000</v>
      </c>
      <c r="W32" s="38">
        <f t="shared" si="92"/>
        <v>0</v>
      </c>
      <c r="X32" s="38">
        <f t="shared" si="92"/>
        <v>0</v>
      </c>
      <c r="Y32" s="38">
        <f t="shared" si="92"/>
        <v>0</v>
      </c>
      <c r="Z32" s="38">
        <f t="shared" si="92"/>
        <v>0</v>
      </c>
      <c r="AA32" s="38">
        <f t="shared" si="92"/>
        <v>0</v>
      </c>
      <c r="AB32" s="38">
        <f t="shared" si="92"/>
        <v>0</v>
      </c>
      <c r="AC32" s="38">
        <f t="shared" si="92"/>
        <v>0</v>
      </c>
      <c r="AD32" s="38">
        <f t="shared" si="92"/>
        <v>0</v>
      </c>
      <c r="AE32" s="38">
        <f t="shared" si="92"/>
        <v>0</v>
      </c>
      <c r="AF32" s="38">
        <f t="shared" si="92"/>
        <v>0</v>
      </c>
      <c r="AG32" s="38">
        <f t="shared" si="92"/>
        <v>30000</v>
      </c>
      <c r="AH32" s="38"/>
      <c r="AI32" s="38"/>
      <c r="AJ32" s="38"/>
      <c r="AK32" s="38">
        <f t="shared" ref="AK32:AV32" si="93">AK14+AK20</f>
        <v>24000</v>
      </c>
      <c r="AL32" s="38">
        <f t="shared" si="93"/>
        <v>19000</v>
      </c>
      <c r="AM32" s="38">
        <f t="shared" si="93"/>
        <v>22079</v>
      </c>
      <c r="AN32" s="38">
        <f t="shared" si="93"/>
        <v>24000</v>
      </c>
      <c r="AO32" s="38">
        <f t="shared" si="93"/>
        <v>38856</v>
      </c>
      <c r="AP32" s="38">
        <f t="shared" si="93"/>
        <v>55846</v>
      </c>
      <c r="AQ32" s="38">
        <f t="shared" si="93"/>
        <v>41015</v>
      </c>
      <c r="AR32" s="38">
        <f t="shared" si="93"/>
        <v>44273</v>
      </c>
      <c r="AS32" s="38">
        <f t="shared" si="93"/>
        <v>46350</v>
      </c>
      <c r="AT32" s="38">
        <f t="shared" si="93"/>
        <v>56000</v>
      </c>
      <c r="AU32" s="38">
        <f t="shared" si="93"/>
        <v>59000</v>
      </c>
      <c r="AV32" s="38">
        <f t="shared" si="93"/>
        <v>62000</v>
      </c>
      <c r="AW32" s="38">
        <f>SUM(AK32:AV32)</f>
        <v>492419</v>
      </c>
      <c r="AX32" s="38"/>
      <c r="AY32" s="38"/>
      <c r="AZ32" s="38"/>
      <c r="BA32" s="38">
        <f t="shared" ref="BA32:BM32" si="94">BA14+BA20</f>
        <v>75833.333333333328</v>
      </c>
      <c r="BB32" s="38">
        <f t="shared" si="94"/>
        <v>89666.666666666672</v>
      </c>
      <c r="BC32" s="38">
        <f t="shared" si="94"/>
        <v>112500.00000000001</v>
      </c>
      <c r="BD32" s="38">
        <f t="shared" si="94"/>
        <v>127000.00000000001</v>
      </c>
      <c r="BE32" s="38">
        <f t="shared" si="94"/>
        <v>141500</v>
      </c>
      <c r="BF32" s="38">
        <f t="shared" si="94"/>
        <v>167000</v>
      </c>
      <c r="BG32" s="38">
        <f t="shared" si="94"/>
        <v>182166.66666666666</v>
      </c>
      <c r="BH32" s="38">
        <f t="shared" si="94"/>
        <v>197333.33333333331</v>
      </c>
      <c r="BI32" s="38">
        <f t="shared" si="94"/>
        <v>225499.99999999994</v>
      </c>
      <c r="BJ32" s="38">
        <f t="shared" si="94"/>
        <v>241333.33333333328</v>
      </c>
      <c r="BK32" s="38">
        <f t="shared" si="94"/>
        <v>271499.99999999994</v>
      </c>
      <c r="BL32" s="38">
        <f t="shared" si="94"/>
        <v>287999.99999999988</v>
      </c>
      <c r="BM32" s="38">
        <f t="shared" si="94"/>
        <v>2119333.333333333</v>
      </c>
      <c r="BN32" s="38"/>
      <c r="BO32" s="38"/>
      <c r="BP32" s="38"/>
      <c r="BQ32" s="38">
        <f t="shared" ref="BQ32:CC32" si="95">BQ14+BQ20</f>
        <v>372999.99999999994</v>
      </c>
      <c r="BR32" s="38">
        <f t="shared" si="95"/>
        <v>422999.99999999994</v>
      </c>
      <c r="BS32" s="38">
        <f t="shared" si="95"/>
        <v>447999.99999999988</v>
      </c>
      <c r="BT32" s="38">
        <f t="shared" si="95"/>
        <v>497999.99999999988</v>
      </c>
      <c r="BU32" s="38">
        <f t="shared" si="95"/>
        <v>522999.99999999988</v>
      </c>
      <c r="BV32" s="38">
        <f t="shared" si="95"/>
        <v>572999.99999999988</v>
      </c>
      <c r="BW32" s="38">
        <f t="shared" si="95"/>
        <v>597999.99999999988</v>
      </c>
      <c r="BX32" s="38">
        <f t="shared" si="95"/>
        <v>647999.99999999988</v>
      </c>
      <c r="BY32" s="38">
        <f t="shared" si="95"/>
        <v>697999.99999999988</v>
      </c>
      <c r="BZ32" s="38">
        <f t="shared" si="95"/>
        <v>723000</v>
      </c>
      <c r="CA32" s="38">
        <f t="shared" si="95"/>
        <v>773000</v>
      </c>
      <c r="CB32" s="38">
        <f t="shared" si="95"/>
        <v>798000</v>
      </c>
      <c r="CC32" s="38">
        <f t="shared" si="95"/>
        <v>7076000</v>
      </c>
      <c r="CD32" s="38"/>
      <c r="CE32" s="38"/>
      <c r="CF32" s="38"/>
      <c r="CG32" s="38">
        <f t="shared" ref="CG32:CS32" si="96">CG14+CG20</f>
        <v>1148000</v>
      </c>
      <c r="CH32" s="38">
        <f t="shared" si="96"/>
        <v>1248000</v>
      </c>
      <c r="CI32" s="38">
        <f t="shared" si="96"/>
        <v>1348000</v>
      </c>
      <c r="CJ32" s="38">
        <f t="shared" si="96"/>
        <v>1448000</v>
      </c>
      <c r="CK32" s="38">
        <f t="shared" si="96"/>
        <v>1548000</v>
      </c>
      <c r="CL32" s="38">
        <f t="shared" si="96"/>
        <v>1647999.9999999998</v>
      </c>
      <c r="CM32" s="38">
        <f t="shared" si="96"/>
        <v>1748000</v>
      </c>
      <c r="CN32" s="38">
        <f t="shared" si="96"/>
        <v>1848000</v>
      </c>
      <c r="CO32" s="38">
        <f t="shared" si="96"/>
        <v>1948000</v>
      </c>
      <c r="CP32" s="38">
        <f t="shared" si="96"/>
        <v>2048000</v>
      </c>
      <c r="CQ32" s="38">
        <f t="shared" si="96"/>
        <v>2148000</v>
      </c>
      <c r="CR32" s="38">
        <f t="shared" si="96"/>
        <v>2248000</v>
      </c>
      <c r="CS32" s="38">
        <f t="shared" si="96"/>
        <v>20376000</v>
      </c>
      <c r="CT32" s="38"/>
      <c r="CU32" s="38"/>
      <c r="CV32" s="38"/>
      <c r="CW32" s="38">
        <f t="shared" ref="CW32:DI32" si="97">CW14+CW20</f>
        <v>3143000</v>
      </c>
      <c r="CX32" s="38">
        <f t="shared" si="97"/>
        <v>3428000</v>
      </c>
      <c r="CY32" s="38">
        <f t="shared" si="97"/>
        <v>3633000.0000000005</v>
      </c>
      <c r="CZ32" s="38">
        <f t="shared" si="97"/>
        <v>3918000</v>
      </c>
      <c r="DA32" s="38">
        <f t="shared" si="97"/>
        <v>4123000</v>
      </c>
      <c r="DB32" s="38">
        <f t="shared" si="97"/>
        <v>4408000</v>
      </c>
      <c r="DC32" s="38">
        <f t="shared" si="97"/>
        <v>4693000</v>
      </c>
      <c r="DD32" s="38">
        <f t="shared" si="97"/>
        <v>4898000</v>
      </c>
      <c r="DE32" s="38">
        <f t="shared" si="97"/>
        <v>5183000</v>
      </c>
      <c r="DF32" s="38">
        <f t="shared" si="97"/>
        <v>5388000</v>
      </c>
      <c r="DG32" s="38">
        <f t="shared" si="97"/>
        <v>5673000</v>
      </c>
      <c r="DH32" s="38">
        <f t="shared" si="97"/>
        <v>5957999.9999999991</v>
      </c>
      <c r="DI32" s="38">
        <f t="shared" si="97"/>
        <v>54446000</v>
      </c>
      <c r="DJ32" s="4"/>
    </row>
    <row r="33" spans="1:114" ht="15.75" customHeight="1">
      <c r="A33" s="4" t="s">
        <v>246</v>
      </c>
      <c r="B33" s="4"/>
      <c r="C33" s="4"/>
      <c r="D33" s="4"/>
      <c r="E33" s="98">
        <v>0.05</v>
      </c>
      <c r="F33" s="98">
        <f t="shared" ref="F33:Q33" si="98">E33</f>
        <v>0.05</v>
      </c>
      <c r="G33" s="98">
        <f t="shared" si="98"/>
        <v>0.05</v>
      </c>
      <c r="H33" s="98">
        <f t="shared" si="98"/>
        <v>0.05</v>
      </c>
      <c r="I33" s="98">
        <f t="shared" si="98"/>
        <v>0.05</v>
      </c>
      <c r="J33" s="98">
        <f t="shared" si="98"/>
        <v>0.05</v>
      </c>
      <c r="K33" s="98">
        <f t="shared" si="98"/>
        <v>0.05</v>
      </c>
      <c r="L33" s="98">
        <f t="shared" si="98"/>
        <v>0.05</v>
      </c>
      <c r="M33" s="98">
        <f t="shared" si="98"/>
        <v>0.05</v>
      </c>
      <c r="N33" s="98">
        <f t="shared" si="98"/>
        <v>0.05</v>
      </c>
      <c r="O33" s="98">
        <f t="shared" si="98"/>
        <v>0.05</v>
      </c>
      <c r="P33" s="98">
        <f t="shared" si="98"/>
        <v>0.05</v>
      </c>
      <c r="Q33" s="102">
        <f t="shared" si="98"/>
        <v>0.05</v>
      </c>
      <c r="R33" s="4"/>
      <c r="S33" s="4"/>
      <c r="T33" s="4"/>
      <c r="U33" s="98">
        <v>0.05</v>
      </c>
      <c r="V33" s="98">
        <f t="shared" ref="V33:AG33" si="99">U33</f>
        <v>0.05</v>
      </c>
      <c r="W33" s="98">
        <f t="shared" si="99"/>
        <v>0.05</v>
      </c>
      <c r="X33" s="98">
        <f t="shared" si="99"/>
        <v>0.05</v>
      </c>
      <c r="Y33" s="98">
        <f t="shared" si="99"/>
        <v>0.05</v>
      </c>
      <c r="Z33" s="98">
        <f t="shared" si="99"/>
        <v>0.05</v>
      </c>
      <c r="AA33" s="98">
        <f t="shared" si="99"/>
        <v>0.05</v>
      </c>
      <c r="AB33" s="98">
        <f t="shared" si="99"/>
        <v>0.05</v>
      </c>
      <c r="AC33" s="98">
        <f t="shared" si="99"/>
        <v>0.05</v>
      </c>
      <c r="AD33" s="98">
        <f t="shared" si="99"/>
        <v>0.05</v>
      </c>
      <c r="AE33" s="98">
        <f t="shared" si="99"/>
        <v>0.05</v>
      </c>
      <c r="AF33" s="98">
        <f t="shared" si="99"/>
        <v>0.05</v>
      </c>
      <c r="AG33" s="102">
        <f t="shared" si="99"/>
        <v>0.05</v>
      </c>
      <c r="AH33" s="4"/>
      <c r="AI33" s="4"/>
      <c r="AJ33" s="4"/>
      <c r="AK33" s="98">
        <v>0.02</v>
      </c>
      <c r="AL33" s="98">
        <f t="shared" ref="AL33:AV33" si="100">AK33</f>
        <v>0.02</v>
      </c>
      <c r="AM33" s="98">
        <f t="shared" si="100"/>
        <v>0.02</v>
      </c>
      <c r="AN33" s="98">
        <f t="shared" si="100"/>
        <v>0.02</v>
      </c>
      <c r="AO33" s="98">
        <f t="shared" si="100"/>
        <v>0.02</v>
      </c>
      <c r="AP33" s="98">
        <f t="shared" si="100"/>
        <v>0.02</v>
      </c>
      <c r="AQ33" s="98">
        <f t="shared" si="100"/>
        <v>0.02</v>
      </c>
      <c r="AR33" s="98">
        <f t="shared" si="100"/>
        <v>0.02</v>
      </c>
      <c r="AS33" s="98">
        <f t="shared" si="100"/>
        <v>0.02</v>
      </c>
      <c r="AT33" s="98">
        <f t="shared" si="100"/>
        <v>0.02</v>
      </c>
      <c r="AU33" s="98">
        <f t="shared" si="100"/>
        <v>0.02</v>
      </c>
      <c r="AV33" s="98">
        <f t="shared" si="100"/>
        <v>0.02</v>
      </c>
      <c r="AW33" s="102">
        <f>IFERROR(AW35/AW32,0)</f>
        <v>0.02</v>
      </c>
      <c r="AX33" s="4"/>
      <c r="AY33" s="4"/>
      <c r="AZ33" s="4"/>
      <c r="BA33" s="183">
        <f t="shared" ref="BA33:BK33" si="101">BB33</f>
        <v>7.0000000000000007E-2</v>
      </c>
      <c r="BB33" s="183">
        <f t="shared" si="101"/>
        <v>7.0000000000000007E-2</v>
      </c>
      <c r="BC33" s="183">
        <f t="shared" si="101"/>
        <v>7.0000000000000007E-2</v>
      </c>
      <c r="BD33" s="183">
        <f t="shared" si="101"/>
        <v>7.0000000000000007E-2</v>
      </c>
      <c r="BE33" s="183">
        <f t="shared" si="101"/>
        <v>7.0000000000000007E-2</v>
      </c>
      <c r="BF33" s="183">
        <f t="shared" si="101"/>
        <v>7.0000000000000007E-2</v>
      </c>
      <c r="BG33" s="183">
        <f t="shared" si="101"/>
        <v>7.0000000000000007E-2</v>
      </c>
      <c r="BH33" s="183">
        <f t="shared" si="101"/>
        <v>7.0000000000000007E-2</v>
      </c>
      <c r="BI33" s="183">
        <f t="shared" si="101"/>
        <v>7.0000000000000007E-2</v>
      </c>
      <c r="BJ33" s="183">
        <f t="shared" si="101"/>
        <v>7.0000000000000007E-2</v>
      </c>
      <c r="BK33" s="183">
        <f t="shared" si="101"/>
        <v>7.0000000000000007E-2</v>
      </c>
      <c r="BL33" s="183">
        <f>BM33</f>
        <v>7.0000000000000007E-2</v>
      </c>
      <c r="BM33" s="102">
        <f>Assumptions!BL55</f>
        <v>7.0000000000000007E-2</v>
      </c>
      <c r="BN33" s="4"/>
      <c r="BO33" s="4"/>
      <c r="BP33" s="4"/>
      <c r="BQ33" s="183">
        <f t="shared" ref="BQ33:DH33" si="102">BR33</f>
        <v>0.06</v>
      </c>
      <c r="BR33" s="183">
        <f t="shared" si="102"/>
        <v>0.06</v>
      </c>
      <c r="BS33" s="183">
        <f t="shared" si="102"/>
        <v>0.06</v>
      </c>
      <c r="BT33" s="183">
        <f t="shared" si="102"/>
        <v>0.06</v>
      </c>
      <c r="BU33" s="183">
        <f t="shared" si="102"/>
        <v>0.06</v>
      </c>
      <c r="BV33" s="183">
        <f t="shared" si="102"/>
        <v>0.06</v>
      </c>
      <c r="BW33" s="183">
        <f t="shared" si="102"/>
        <v>0.06</v>
      </c>
      <c r="BX33" s="183">
        <f t="shared" si="102"/>
        <v>0.06</v>
      </c>
      <c r="BY33" s="183">
        <f t="shared" si="102"/>
        <v>0.06</v>
      </c>
      <c r="BZ33" s="183">
        <f t="shared" si="102"/>
        <v>0.06</v>
      </c>
      <c r="CA33" s="183">
        <f t="shared" si="102"/>
        <v>0.06</v>
      </c>
      <c r="CB33" s="183">
        <f t="shared" si="102"/>
        <v>0.06</v>
      </c>
      <c r="CC33" s="102">
        <f>Assumptions!CB55</f>
        <v>0.06</v>
      </c>
      <c r="CD33" s="4"/>
      <c r="CE33" s="4"/>
      <c r="CF33" s="4"/>
      <c r="CG33" s="183">
        <f t="shared" si="102"/>
        <v>0.05</v>
      </c>
      <c r="CH33" s="183">
        <f t="shared" si="102"/>
        <v>0.05</v>
      </c>
      <c r="CI33" s="183">
        <f t="shared" si="102"/>
        <v>0.05</v>
      </c>
      <c r="CJ33" s="183">
        <f t="shared" si="102"/>
        <v>0.05</v>
      </c>
      <c r="CK33" s="183">
        <f t="shared" si="102"/>
        <v>0.05</v>
      </c>
      <c r="CL33" s="183">
        <f t="shared" si="102"/>
        <v>0.05</v>
      </c>
      <c r="CM33" s="183">
        <f t="shared" si="102"/>
        <v>0.05</v>
      </c>
      <c r="CN33" s="183">
        <f t="shared" si="102"/>
        <v>0.05</v>
      </c>
      <c r="CO33" s="183">
        <f t="shared" si="102"/>
        <v>0.05</v>
      </c>
      <c r="CP33" s="183">
        <f t="shared" si="102"/>
        <v>0.05</v>
      </c>
      <c r="CQ33" s="183">
        <f t="shared" si="102"/>
        <v>0.05</v>
      </c>
      <c r="CR33" s="183">
        <f t="shared" si="102"/>
        <v>0.05</v>
      </c>
      <c r="CS33" s="102">
        <f>Assumptions!CR55</f>
        <v>0.05</v>
      </c>
      <c r="CT33" s="4"/>
      <c r="CU33" s="4"/>
      <c r="CV33" s="4"/>
      <c r="CW33" s="183">
        <f t="shared" si="102"/>
        <v>0.04</v>
      </c>
      <c r="CX33" s="183">
        <f t="shared" si="102"/>
        <v>0.04</v>
      </c>
      <c r="CY33" s="183">
        <f t="shared" si="102"/>
        <v>0.04</v>
      </c>
      <c r="CZ33" s="183">
        <f t="shared" si="102"/>
        <v>0.04</v>
      </c>
      <c r="DA33" s="183">
        <f t="shared" si="102"/>
        <v>0.04</v>
      </c>
      <c r="DB33" s="183">
        <f t="shared" si="102"/>
        <v>0.04</v>
      </c>
      <c r="DC33" s="183">
        <f t="shared" si="102"/>
        <v>0.04</v>
      </c>
      <c r="DD33" s="183">
        <f t="shared" si="102"/>
        <v>0.04</v>
      </c>
      <c r="DE33" s="183">
        <f t="shared" si="102"/>
        <v>0.04</v>
      </c>
      <c r="DF33" s="183">
        <f t="shared" si="102"/>
        <v>0.04</v>
      </c>
      <c r="DG33" s="183">
        <f t="shared" si="102"/>
        <v>0.04</v>
      </c>
      <c r="DH33" s="183">
        <f t="shared" si="102"/>
        <v>0.04</v>
      </c>
      <c r="DI33" s="102">
        <f>Assumptions!DH55</f>
        <v>0.04</v>
      </c>
      <c r="DJ33" s="4"/>
    </row>
    <row r="34" spans="1:114" ht="15.75" customHeight="1">
      <c r="A34" s="4"/>
      <c r="B34" s="4"/>
      <c r="C34" s="4"/>
      <c r="D34" s="4"/>
      <c r="E34" s="98"/>
      <c r="F34" s="98"/>
      <c r="G34" s="98"/>
      <c r="H34" s="98"/>
      <c r="I34" s="98"/>
      <c r="J34" s="98"/>
      <c r="K34" s="98"/>
      <c r="L34" s="98"/>
      <c r="M34" s="98"/>
      <c r="N34" s="98"/>
      <c r="O34" s="98"/>
      <c r="P34" s="98"/>
      <c r="Q34" s="98"/>
      <c r="R34" s="4"/>
      <c r="S34" s="4"/>
      <c r="T34" s="4"/>
      <c r="U34" s="98"/>
      <c r="V34" s="98"/>
      <c r="W34" s="98"/>
      <c r="X34" s="98"/>
      <c r="Y34" s="98"/>
      <c r="Z34" s="98"/>
      <c r="AA34" s="98"/>
      <c r="AB34" s="98"/>
      <c r="AC34" s="98"/>
      <c r="AD34" s="98"/>
      <c r="AE34" s="98"/>
      <c r="AF34" s="98"/>
      <c r="AG34" s="98"/>
      <c r="AH34" s="4"/>
      <c r="AI34" s="4"/>
      <c r="AJ34" s="4"/>
      <c r="AK34" s="98"/>
      <c r="AL34" s="98"/>
      <c r="AM34" s="98"/>
      <c r="AN34" s="98"/>
      <c r="AO34" s="98"/>
      <c r="AP34" s="98"/>
      <c r="AQ34" s="98"/>
      <c r="AR34" s="98"/>
      <c r="AS34" s="98"/>
      <c r="AT34" s="98"/>
      <c r="AU34" s="98"/>
      <c r="AV34" s="98"/>
      <c r="AW34" s="98"/>
      <c r="AX34" s="4"/>
      <c r="AY34" s="4"/>
      <c r="AZ34" s="4"/>
      <c r="BA34" s="98"/>
      <c r="BB34" s="98"/>
      <c r="BC34" s="98"/>
      <c r="BD34" s="98"/>
      <c r="BE34" s="98"/>
      <c r="BF34" s="98"/>
      <c r="BG34" s="98"/>
      <c r="BH34" s="98"/>
      <c r="BI34" s="98"/>
      <c r="BJ34" s="98"/>
      <c r="BK34" s="98"/>
      <c r="BL34" s="98"/>
      <c r="BM34" s="98"/>
      <c r="BN34" s="4"/>
      <c r="BO34" s="4"/>
      <c r="BP34" s="4"/>
      <c r="BQ34" s="98"/>
      <c r="BR34" s="98"/>
      <c r="BS34" s="98"/>
      <c r="BT34" s="98"/>
      <c r="BU34" s="98"/>
      <c r="BV34" s="98"/>
      <c r="BW34" s="98"/>
      <c r="BX34" s="98"/>
      <c r="BY34" s="98"/>
      <c r="BZ34" s="98"/>
      <c r="CA34" s="98"/>
      <c r="CB34" s="98"/>
      <c r="CC34" s="98"/>
      <c r="CD34" s="4"/>
      <c r="CE34" s="4"/>
      <c r="CF34" s="4"/>
      <c r="CG34" s="98"/>
      <c r="CH34" s="98"/>
      <c r="CI34" s="98"/>
      <c r="CJ34" s="98"/>
      <c r="CK34" s="98"/>
      <c r="CL34" s="98"/>
      <c r="CM34" s="98"/>
      <c r="CN34" s="98"/>
      <c r="CO34" s="98"/>
      <c r="CP34" s="98"/>
      <c r="CQ34" s="98"/>
      <c r="CR34" s="98"/>
      <c r="CS34" s="98"/>
      <c r="CT34" s="4"/>
      <c r="CU34" s="4"/>
      <c r="CV34" s="4"/>
      <c r="CW34" s="98"/>
      <c r="CX34" s="98"/>
      <c r="CY34" s="98"/>
      <c r="CZ34" s="98"/>
      <c r="DA34" s="98"/>
      <c r="DB34" s="98"/>
      <c r="DC34" s="98"/>
      <c r="DD34" s="98"/>
      <c r="DE34" s="98"/>
      <c r="DF34" s="98"/>
      <c r="DG34" s="98"/>
      <c r="DH34" s="98"/>
      <c r="DI34" s="98"/>
      <c r="DJ34" s="4"/>
    </row>
    <row r="35" spans="1:114" s="196" customFormat="1" ht="15.75" customHeight="1">
      <c r="A35" s="198" t="s">
        <v>245</v>
      </c>
      <c r="B35" s="198"/>
      <c r="C35" s="198"/>
      <c r="D35" s="198"/>
      <c r="E35" s="215">
        <f t="shared" ref="E35:Q35" si="103">E32*E33</f>
        <v>0</v>
      </c>
      <c r="F35" s="215">
        <f t="shared" si="103"/>
        <v>0</v>
      </c>
      <c r="G35" s="215">
        <f t="shared" si="103"/>
        <v>0</v>
      </c>
      <c r="H35" s="215">
        <f t="shared" si="103"/>
        <v>0</v>
      </c>
      <c r="I35" s="215">
        <f t="shared" si="103"/>
        <v>0</v>
      </c>
      <c r="J35" s="215">
        <f t="shared" si="103"/>
        <v>0</v>
      </c>
      <c r="K35" s="215">
        <f t="shared" si="103"/>
        <v>0</v>
      </c>
      <c r="L35" s="215">
        <f t="shared" si="103"/>
        <v>0</v>
      </c>
      <c r="M35" s="215">
        <f t="shared" si="103"/>
        <v>0</v>
      </c>
      <c r="N35" s="215">
        <f t="shared" si="103"/>
        <v>0</v>
      </c>
      <c r="O35" s="215">
        <f t="shared" si="103"/>
        <v>0</v>
      </c>
      <c r="P35" s="215">
        <f t="shared" si="103"/>
        <v>0</v>
      </c>
      <c r="Q35" s="215">
        <f t="shared" si="103"/>
        <v>0</v>
      </c>
      <c r="R35" s="216"/>
      <c r="S35" s="216"/>
      <c r="T35" s="216"/>
      <c r="U35" s="215">
        <f t="shared" ref="U35:AG35" si="104">U32*U33</f>
        <v>0</v>
      </c>
      <c r="V35" s="215">
        <f t="shared" si="104"/>
        <v>1500</v>
      </c>
      <c r="W35" s="215">
        <f t="shared" si="104"/>
        <v>0</v>
      </c>
      <c r="X35" s="215">
        <f t="shared" si="104"/>
        <v>0</v>
      </c>
      <c r="Y35" s="215">
        <f t="shared" si="104"/>
        <v>0</v>
      </c>
      <c r="Z35" s="215">
        <f t="shared" si="104"/>
        <v>0</v>
      </c>
      <c r="AA35" s="215">
        <f t="shared" si="104"/>
        <v>0</v>
      </c>
      <c r="AB35" s="215">
        <f t="shared" si="104"/>
        <v>0</v>
      </c>
      <c r="AC35" s="215">
        <f t="shared" si="104"/>
        <v>0</v>
      </c>
      <c r="AD35" s="215">
        <f t="shared" si="104"/>
        <v>0</v>
      </c>
      <c r="AE35" s="215">
        <f t="shared" si="104"/>
        <v>0</v>
      </c>
      <c r="AF35" s="215">
        <f t="shared" si="104"/>
        <v>0</v>
      </c>
      <c r="AG35" s="215">
        <f t="shared" si="104"/>
        <v>1500</v>
      </c>
      <c r="AH35" s="216"/>
      <c r="AI35" s="216"/>
      <c r="AJ35" s="216"/>
      <c r="AK35" s="215">
        <f t="shared" ref="AK35:AV35" si="105">AK32*AK33</f>
        <v>480</v>
      </c>
      <c r="AL35" s="215">
        <f t="shared" si="105"/>
        <v>380</v>
      </c>
      <c r="AM35" s="215">
        <f t="shared" si="105"/>
        <v>441.58</v>
      </c>
      <c r="AN35" s="215">
        <f t="shared" si="105"/>
        <v>480</v>
      </c>
      <c r="AO35" s="215">
        <f t="shared" si="105"/>
        <v>777.12</v>
      </c>
      <c r="AP35" s="215">
        <f t="shared" si="105"/>
        <v>1116.92</v>
      </c>
      <c r="AQ35" s="215">
        <f t="shared" si="105"/>
        <v>820.30000000000007</v>
      </c>
      <c r="AR35" s="215">
        <f t="shared" si="105"/>
        <v>885.46</v>
      </c>
      <c r="AS35" s="215">
        <f t="shared" si="105"/>
        <v>927</v>
      </c>
      <c r="AT35" s="215">
        <f t="shared" si="105"/>
        <v>1120</v>
      </c>
      <c r="AU35" s="215">
        <f t="shared" si="105"/>
        <v>1180</v>
      </c>
      <c r="AV35" s="215">
        <f t="shared" si="105"/>
        <v>1240</v>
      </c>
      <c r="AW35" s="215">
        <f>SUM(AK35:AV35)</f>
        <v>9848.380000000001</v>
      </c>
      <c r="AX35" s="216"/>
      <c r="AY35" s="216"/>
      <c r="AZ35" s="216"/>
      <c r="BA35" s="215">
        <f t="shared" ref="BA35:BL35" si="106">BA32*BA33</f>
        <v>5308.3333333333339</v>
      </c>
      <c r="BB35" s="215">
        <f t="shared" si="106"/>
        <v>6276.6666666666679</v>
      </c>
      <c r="BC35" s="215">
        <f t="shared" si="106"/>
        <v>7875.0000000000018</v>
      </c>
      <c r="BD35" s="215">
        <f t="shared" si="106"/>
        <v>8890.0000000000018</v>
      </c>
      <c r="BE35" s="215">
        <f t="shared" si="106"/>
        <v>9905.0000000000018</v>
      </c>
      <c r="BF35" s="215">
        <f t="shared" si="106"/>
        <v>11690.000000000002</v>
      </c>
      <c r="BG35" s="215">
        <f t="shared" si="106"/>
        <v>12751.666666666668</v>
      </c>
      <c r="BH35" s="215">
        <f t="shared" si="106"/>
        <v>13813.333333333334</v>
      </c>
      <c r="BI35" s="215">
        <f t="shared" si="106"/>
        <v>15784.999999999998</v>
      </c>
      <c r="BJ35" s="215">
        <f t="shared" si="106"/>
        <v>16893.333333333332</v>
      </c>
      <c r="BK35" s="215">
        <f t="shared" si="106"/>
        <v>19004.999999999996</v>
      </c>
      <c r="BL35" s="215">
        <f t="shared" si="106"/>
        <v>20159.999999999993</v>
      </c>
      <c r="BM35" s="215">
        <f>SUM(BA35:BL35)</f>
        <v>148353.33333333331</v>
      </c>
      <c r="BN35" s="216"/>
      <c r="BO35" s="216"/>
      <c r="BP35" s="216"/>
      <c r="BQ35" s="215">
        <f t="shared" ref="BQ35:CB35" si="107">BQ32*BQ33</f>
        <v>22379.999999999996</v>
      </c>
      <c r="BR35" s="215">
        <f t="shared" si="107"/>
        <v>25379.999999999996</v>
      </c>
      <c r="BS35" s="215">
        <f t="shared" si="107"/>
        <v>26879.999999999993</v>
      </c>
      <c r="BT35" s="215">
        <f t="shared" si="107"/>
        <v>29879.999999999993</v>
      </c>
      <c r="BU35" s="215">
        <f t="shared" si="107"/>
        <v>31379.999999999993</v>
      </c>
      <c r="BV35" s="215">
        <f t="shared" si="107"/>
        <v>34379.999999999993</v>
      </c>
      <c r="BW35" s="215">
        <f t="shared" si="107"/>
        <v>35879.999999999993</v>
      </c>
      <c r="BX35" s="215">
        <f t="shared" si="107"/>
        <v>38879.999999999993</v>
      </c>
      <c r="BY35" s="215">
        <f t="shared" si="107"/>
        <v>41879.999999999993</v>
      </c>
      <c r="BZ35" s="215">
        <f t="shared" si="107"/>
        <v>43380</v>
      </c>
      <c r="CA35" s="215">
        <f t="shared" si="107"/>
        <v>46380</v>
      </c>
      <c r="CB35" s="215">
        <f t="shared" si="107"/>
        <v>47880</v>
      </c>
      <c r="CC35" s="215">
        <f>SUM(BQ35:CB35)</f>
        <v>424559.99999999994</v>
      </c>
      <c r="CD35" s="216"/>
      <c r="CE35" s="216"/>
      <c r="CF35" s="216"/>
      <c r="CG35" s="215">
        <f t="shared" ref="CG35:CR35" si="108">CG32*CG33</f>
        <v>57400</v>
      </c>
      <c r="CH35" s="215">
        <f t="shared" si="108"/>
        <v>62400</v>
      </c>
      <c r="CI35" s="215">
        <f t="shared" si="108"/>
        <v>67400</v>
      </c>
      <c r="CJ35" s="215">
        <f t="shared" si="108"/>
        <v>72400</v>
      </c>
      <c r="CK35" s="215">
        <f t="shared" si="108"/>
        <v>77400</v>
      </c>
      <c r="CL35" s="215">
        <f t="shared" si="108"/>
        <v>82400</v>
      </c>
      <c r="CM35" s="215">
        <f t="shared" si="108"/>
        <v>87400</v>
      </c>
      <c r="CN35" s="215">
        <f t="shared" si="108"/>
        <v>92400</v>
      </c>
      <c r="CO35" s="215">
        <f t="shared" si="108"/>
        <v>97400</v>
      </c>
      <c r="CP35" s="215">
        <f t="shared" si="108"/>
        <v>102400</v>
      </c>
      <c r="CQ35" s="215">
        <f t="shared" si="108"/>
        <v>107400</v>
      </c>
      <c r="CR35" s="215">
        <f t="shared" si="108"/>
        <v>112400</v>
      </c>
      <c r="CS35" s="215">
        <f>SUM(CG35:CR35)</f>
        <v>1018800</v>
      </c>
      <c r="CT35" s="216"/>
      <c r="CU35" s="216"/>
      <c r="CV35" s="216"/>
      <c r="CW35" s="215">
        <f t="shared" ref="CW35:DH35" si="109">CW32*CW33</f>
        <v>125720</v>
      </c>
      <c r="CX35" s="215">
        <f t="shared" si="109"/>
        <v>137120</v>
      </c>
      <c r="CY35" s="215">
        <f t="shared" si="109"/>
        <v>145320.00000000003</v>
      </c>
      <c r="CZ35" s="215">
        <f t="shared" si="109"/>
        <v>156720</v>
      </c>
      <c r="DA35" s="215">
        <f t="shared" si="109"/>
        <v>164920</v>
      </c>
      <c r="DB35" s="215">
        <f t="shared" si="109"/>
        <v>176320</v>
      </c>
      <c r="DC35" s="215">
        <f t="shared" si="109"/>
        <v>187720</v>
      </c>
      <c r="DD35" s="215">
        <f t="shared" si="109"/>
        <v>195920</v>
      </c>
      <c r="DE35" s="215">
        <f t="shared" si="109"/>
        <v>207320</v>
      </c>
      <c r="DF35" s="215">
        <f t="shared" si="109"/>
        <v>215520</v>
      </c>
      <c r="DG35" s="215">
        <f t="shared" si="109"/>
        <v>226920</v>
      </c>
      <c r="DH35" s="215">
        <f t="shared" si="109"/>
        <v>238319.99999999997</v>
      </c>
      <c r="DI35" s="215">
        <f>SUM(CW35:DH35)</f>
        <v>2177840</v>
      </c>
      <c r="DJ35" s="194"/>
    </row>
    <row r="36" spans="1:114"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row>
    <row r="37" spans="1:114"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row>
    <row r="38" spans="1:114" ht="15.75" customHeight="1"/>
    <row r="39" spans="1:114" ht="15.75" customHeight="1"/>
    <row r="40" spans="1:114" ht="15.75" customHeight="1"/>
    <row r="41" spans="1:114" ht="15.75" customHeight="1"/>
    <row r="42" spans="1:114" ht="15.75" customHeight="1"/>
    <row r="43" spans="1:114" ht="15.75" customHeight="1"/>
    <row r="44" spans="1:114" ht="15.75" customHeight="1"/>
    <row r="45" spans="1:114" ht="15.75" customHeight="1"/>
    <row r="46" spans="1:114" ht="15.75" customHeight="1"/>
    <row r="47" spans="1:114" ht="15.75" customHeight="1"/>
    <row r="48" spans="1:1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8">
    <mergeCell ref="CW2:DI2"/>
    <mergeCell ref="AT2:AW2"/>
    <mergeCell ref="AK2:AS2"/>
    <mergeCell ref="CG2:CS2"/>
    <mergeCell ref="E2:Q2"/>
    <mergeCell ref="U2:AG2"/>
    <mergeCell ref="BA2:BM2"/>
    <mergeCell ref="BQ2:CC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000"/>
  <sheetViews>
    <sheetView workbookViewId="0"/>
  </sheetViews>
  <sheetFormatPr baseColWidth="10" defaultColWidth="11.28515625" defaultRowHeight="15" customHeight="1"/>
  <cols>
    <col min="1" max="21" width="10.7109375" customWidth="1"/>
    <col min="22" max="26" width="10.5703125" customWidth="1"/>
  </cols>
  <sheetData>
    <row r="1" spans="1:26" ht="15.75" customHeight="1">
      <c r="A1" s="1"/>
      <c r="B1" s="5"/>
      <c r="C1" s="5"/>
      <c r="D1" s="5"/>
      <c r="E1" s="5"/>
      <c r="F1" s="5"/>
      <c r="G1" s="5"/>
      <c r="H1" s="5"/>
      <c r="I1" s="5"/>
      <c r="J1" s="5"/>
      <c r="K1" s="5"/>
      <c r="L1" s="5"/>
      <c r="M1" s="5"/>
      <c r="N1" s="5"/>
      <c r="O1" s="5"/>
      <c r="P1" s="5"/>
      <c r="Q1" s="5"/>
      <c r="R1" s="5"/>
      <c r="S1" s="5"/>
      <c r="T1" s="5"/>
      <c r="U1" s="5"/>
      <c r="V1" s="5"/>
      <c r="W1" s="5"/>
      <c r="X1" s="5"/>
      <c r="Y1" s="5"/>
      <c r="Z1" s="5"/>
    </row>
    <row r="2" spans="1:26" ht="26">
      <c r="A2" s="7" t="s">
        <v>1</v>
      </c>
      <c r="B2" s="11"/>
      <c r="C2" s="12"/>
      <c r="D2" s="11"/>
      <c r="E2" s="11"/>
      <c r="F2" s="11"/>
      <c r="G2" s="11"/>
      <c r="H2" s="11"/>
      <c r="I2" s="11"/>
      <c r="J2" s="11"/>
      <c r="K2" s="11"/>
      <c r="L2" s="11"/>
      <c r="M2" s="11"/>
      <c r="N2" s="11"/>
      <c r="O2" s="11"/>
      <c r="P2" s="11"/>
      <c r="Q2" s="11"/>
      <c r="R2" s="11"/>
      <c r="S2" s="11"/>
      <c r="T2" s="11"/>
      <c r="U2" s="11"/>
      <c r="V2" s="11"/>
      <c r="W2" s="11"/>
      <c r="X2" s="11"/>
      <c r="Y2" s="11"/>
      <c r="Z2" s="11"/>
    </row>
    <row r="3" spans="1:26" ht="15.75" customHeight="1">
      <c r="A3" s="15"/>
      <c r="B3" s="11"/>
      <c r="C3" s="11"/>
      <c r="D3" s="11"/>
      <c r="E3" s="11"/>
      <c r="F3" s="11"/>
      <c r="G3" s="11"/>
      <c r="H3" s="11"/>
      <c r="I3" s="11"/>
      <c r="J3" s="11"/>
      <c r="K3" s="11"/>
      <c r="L3" s="11"/>
      <c r="M3" s="11"/>
      <c r="N3" s="11"/>
      <c r="O3" s="11"/>
      <c r="P3" s="11"/>
      <c r="Q3" s="11"/>
      <c r="R3" s="11"/>
      <c r="S3" s="11"/>
      <c r="T3" s="11"/>
      <c r="U3" s="11"/>
      <c r="V3" s="11"/>
      <c r="W3" s="11"/>
      <c r="X3" s="11"/>
      <c r="Y3" s="11"/>
      <c r="Z3" s="11"/>
    </row>
    <row r="4" spans="1:26" ht="15.75" customHeight="1">
      <c r="A4" s="17"/>
      <c r="B4" s="19"/>
      <c r="C4" s="19"/>
      <c r="D4" s="19"/>
      <c r="E4" s="19"/>
      <c r="F4" s="19"/>
      <c r="G4" s="19"/>
      <c r="H4" s="19"/>
      <c r="I4" s="19"/>
      <c r="J4" s="19"/>
      <c r="K4" s="19"/>
      <c r="L4" s="11"/>
      <c r="M4" s="11"/>
      <c r="N4" s="11"/>
      <c r="O4" s="11"/>
      <c r="P4" s="11"/>
      <c r="Q4" s="11"/>
      <c r="R4" s="11"/>
      <c r="S4" s="11"/>
      <c r="T4" s="11"/>
      <c r="U4" s="11"/>
      <c r="V4" s="11"/>
      <c r="W4" s="11"/>
      <c r="X4" s="11"/>
      <c r="Y4" s="11"/>
      <c r="Z4" s="11"/>
    </row>
    <row r="5" spans="1:26" ht="15.75" customHeight="1">
      <c r="A5" s="15"/>
      <c r="B5" s="11"/>
      <c r="C5" s="11"/>
      <c r="D5" s="11"/>
      <c r="E5" s="11"/>
      <c r="F5" s="11"/>
      <c r="G5" s="11"/>
      <c r="H5" s="11"/>
      <c r="I5" s="11"/>
      <c r="J5" s="11"/>
      <c r="K5" s="11"/>
      <c r="L5" s="11"/>
      <c r="M5" s="11"/>
      <c r="N5" s="11"/>
      <c r="O5" s="11"/>
      <c r="P5" s="11"/>
      <c r="Q5" s="11"/>
      <c r="R5" s="11"/>
      <c r="S5" s="11"/>
      <c r="T5" s="11"/>
      <c r="U5" s="11"/>
      <c r="V5" s="11"/>
      <c r="W5" s="11"/>
      <c r="X5" s="11"/>
      <c r="Y5" s="11"/>
      <c r="Z5" s="11"/>
    </row>
    <row r="6" spans="1:26" ht="15.75" customHeight="1">
      <c r="A6" s="20" t="s">
        <v>2</v>
      </c>
      <c r="B6" s="11"/>
      <c r="C6" s="11"/>
      <c r="D6" s="11"/>
      <c r="E6" s="11"/>
      <c r="F6" s="11"/>
      <c r="G6" s="11"/>
      <c r="H6" s="11"/>
      <c r="I6" s="11"/>
      <c r="J6" s="11"/>
      <c r="K6" s="11"/>
      <c r="L6" s="11"/>
      <c r="M6" s="11"/>
      <c r="N6" s="11"/>
      <c r="O6" s="11"/>
      <c r="P6" s="11"/>
      <c r="Q6" s="11"/>
      <c r="R6" s="11"/>
      <c r="S6" s="11"/>
      <c r="T6" s="11"/>
      <c r="U6" s="11"/>
      <c r="V6" s="11"/>
      <c r="W6" s="11"/>
      <c r="X6" s="11"/>
      <c r="Y6" s="11"/>
      <c r="Z6" s="11"/>
    </row>
    <row r="7" spans="1:26" ht="31.5" customHeight="1">
      <c r="A7" s="247" t="s">
        <v>3</v>
      </c>
      <c r="B7" s="245"/>
      <c r="C7" s="245"/>
      <c r="D7" s="245"/>
      <c r="E7" s="245"/>
      <c r="F7" s="245"/>
      <c r="G7" s="245"/>
      <c r="H7" s="245"/>
      <c r="I7" s="245"/>
      <c r="J7" s="245"/>
      <c r="K7" s="246"/>
      <c r="L7" s="11"/>
      <c r="M7" s="11"/>
      <c r="N7" s="11"/>
      <c r="O7" s="11"/>
      <c r="P7" s="11"/>
      <c r="Q7" s="11"/>
      <c r="R7" s="11"/>
      <c r="S7" s="11"/>
      <c r="T7" s="11"/>
      <c r="U7" s="11"/>
      <c r="V7" s="11"/>
      <c r="W7" s="11"/>
      <c r="X7" s="11"/>
      <c r="Y7" s="11"/>
      <c r="Z7" s="11"/>
    </row>
    <row r="8" spans="1:26" ht="15.75" customHeight="1">
      <c r="A8" s="15"/>
      <c r="B8" s="11"/>
      <c r="C8" s="11"/>
      <c r="D8" s="11"/>
      <c r="E8" s="11"/>
      <c r="F8" s="11"/>
      <c r="G8" s="11"/>
      <c r="H8" s="11"/>
      <c r="I8" s="11"/>
      <c r="J8" s="11"/>
      <c r="K8" s="11"/>
      <c r="L8" s="11"/>
      <c r="M8" s="11"/>
      <c r="N8" s="11"/>
      <c r="O8" s="11"/>
      <c r="P8" s="11"/>
      <c r="Q8" s="11"/>
      <c r="R8" s="11"/>
      <c r="S8" s="11"/>
      <c r="T8" s="11"/>
      <c r="U8" s="11"/>
      <c r="V8" s="11"/>
      <c r="W8" s="11"/>
      <c r="X8" s="11"/>
      <c r="Y8" s="11"/>
      <c r="Z8" s="11"/>
    </row>
    <row r="9" spans="1:26" ht="15.75" customHeight="1">
      <c r="A9" s="20" t="s">
        <v>4</v>
      </c>
      <c r="B9" s="11"/>
      <c r="C9" s="11"/>
      <c r="D9" s="11"/>
      <c r="E9" s="11"/>
      <c r="F9" s="11"/>
      <c r="G9" s="11"/>
      <c r="H9" s="11"/>
      <c r="I9" s="11"/>
      <c r="J9" s="11"/>
      <c r="K9" s="11"/>
      <c r="L9" s="11"/>
      <c r="M9" s="11"/>
      <c r="N9" s="11"/>
      <c r="O9" s="11"/>
      <c r="P9" s="11"/>
      <c r="Q9" s="11"/>
      <c r="R9" s="11"/>
      <c r="S9" s="11"/>
      <c r="T9" s="11"/>
      <c r="U9" s="11"/>
      <c r="V9" s="11"/>
      <c r="W9" s="11"/>
      <c r="X9" s="11"/>
      <c r="Y9" s="11"/>
      <c r="Z9" s="11"/>
    </row>
    <row r="10" spans="1:26" ht="51" customHeight="1">
      <c r="A10" s="244" t="s">
        <v>5</v>
      </c>
      <c r="B10" s="245"/>
      <c r="C10" s="245"/>
      <c r="D10" s="245"/>
      <c r="E10" s="245"/>
      <c r="F10" s="245"/>
      <c r="G10" s="245"/>
      <c r="H10" s="245"/>
      <c r="I10" s="245"/>
      <c r="J10" s="245"/>
      <c r="K10" s="246"/>
      <c r="L10" s="11"/>
      <c r="M10" s="11"/>
      <c r="N10" s="11"/>
      <c r="O10" s="11"/>
      <c r="P10" s="11"/>
      <c r="Q10" s="11"/>
      <c r="R10" s="11"/>
      <c r="S10" s="11"/>
      <c r="T10" s="11"/>
      <c r="U10" s="11"/>
      <c r="V10" s="11"/>
      <c r="W10" s="11"/>
      <c r="X10" s="11"/>
      <c r="Y10" s="11"/>
      <c r="Z10" s="11"/>
    </row>
    <row r="11" spans="1:26" ht="15.75" customHeight="1">
      <c r="A11" s="15"/>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54.75" customHeight="1">
      <c r="A12" s="248" t="s">
        <v>6</v>
      </c>
      <c r="B12" s="245"/>
      <c r="C12" s="245"/>
      <c r="D12" s="245"/>
      <c r="E12" s="245"/>
      <c r="F12" s="245"/>
      <c r="G12" s="245"/>
      <c r="H12" s="245"/>
      <c r="I12" s="245"/>
      <c r="J12" s="245"/>
      <c r="K12" s="246"/>
      <c r="L12" s="11"/>
      <c r="M12" s="11"/>
      <c r="N12" s="11"/>
      <c r="O12" s="11"/>
      <c r="P12" s="11"/>
      <c r="Q12" s="11"/>
      <c r="R12" s="11"/>
      <c r="S12" s="11"/>
      <c r="T12" s="11"/>
      <c r="U12" s="11"/>
      <c r="V12" s="11"/>
      <c r="W12" s="11"/>
      <c r="X12" s="11"/>
      <c r="Y12" s="11"/>
      <c r="Z12" s="11"/>
    </row>
    <row r="13" spans="1:26" ht="15.75" customHeight="1">
      <c r="A13" s="15"/>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67.5" customHeight="1">
      <c r="A14" s="244" t="s">
        <v>8</v>
      </c>
      <c r="B14" s="245"/>
      <c r="C14" s="245"/>
      <c r="D14" s="245"/>
      <c r="E14" s="245"/>
      <c r="F14" s="245"/>
      <c r="G14" s="245"/>
      <c r="H14" s="245"/>
      <c r="I14" s="245"/>
      <c r="J14" s="245"/>
      <c r="K14" s="246"/>
      <c r="L14" s="11"/>
      <c r="M14" s="11"/>
      <c r="N14" s="11"/>
      <c r="O14" s="11"/>
      <c r="P14" s="11"/>
      <c r="Q14" s="11"/>
      <c r="R14" s="11"/>
      <c r="S14" s="11"/>
      <c r="T14" s="11"/>
      <c r="U14" s="11"/>
      <c r="V14" s="11"/>
      <c r="W14" s="11"/>
      <c r="X14" s="11"/>
      <c r="Y14" s="11"/>
      <c r="Z14" s="11"/>
    </row>
    <row r="15" spans="1:26" ht="15.75" customHeight="1">
      <c r="A15" s="15"/>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67.5" customHeight="1">
      <c r="A16" s="244" t="s">
        <v>9</v>
      </c>
      <c r="B16" s="245"/>
      <c r="C16" s="245"/>
      <c r="D16" s="245"/>
      <c r="E16" s="245"/>
      <c r="F16" s="245"/>
      <c r="G16" s="245"/>
      <c r="H16" s="245"/>
      <c r="I16" s="245"/>
      <c r="J16" s="245"/>
      <c r="K16" s="246"/>
      <c r="L16" s="11"/>
      <c r="M16" s="11"/>
      <c r="N16" s="11"/>
      <c r="O16" s="11"/>
      <c r="P16" s="11"/>
      <c r="Q16" s="11"/>
      <c r="R16" s="11"/>
      <c r="S16" s="11"/>
      <c r="T16" s="11"/>
      <c r="U16" s="11"/>
      <c r="V16" s="11"/>
      <c r="W16" s="11"/>
      <c r="X16" s="11"/>
      <c r="Y16" s="11"/>
      <c r="Z16" s="11"/>
    </row>
    <row r="17" spans="1:26" ht="199" customHeight="1">
      <c r="A17" s="244" t="s">
        <v>217</v>
      </c>
      <c r="B17" s="245"/>
      <c r="C17" s="245"/>
      <c r="D17" s="245"/>
      <c r="E17" s="245"/>
      <c r="F17" s="245"/>
      <c r="G17" s="245"/>
      <c r="H17" s="245"/>
      <c r="I17" s="245"/>
      <c r="J17" s="245"/>
      <c r="K17" s="246"/>
      <c r="L17" s="11"/>
      <c r="M17" s="11"/>
      <c r="N17" s="11"/>
      <c r="O17" s="11"/>
      <c r="P17" s="11"/>
      <c r="Q17" s="11"/>
      <c r="R17" s="11"/>
      <c r="S17" s="11"/>
      <c r="T17" s="11"/>
      <c r="U17" s="11"/>
      <c r="V17" s="11"/>
      <c r="W17" s="11"/>
      <c r="X17" s="11"/>
      <c r="Y17" s="11"/>
      <c r="Z17" s="11"/>
    </row>
    <row r="18" spans="1:26" ht="15.75" customHeight="1">
      <c r="A18" s="15"/>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5"/>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5"/>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5"/>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5"/>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5"/>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5"/>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5"/>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5"/>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5"/>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5"/>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5"/>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5"/>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5"/>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5"/>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5"/>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5"/>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5"/>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5"/>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5"/>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5"/>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5"/>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5"/>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5"/>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5"/>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5"/>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5"/>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5"/>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5"/>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5"/>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5"/>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5"/>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5"/>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5"/>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5"/>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5"/>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5"/>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5"/>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5"/>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5"/>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5"/>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5"/>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5"/>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5"/>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5"/>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5"/>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5"/>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5"/>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5"/>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5"/>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5"/>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5"/>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5"/>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5"/>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5"/>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5"/>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5"/>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5"/>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5"/>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5"/>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5"/>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5"/>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5"/>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5"/>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5"/>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5"/>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5"/>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5"/>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5"/>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5"/>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5"/>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5"/>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5"/>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5"/>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5"/>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5"/>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5"/>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5"/>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5"/>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5"/>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5"/>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5"/>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5"/>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5"/>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5"/>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5"/>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5"/>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5"/>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5"/>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5"/>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5"/>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5"/>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5"/>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5"/>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5"/>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5"/>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5"/>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5"/>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5"/>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5"/>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5"/>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5"/>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5"/>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5"/>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5"/>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5"/>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5"/>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5"/>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5"/>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5"/>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5"/>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5"/>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5"/>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5"/>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5"/>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5"/>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5"/>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5"/>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5"/>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5"/>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5"/>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5"/>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5"/>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5"/>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5"/>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5"/>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5"/>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5"/>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5"/>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5"/>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5"/>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5"/>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5"/>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5"/>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5"/>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5"/>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5"/>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5"/>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5"/>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5"/>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5"/>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5"/>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5"/>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5"/>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5"/>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5"/>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5"/>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5"/>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5"/>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5"/>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5"/>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5"/>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5"/>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5"/>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5"/>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5"/>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5"/>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5"/>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5"/>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5"/>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5"/>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5"/>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5"/>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5"/>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5"/>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5"/>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5"/>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5"/>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5"/>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5"/>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5"/>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5"/>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5"/>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5"/>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5"/>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5"/>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5"/>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5"/>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5"/>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5"/>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5"/>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5"/>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5"/>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5"/>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5"/>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5"/>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5"/>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5"/>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5"/>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5"/>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5"/>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5"/>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5"/>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5"/>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5"/>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5"/>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5"/>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5"/>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5"/>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5"/>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5"/>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5"/>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5"/>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5"/>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5"/>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5"/>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5"/>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5"/>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5"/>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5"/>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5"/>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5"/>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5"/>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5"/>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5"/>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5"/>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5"/>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5"/>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5"/>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5"/>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5"/>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5"/>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5"/>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5"/>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5"/>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5"/>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5"/>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5"/>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5"/>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5"/>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5"/>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5"/>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5"/>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5"/>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5"/>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5"/>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5"/>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5"/>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5"/>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5"/>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5"/>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5"/>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5"/>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5"/>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5"/>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5"/>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5"/>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5"/>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5"/>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5"/>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5"/>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5"/>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5"/>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5"/>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5"/>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5"/>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5"/>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5"/>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5"/>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5"/>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5"/>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5"/>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5"/>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5"/>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5"/>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5"/>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5"/>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5"/>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5"/>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5"/>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5"/>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5"/>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5"/>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5"/>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5"/>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5"/>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5"/>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5"/>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5"/>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5"/>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5"/>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5"/>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5"/>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5"/>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5"/>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5"/>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5"/>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5"/>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5"/>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5"/>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5"/>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5"/>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5"/>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5"/>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5"/>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5"/>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5"/>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5"/>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5"/>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5"/>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5"/>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5"/>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5"/>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5"/>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5"/>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5"/>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5"/>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5"/>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5"/>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5"/>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5"/>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5"/>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5"/>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5"/>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5"/>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5"/>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5"/>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5"/>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5"/>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5"/>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5"/>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5"/>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5"/>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5"/>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5"/>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5"/>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5"/>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5"/>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5"/>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5"/>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5"/>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5"/>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5"/>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5"/>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5"/>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5"/>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5"/>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5"/>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5"/>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5"/>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5"/>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5"/>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5"/>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5"/>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5"/>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5"/>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5"/>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5"/>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5"/>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5"/>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5"/>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5"/>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5"/>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5"/>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5"/>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5"/>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5"/>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5"/>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5"/>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5"/>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5"/>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5"/>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5"/>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5"/>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5"/>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5"/>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5"/>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5"/>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5"/>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5"/>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5"/>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5"/>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5"/>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5"/>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5"/>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5"/>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5"/>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5"/>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5"/>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5"/>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5"/>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5"/>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5"/>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5"/>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5"/>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5"/>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5"/>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5"/>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5"/>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5"/>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5"/>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5"/>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5"/>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5"/>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5"/>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5"/>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5"/>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5"/>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5"/>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5"/>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5"/>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5"/>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5"/>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5"/>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5"/>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5"/>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5"/>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5"/>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5"/>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5"/>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5"/>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5"/>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5"/>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5"/>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5"/>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5"/>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5"/>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5"/>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5"/>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5"/>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5"/>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5"/>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5"/>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5"/>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5"/>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5"/>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5"/>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5"/>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5"/>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5"/>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5"/>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5"/>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5"/>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5"/>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5"/>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5"/>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5"/>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5"/>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5"/>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5"/>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5"/>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5"/>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5"/>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5"/>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5"/>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5"/>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5"/>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5"/>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5"/>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5"/>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5"/>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5"/>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5"/>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5"/>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5"/>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5"/>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5"/>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5"/>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5"/>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5"/>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5"/>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5"/>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5"/>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5"/>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5"/>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5"/>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5"/>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5"/>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5"/>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5"/>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5"/>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5"/>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5"/>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5"/>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5"/>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5"/>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5"/>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5"/>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5"/>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5"/>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5"/>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5"/>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5"/>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5"/>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5"/>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5"/>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5"/>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5"/>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5"/>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5"/>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5"/>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5"/>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5"/>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5"/>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5"/>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5"/>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5"/>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5"/>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5"/>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5"/>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5"/>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5"/>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5"/>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5"/>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5"/>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5"/>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5"/>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5"/>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5"/>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5"/>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5"/>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5"/>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5"/>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5"/>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5"/>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5"/>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5"/>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5"/>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5"/>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5"/>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5"/>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5"/>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5"/>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5"/>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5"/>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5"/>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5"/>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5"/>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5"/>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5"/>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5"/>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5"/>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5"/>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5"/>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5"/>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5"/>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5"/>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5"/>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5"/>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5"/>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5"/>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5"/>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5"/>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5"/>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5"/>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5"/>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5"/>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5"/>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5"/>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5"/>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5"/>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5"/>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5"/>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5"/>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5"/>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5"/>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5"/>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5"/>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5"/>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5"/>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5"/>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5"/>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5"/>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5"/>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5"/>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5"/>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5"/>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5"/>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5"/>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5"/>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5"/>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5"/>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5"/>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5"/>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5"/>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5"/>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5"/>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5"/>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5"/>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5"/>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5"/>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5"/>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5"/>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5"/>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5"/>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5"/>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5"/>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5"/>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5"/>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5"/>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5"/>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5"/>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5"/>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5"/>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5"/>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5"/>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5"/>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5"/>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5"/>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5"/>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5"/>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5"/>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5"/>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5"/>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5"/>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5"/>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5"/>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5"/>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5"/>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5"/>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5"/>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5"/>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5"/>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5"/>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5"/>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5"/>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5"/>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5"/>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5"/>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5"/>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5"/>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5"/>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5"/>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5"/>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5"/>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5"/>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5"/>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5"/>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5"/>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5"/>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5"/>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5"/>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5"/>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5"/>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5"/>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5"/>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5"/>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5"/>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5"/>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5"/>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5"/>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5"/>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5"/>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5"/>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5"/>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5"/>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5"/>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5"/>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5"/>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5"/>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5"/>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5"/>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5"/>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5"/>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5"/>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5"/>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5"/>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5"/>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5"/>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5"/>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5"/>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5"/>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5"/>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5"/>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5"/>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5"/>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5"/>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5"/>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5"/>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5"/>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5"/>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5"/>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5"/>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5"/>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5"/>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5"/>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5"/>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5"/>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5"/>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5"/>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5"/>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5"/>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5"/>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5"/>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5"/>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5"/>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5"/>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5"/>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5"/>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5"/>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5"/>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5"/>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5"/>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5"/>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5"/>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5"/>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5"/>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5"/>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5"/>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5"/>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5"/>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5"/>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5"/>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5"/>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5"/>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5"/>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5"/>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5"/>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5"/>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5"/>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5"/>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5"/>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5"/>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5"/>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5"/>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5"/>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5"/>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5"/>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5"/>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5"/>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5"/>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5"/>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5"/>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5"/>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5"/>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5"/>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5"/>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5"/>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5"/>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5"/>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5"/>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5"/>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5"/>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5"/>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5"/>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5"/>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5"/>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5"/>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5"/>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5"/>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5"/>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5"/>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5"/>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5"/>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5"/>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5"/>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5"/>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5"/>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5"/>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5"/>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5"/>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5"/>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5"/>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5"/>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5"/>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5"/>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5"/>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5"/>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5"/>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5"/>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5"/>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5"/>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5"/>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5"/>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5"/>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5"/>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5"/>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5"/>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5"/>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5"/>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5"/>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5"/>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5"/>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5"/>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5"/>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5"/>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5"/>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5"/>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5"/>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5"/>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5"/>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5"/>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5"/>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5"/>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5"/>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5"/>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5"/>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5"/>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5"/>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5"/>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5"/>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5"/>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5"/>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5"/>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5"/>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5"/>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5"/>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5"/>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5"/>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5"/>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5"/>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5"/>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5"/>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5"/>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5"/>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5"/>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5"/>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5"/>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5"/>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5"/>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5"/>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5"/>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5"/>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5"/>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5"/>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5"/>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5"/>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5"/>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5"/>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5"/>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5"/>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5"/>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5"/>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5"/>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5"/>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5"/>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5"/>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5"/>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5"/>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5"/>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5"/>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5"/>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5"/>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5"/>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5"/>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5"/>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5"/>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5"/>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5"/>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5"/>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5"/>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5"/>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5"/>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5"/>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5"/>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5"/>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5"/>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5"/>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5"/>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5"/>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5"/>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5"/>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5"/>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5"/>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5"/>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5"/>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5"/>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5"/>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5"/>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5"/>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5"/>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5"/>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5"/>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5"/>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5"/>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5"/>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5"/>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5"/>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5"/>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5"/>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5"/>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5"/>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5"/>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5"/>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5"/>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5"/>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5"/>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5"/>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5"/>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5"/>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5"/>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5"/>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5"/>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5"/>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5"/>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5"/>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5"/>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5"/>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5"/>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5"/>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5"/>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5"/>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5"/>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5"/>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5"/>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5"/>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5"/>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5"/>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5"/>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5"/>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5"/>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5"/>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5"/>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5"/>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5"/>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5"/>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5"/>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5"/>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5"/>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5"/>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5"/>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5"/>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5"/>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5"/>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5"/>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5"/>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5"/>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5"/>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5"/>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5"/>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5"/>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5"/>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5"/>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5"/>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5"/>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5"/>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5"/>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5"/>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5"/>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5"/>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5"/>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5"/>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5"/>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5"/>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5"/>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5"/>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5"/>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5"/>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5"/>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5"/>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5"/>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5"/>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5"/>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5"/>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5"/>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5"/>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5"/>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5"/>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5"/>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5"/>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5"/>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5"/>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5"/>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5"/>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5"/>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5"/>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5"/>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5"/>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5"/>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5"/>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5"/>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5"/>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5"/>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5"/>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5"/>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5"/>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5"/>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5"/>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5"/>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5"/>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5"/>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5"/>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5"/>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5"/>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5"/>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5"/>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5"/>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5"/>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5"/>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5"/>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5"/>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5"/>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6">
    <mergeCell ref="A17:K17"/>
    <mergeCell ref="A7:K7"/>
    <mergeCell ref="A10:K10"/>
    <mergeCell ref="A12:K12"/>
    <mergeCell ref="A14:K14"/>
    <mergeCell ref="A16:K1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sheetPr>
  <dimension ref="A1:DJ943"/>
  <sheetViews>
    <sheetView showGridLines="0" workbookViewId="0">
      <pane xSplit="3" ySplit="8" topLeftCell="D13" activePane="bottomRight" state="frozen"/>
      <selection pane="topRight" activeCell="D1" sqref="D1"/>
      <selection pane="bottomLeft" activeCell="A9" sqref="A9"/>
      <selection pane="bottomRight"/>
    </sheetView>
  </sheetViews>
  <sheetFormatPr baseColWidth="10" defaultColWidth="11.28515625" defaultRowHeight="15" customHeight="1" outlineLevelCol="1"/>
  <cols>
    <col min="1" max="1" width="24.7109375" customWidth="1"/>
    <col min="2" max="2" width="10.5703125" customWidth="1"/>
    <col min="3" max="3" width="3.42578125" customWidth="1"/>
    <col min="4" max="4" width="2.7109375" customWidth="1"/>
    <col min="5" max="16" width="12.7109375" hidden="1" customWidth="1" outlineLevel="1"/>
    <col min="17" max="17" width="12.7109375" customWidth="1" collapsed="1"/>
    <col min="18" max="32" width="12.7109375" hidden="1" customWidth="1" outlineLevel="1"/>
    <col min="33" max="33" width="12.7109375" customWidth="1" collapsed="1"/>
    <col min="34" max="48" width="12.7109375" hidden="1" customWidth="1" outlineLevel="1"/>
    <col min="49" max="49" width="12.7109375" customWidth="1" collapsed="1"/>
    <col min="50" max="64" width="12.7109375" hidden="1" customWidth="1" outlineLevel="1"/>
    <col min="65" max="65" width="12.7109375" customWidth="1" collapsed="1"/>
    <col min="66" max="80" width="12.7109375" hidden="1" customWidth="1" outlineLevel="1"/>
    <col min="81" max="81" width="12.7109375" customWidth="1" collapsed="1"/>
    <col min="82" max="96" width="12.7109375" hidden="1" customWidth="1" outlineLevel="1"/>
    <col min="97" max="97" width="12.7109375" customWidth="1" collapsed="1"/>
    <col min="98" max="112" width="10.5703125" hidden="1" customWidth="1" outlineLevel="1"/>
    <col min="113" max="113" width="12.7109375" customWidth="1" collapsed="1"/>
    <col min="114" max="114" width="11.28515625" customWidth="1"/>
  </cols>
  <sheetData>
    <row r="1" spans="1:114" ht="21">
      <c r="A1" s="2" t="s">
        <v>162</v>
      </c>
      <c r="B1" s="4"/>
      <c r="C1" s="4"/>
      <c r="D1" s="4"/>
      <c r="E1" s="6"/>
      <c r="F1" s="6"/>
      <c r="G1" s="6"/>
      <c r="H1" s="6"/>
      <c r="I1" s="6"/>
      <c r="J1" s="6"/>
      <c r="K1" s="6"/>
      <c r="L1" s="6"/>
      <c r="M1" s="6"/>
      <c r="N1" s="6"/>
      <c r="O1" s="6"/>
      <c r="P1" s="6"/>
      <c r="Q1" s="8"/>
      <c r="R1" s="10"/>
      <c r="S1" s="10"/>
      <c r="T1" s="4"/>
      <c r="U1" s="6"/>
      <c r="V1" s="6"/>
      <c r="W1" s="6"/>
      <c r="X1" s="6"/>
      <c r="Y1" s="6"/>
      <c r="Z1" s="6"/>
      <c r="AA1" s="6"/>
      <c r="AB1" s="6"/>
      <c r="AC1" s="6"/>
      <c r="AD1" s="6"/>
      <c r="AE1" s="6"/>
      <c r="AF1" s="6"/>
      <c r="AG1" s="8"/>
      <c r="AH1" s="10"/>
      <c r="AI1" s="10"/>
      <c r="AJ1" s="4"/>
      <c r="AK1" s="6"/>
      <c r="AL1" s="6"/>
      <c r="AM1" s="6"/>
      <c r="AN1" s="6"/>
      <c r="AO1" s="6"/>
      <c r="AP1" s="6"/>
      <c r="AQ1" s="6"/>
      <c r="AR1" s="6"/>
      <c r="AS1" s="6"/>
      <c r="AT1" s="13"/>
      <c r="AU1" s="13"/>
      <c r="AV1" s="13"/>
      <c r="AW1" s="14"/>
      <c r="AX1" s="10"/>
      <c r="AY1" s="10"/>
      <c r="AZ1" s="4"/>
      <c r="BA1" s="13"/>
      <c r="BB1" s="13"/>
      <c r="BC1" s="13"/>
      <c r="BD1" s="13"/>
      <c r="BE1" s="13"/>
      <c r="BF1" s="13"/>
      <c r="BG1" s="13"/>
      <c r="BH1" s="13"/>
      <c r="BI1" s="13"/>
      <c r="BJ1" s="13"/>
      <c r="BK1" s="13"/>
      <c r="BL1" s="13"/>
      <c r="BM1" s="14"/>
      <c r="BN1" s="10"/>
      <c r="BO1" s="10"/>
      <c r="BP1" s="4"/>
      <c r="BQ1" s="13"/>
      <c r="BR1" s="13"/>
      <c r="BS1" s="13"/>
      <c r="BT1" s="13"/>
      <c r="BU1" s="13"/>
      <c r="BV1" s="13"/>
      <c r="BW1" s="13"/>
      <c r="BX1" s="13"/>
      <c r="BY1" s="13"/>
      <c r="BZ1" s="13"/>
      <c r="CA1" s="13"/>
      <c r="CB1" s="13"/>
      <c r="CC1" s="14"/>
      <c r="CD1" s="10"/>
      <c r="CE1" s="10"/>
      <c r="CF1" s="4"/>
      <c r="CG1" s="13"/>
      <c r="CH1" s="13"/>
      <c r="CI1" s="13"/>
      <c r="CJ1" s="13"/>
      <c r="CK1" s="13"/>
      <c r="CL1" s="13"/>
      <c r="CM1" s="13"/>
      <c r="CN1" s="13"/>
      <c r="CO1" s="13"/>
      <c r="CP1" s="13"/>
      <c r="CQ1" s="13"/>
      <c r="CR1" s="13"/>
      <c r="CS1" s="14"/>
      <c r="CT1" s="4"/>
      <c r="CU1" s="4"/>
      <c r="CV1" s="4"/>
      <c r="CW1" s="22"/>
      <c r="CX1" s="22"/>
      <c r="CY1" s="22"/>
      <c r="CZ1" s="22"/>
      <c r="DA1" s="22"/>
      <c r="DB1" s="22"/>
      <c r="DC1" s="22"/>
      <c r="DD1" s="22"/>
      <c r="DE1" s="22"/>
      <c r="DF1" s="22"/>
      <c r="DG1" s="22"/>
      <c r="DH1" s="22"/>
      <c r="DI1" s="23"/>
    </row>
    <row r="2" spans="1:114" ht="15.75" customHeight="1">
      <c r="A2" s="4" t="str">
        <f ca="1">Expense!A2</f>
        <v>Strategic Plan - Oct 2020</v>
      </c>
      <c r="B2" s="4"/>
      <c r="C2" s="4"/>
      <c r="D2" s="4"/>
      <c r="E2" s="252" t="s">
        <v>7</v>
      </c>
      <c r="F2" s="250"/>
      <c r="G2" s="250"/>
      <c r="H2" s="250"/>
      <c r="I2" s="250"/>
      <c r="J2" s="250"/>
      <c r="K2" s="250"/>
      <c r="L2" s="250"/>
      <c r="M2" s="250"/>
      <c r="N2" s="250"/>
      <c r="O2" s="250"/>
      <c r="P2" s="250"/>
      <c r="Q2" s="251"/>
      <c r="R2" s="10"/>
      <c r="S2" s="10"/>
      <c r="T2" s="4"/>
      <c r="U2" s="252" t="s">
        <v>7</v>
      </c>
      <c r="V2" s="250"/>
      <c r="W2" s="250"/>
      <c r="X2" s="250"/>
      <c r="Y2" s="250"/>
      <c r="Z2" s="250"/>
      <c r="AA2" s="250"/>
      <c r="AB2" s="250"/>
      <c r="AC2" s="250"/>
      <c r="AD2" s="250"/>
      <c r="AE2" s="250"/>
      <c r="AF2" s="250"/>
      <c r="AG2" s="251"/>
      <c r="AH2" s="10"/>
      <c r="AI2" s="10"/>
      <c r="AJ2" s="4"/>
      <c r="AK2" s="252" t="s">
        <v>7</v>
      </c>
      <c r="AL2" s="250"/>
      <c r="AM2" s="250"/>
      <c r="AN2" s="250"/>
      <c r="AO2" s="250"/>
      <c r="AP2" s="250"/>
      <c r="AQ2" s="250"/>
      <c r="AR2" s="250"/>
      <c r="AS2" s="251"/>
      <c r="AT2" s="253" t="s">
        <v>10</v>
      </c>
      <c r="AU2" s="250"/>
      <c r="AV2" s="250"/>
      <c r="AW2" s="251"/>
      <c r="AX2" s="10"/>
      <c r="AY2" s="10"/>
      <c r="AZ2" s="4"/>
      <c r="BA2" s="253" t="s">
        <v>10</v>
      </c>
      <c r="BB2" s="250"/>
      <c r="BC2" s="250"/>
      <c r="BD2" s="250"/>
      <c r="BE2" s="250"/>
      <c r="BF2" s="250"/>
      <c r="BG2" s="250"/>
      <c r="BH2" s="250"/>
      <c r="BI2" s="250"/>
      <c r="BJ2" s="250"/>
      <c r="BK2" s="250"/>
      <c r="BL2" s="250"/>
      <c r="BM2" s="251"/>
      <c r="BN2" s="10"/>
      <c r="BO2" s="10"/>
      <c r="BP2" s="4"/>
      <c r="BQ2" s="253" t="s">
        <v>10</v>
      </c>
      <c r="BR2" s="250"/>
      <c r="BS2" s="250"/>
      <c r="BT2" s="250"/>
      <c r="BU2" s="250"/>
      <c r="BV2" s="250"/>
      <c r="BW2" s="250"/>
      <c r="BX2" s="250"/>
      <c r="BY2" s="250"/>
      <c r="BZ2" s="250"/>
      <c r="CA2" s="250"/>
      <c r="CB2" s="250"/>
      <c r="CC2" s="251"/>
      <c r="CD2" s="10"/>
      <c r="CE2" s="10"/>
      <c r="CF2" s="4"/>
      <c r="CG2" s="253" t="s">
        <v>10</v>
      </c>
      <c r="CH2" s="250"/>
      <c r="CI2" s="250"/>
      <c r="CJ2" s="250"/>
      <c r="CK2" s="250"/>
      <c r="CL2" s="250"/>
      <c r="CM2" s="250"/>
      <c r="CN2" s="250"/>
      <c r="CO2" s="250"/>
      <c r="CP2" s="250"/>
      <c r="CQ2" s="250"/>
      <c r="CR2" s="250"/>
      <c r="CS2" s="251"/>
      <c r="CT2" s="4"/>
      <c r="CU2" s="4"/>
      <c r="CV2" s="4"/>
      <c r="CW2" s="249" t="s">
        <v>10</v>
      </c>
      <c r="CX2" s="250"/>
      <c r="CY2" s="250"/>
      <c r="CZ2" s="250"/>
      <c r="DA2" s="250"/>
      <c r="DB2" s="250"/>
      <c r="DC2" s="250"/>
      <c r="DD2" s="250"/>
      <c r="DE2" s="250"/>
      <c r="DF2" s="250"/>
      <c r="DG2" s="250"/>
      <c r="DH2" s="250"/>
      <c r="DI2" s="251"/>
    </row>
    <row r="3" spans="1:114" ht="15.75" customHeight="1">
      <c r="A3" s="4" t="str">
        <f>Cover!$B$4</f>
        <v>[Insert Company Name]</v>
      </c>
      <c r="B3" s="4"/>
      <c r="C3" s="4"/>
      <c r="D3" s="4"/>
      <c r="E3" s="27"/>
      <c r="F3" s="27"/>
      <c r="G3" s="27"/>
      <c r="H3" s="27"/>
      <c r="I3" s="27"/>
      <c r="J3" s="27"/>
      <c r="K3" s="27"/>
      <c r="L3" s="27"/>
      <c r="M3" s="27"/>
      <c r="N3" s="27"/>
      <c r="O3" s="27"/>
      <c r="P3" s="27"/>
      <c r="Q3" s="28"/>
      <c r="R3" s="10"/>
      <c r="S3" s="10"/>
      <c r="T3" s="4"/>
      <c r="U3" s="27"/>
      <c r="V3" s="27"/>
      <c r="W3" s="27"/>
      <c r="X3" s="27"/>
      <c r="Y3" s="27"/>
      <c r="Z3" s="27"/>
      <c r="AA3" s="27"/>
      <c r="AB3" s="27"/>
      <c r="AC3" s="27"/>
      <c r="AD3" s="27"/>
      <c r="AE3" s="27"/>
      <c r="AF3" s="27"/>
      <c r="AG3" s="28"/>
      <c r="AH3" s="10"/>
      <c r="AI3" s="10"/>
      <c r="AJ3" s="4"/>
      <c r="AK3" s="27"/>
      <c r="AL3" s="27"/>
      <c r="AM3" s="27"/>
      <c r="AN3" s="27"/>
      <c r="AO3" s="27"/>
      <c r="AP3" s="27"/>
      <c r="AQ3" s="27"/>
      <c r="AR3" s="27"/>
      <c r="AS3" s="27"/>
      <c r="AT3" s="29"/>
      <c r="AU3" s="29"/>
      <c r="AV3" s="29"/>
      <c r="AW3" s="30"/>
      <c r="AX3" s="10"/>
      <c r="AY3" s="10"/>
      <c r="AZ3" s="4"/>
      <c r="BA3" s="29"/>
      <c r="BB3" s="29"/>
      <c r="BC3" s="29"/>
      <c r="BD3" s="29"/>
      <c r="BE3" s="29"/>
      <c r="BF3" s="29"/>
      <c r="BG3" s="29"/>
      <c r="BH3" s="29"/>
      <c r="BI3" s="29"/>
      <c r="BJ3" s="29"/>
      <c r="BK3" s="29"/>
      <c r="BL3" s="29"/>
      <c r="BM3" s="30"/>
      <c r="BN3" s="10"/>
      <c r="BO3" s="10"/>
      <c r="BP3" s="4"/>
      <c r="BQ3" s="29"/>
      <c r="BR3" s="29"/>
      <c r="BS3" s="29"/>
      <c r="BT3" s="29"/>
      <c r="BU3" s="29"/>
      <c r="BV3" s="29"/>
      <c r="BW3" s="29"/>
      <c r="BX3" s="29"/>
      <c r="BY3" s="29"/>
      <c r="BZ3" s="29"/>
      <c r="CA3" s="29"/>
      <c r="CB3" s="29"/>
      <c r="CC3" s="30"/>
      <c r="CD3" s="10"/>
      <c r="CE3" s="10"/>
      <c r="CF3" s="4"/>
      <c r="CG3" s="29"/>
      <c r="CH3" s="29"/>
      <c r="CI3" s="29"/>
      <c r="CJ3" s="29"/>
      <c r="CK3" s="29"/>
      <c r="CL3" s="29"/>
      <c r="CM3" s="29"/>
      <c r="CN3" s="29"/>
      <c r="CO3" s="29"/>
      <c r="CP3" s="29"/>
      <c r="CQ3" s="29"/>
      <c r="CR3" s="29"/>
      <c r="CS3" s="30"/>
      <c r="CT3" s="4"/>
      <c r="CU3" s="4"/>
      <c r="CV3" s="4"/>
      <c r="CW3" s="31"/>
      <c r="CX3" s="31"/>
      <c r="CY3" s="31"/>
      <c r="CZ3" s="31"/>
      <c r="DA3" s="31"/>
      <c r="DB3" s="31"/>
      <c r="DC3" s="31"/>
      <c r="DD3" s="31"/>
      <c r="DE3" s="31"/>
      <c r="DF3" s="31"/>
      <c r="DG3" s="31"/>
      <c r="DH3" s="31"/>
      <c r="DI3" s="32"/>
    </row>
    <row r="4" spans="1:114" ht="15.75" customHeight="1">
      <c r="A4" s="4" t="s">
        <v>11</v>
      </c>
      <c r="B4" s="4"/>
      <c r="C4" s="4"/>
      <c r="D4" s="4"/>
      <c r="E4" s="27">
        <v>42766</v>
      </c>
      <c r="F4" s="27">
        <f t="shared" ref="F4:P4" si="0">EOMONTH(E4,1)</f>
        <v>42794</v>
      </c>
      <c r="G4" s="27">
        <f t="shared" si="0"/>
        <v>42825</v>
      </c>
      <c r="H4" s="27">
        <f t="shared" si="0"/>
        <v>42855</v>
      </c>
      <c r="I4" s="27">
        <f t="shared" si="0"/>
        <v>42886</v>
      </c>
      <c r="J4" s="27">
        <f t="shared" si="0"/>
        <v>42916</v>
      </c>
      <c r="K4" s="27">
        <f t="shared" si="0"/>
        <v>42947</v>
      </c>
      <c r="L4" s="27">
        <f t="shared" si="0"/>
        <v>42978</v>
      </c>
      <c r="M4" s="27">
        <f t="shared" si="0"/>
        <v>43008</v>
      </c>
      <c r="N4" s="27">
        <f t="shared" si="0"/>
        <v>43039</v>
      </c>
      <c r="O4" s="27">
        <f t="shared" si="0"/>
        <v>43069</v>
      </c>
      <c r="P4" s="27">
        <f t="shared" si="0"/>
        <v>43100</v>
      </c>
      <c r="Q4" s="28" t="str">
        <f>"FY"&amp;TEXT(P4," Yyy")</f>
        <v>FY 2017</v>
      </c>
      <c r="R4" s="10"/>
      <c r="S4" s="10"/>
      <c r="T4" s="4"/>
      <c r="U4" s="27">
        <f>EOMONTH(P4,1)</f>
        <v>43131</v>
      </c>
      <c r="V4" s="27">
        <f t="shared" ref="V4:AF4" si="1">EOMONTH(U4,1)</f>
        <v>43159</v>
      </c>
      <c r="W4" s="27">
        <f t="shared" si="1"/>
        <v>43190</v>
      </c>
      <c r="X4" s="27">
        <f t="shared" si="1"/>
        <v>43220</v>
      </c>
      <c r="Y4" s="27">
        <f t="shared" si="1"/>
        <v>43251</v>
      </c>
      <c r="Z4" s="27">
        <f t="shared" si="1"/>
        <v>43281</v>
      </c>
      <c r="AA4" s="27">
        <f t="shared" si="1"/>
        <v>43312</v>
      </c>
      <c r="AB4" s="27">
        <f t="shared" si="1"/>
        <v>43343</v>
      </c>
      <c r="AC4" s="27">
        <f t="shared" si="1"/>
        <v>43373</v>
      </c>
      <c r="AD4" s="27">
        <f t="shared" si="1"/>
        <v>43404</v>
      </c>
      <c r="AE4" s="27">
        <f t="shared" si="1"/>
        <v>43434</v>
      </c>
      <c r="AF4" s="27">
        <f t="shared" si="1"/>
        <v>43465</v>
      </c>
      <c r="AG4" s="28" t="str">
        <f>"FY"&amp;TEXT(AF4," Yyy")</f>
        <v>FY 2018</v>
      </c>
      <c r="AH4" s="10"/>
      <c r="AI4" s="10"/>
      <c r="AJ4" s="4"/>
      <c r="AK4" s="27">
        <f>EOMONTH(AF4,1)</f>
        <v>43496</v>
      </c>
      <c r="AL4" s="27">
        <f t="shared" ref="AL4:AV4" si="2">EOMONTH(AK4,1)</f>
        <v>43524</v>
      </c>
      <c r="AM4" s="27">
        <f t="shared" si="2"/>
        <v>43555</v>
      </c>
      <c r="AN4" s="27">
        <f t="shared" si="2"/>
        <v>43585</v>
      </c>
      <c r="AO4" s="27">
        <f t="shared" si="2"/>
        <v>43616</v>
      </c>
      <c r="AP4" s="27">
        <f t="shared" si="2"/>
        <v>43646</v>
      </c>
      <c r="AQ4" s="27">
        <f t="shared" si="2"/>
        <v>43677</v>
      </c>
      <c r="AR4" s="27">
        <f t="shared" si="2"/>
        <v>43708</v>
      </c>
      <c r="AS4" s="27">
        <f t="shared" si="2"/>
        <v>43738</v>
      </c>
      <c r="AT4" s="29">
        <f t="shared" si="2"/>
        <v>43769</v>
      </c>
      <c r="AU4" s="29">
        <f t="shared" si="2"/>
        <v>43799</v>
      </c>
      <c r="AV4" s="29">
        <f t="shared" si="2"/>
        <v>43830</v>
      </c>
      <c r="AW4" s="30" t="str">
        <f>"FY"&amp;TEXT(AV4," Yyy")</f>
        <v>FY 2019</v>
      </c>
      <c r="AX4" s="10"/>
      <c r="AY4" s="10"/>
      <c r="AZ4" s="4"/>
      <c r="BA4" s="29">
        <f>EOMONTH(AV4,1)</f>
        <v>43861</v>
      </c>
      <c r="BB4" s="29">
        <f t="shared" ref="BB4:BL4" si="3">EOMONTH(BA4,1)</f>
        <v>43890</v>
      </c>
      <c r="BC4" s="29">
        <f t="shared" si="3"/>
        <v>43921</v>
      </c>
      <c r="BD4" s="29">
        <f t="shared" si="3"/>
        <v>43951</v>
      </c>
      <c r="BE4" s="29">
        <f t="shared" si="3"/>
        <v>43982</v>
      </c>
      <c r="BF4" s="29">
        <f t="shared" si="3"/>
        <v>44012</v>
      </c>
      <c r="BG4" s="29">
        <f t="shared" si="3"/>
        <v>44043</v>
      </c>
      <c r="BH4" s="29">
        <f t="shared" si="3"/>
        <v>44074</v>
      </c>
      <c r="BI4" s="29">
        <f t="shared" si="3"/>
        <v>44104</v>
      </c>
      <c r="BJ4" s="29">
        <f t="shared" si="3"/>
        <v>44135</v>
      </c>
      <c r="BK4" s="29">
        <f t="shared" si="3"/>
        <v>44165</v>
      </c>
      <c r="BL4" s="29">
        <f t="shared" si="3"/>
        <v>44196</v>
      </c>
      <c r="BM4" s="30" t="str">
        <f>"FY"&amp;TEXT(BL4," Yyy")</f>
        <v>FY 2020</v>
      </c>
      <c r="BN4" s="10"/>
      <c r="BO4" s="10"/>
      <c r="BP4" s="4"/>
      <c r="BQ4" s="29">
        <f>EOMONTH(BL4,1)</f>
        <v>44227</v>
      </c>
      <c r="BR4" s="29">
        <f t="shared" ref="BR4:CB4" si="4">EOMONTH(BQ4,1)</f>
        <v>44255</v>
      </c>
      <c r="BS4" s="29">
        <f t="shared" si="4"/>
        <v>44286</v>
      </c>
      <c r="BT4" s="29">
        <f t="shared" si="4"/>
        <v>44316</v>
      </c>
      <c r="BU4" s="29">
        <f t="shared" si="4"/>
        <v>44347</v>
      </c>
      <c r="BV4" s="29">
        <f t="shared" si="4"/>
        <v>44377</v>
      </c>
      <c r="BW4" s="29">
        <f t="shared" si="4"/>
        <v>44408</v>
      </c>
      <c r="BX4" s="29">
        <f t="shared" si="4"/>
        <v>44439</v>
      </c>
      <c r="BY4" s="29">
        <f t="shared" si="4"/>
        <v>44469</v>
      </c>
      <c r="BZ4" s="29">
        <f t="shared" si="4"/>
        <v>44500</v>
      </c>
      <c r="CA4" s="29">
        <f t="shared" si="4"/>
        <v>44530</v>
      </c>
      <c r="CB4" s="29">
        <f t="shared" si="4"/>
        <v>44561</v>
      </c>
      <c r="CC4" s="30" t="str">
        <f>"FY"&amp;TEXT(CB4," Yyy")</f>
        <v>FY 2021</v>
      </c>
      <c r="CD4" s="10"/>
      <c r="CE4" s="10"/>
      <c r="CF4" s="4"/>
      <c r="CG4" s="29">
        <f>EOMONTH(CB4,1)</f>
        <v>44592</v>
      </c>
      <c r="CH4" s="29">
        <f t="shared" ref="CH4:CR4" si="5">EOMONTH(CG4,1)</f>
        <v>44620</v>
      </c>
      <c r="CI4" s="29">
        <f t="shared" si="5"/>
        <v>44651</v>
      </c>
      <c r="CJ4" s="29">
        <f t="shared" si="5"/>
        <v>44681</v>
      </c>
      <c r="CK4" s="29">
        <f t="shared" si="5"/>
        <v>44712</v>
      </c>
      <c r="CL4" s="29">
        <f t="shared" si="5"/>
        <v>44742</v>
      </c>
      <c r="CM4" s="29">
        <f t="shared" si="5"/>
        <v>44773</v>
      </c>
      <c r="CN4" s="29">
        <f t="shared" si="5"/>
        <v>44804</v>
      </c>
      <c r="CO4" s="29">
        <f t="shared" si="5"/>
        <v>44834</v>
      </c>
      <c r="CP4" s="29">
        <f t="shared" si="5"/>
        <v>44865</v>
      </c>
      <c r="CQ4" s="29">
        <f t="shared" si="5"/>
        <v>44895</v>
      </c>
      <c r="CR4" s="29">
        <f t="shared" si="5"/>
        <v>44926</v>
      </c>
      <c r="CS4" s="30" t="str">
        <f>"FY"&amp;TEXT(CR4," Yyy")</f>
        <v>FY 2022</v>
      </c>
      <c r="CT4" s="4"/>
      <c r="CU4" s="4"/>
      <c r="CV4" s="4"/>
      <c r="CW4" s="31">
        <v>44948</v>
      </c>
      <c r="CX4" s="31">
        <f t="shared" ref="CX4:DH4" si="6">EOMONTH(CW4,1)</f>
        <v>44985</v>
      </c>
      <c r="CY4" s="31">
        <f t="shared" si="6"/>
        <v>45016</v>
      </c>
      <c r="CZ4" s="31">
        <f t="shared" si="6"/>
        <v>45046</v>
      </c>
      <c r="DA4" s="31">
        <f t="shared" si="6"/>
        <v>45077</v>
      </c>
      <c r="DB4" s="31">
        <f t="shared" si="6"/>
        <v>45107</v>
      </c>
      <c r="DC4" s="31">
        <f t="shared" si="6"/>
        <v>45138</v>
      </c>
      <c r="DD4" s="31">
        <f t="shared" si="6"/>
        <v>45169</v>
      </c>
      <c r="DE4" s="31">
        <f t="shared" si="6"/>
        <v>45199</v>
      </c>
      <c r="DF4" s="31">
        <f t="shared" si="6"/>
        <v>45230</v>
      </c>
      <c r="DG4" s="31">
        <f t="shared" si="6"/>
        <v>45260</v>
      </c>
      <c r="DH4" s="31">
        <f t="shared" si="6"/>
        <v>45291</v>
      </c>
      <c r="DI4" s="32" t="s">
        <v>18</v>
      </c>
    </row>
    <row r="5" spans="1:114" ht="7.5" customHeight="1">
      <c r="A5" s="35"/>
      <c r="B5" s="36"/>
      <c r="C5" s="36"/>
      <c r="D5" s="36"/>
      <c r="E5" s="38"/>
      <c r="F5" s="38"/>
      <c r="G5" s="38"/>
      <c r="H5" s="38"/>
      <c r="I5" s="38"/>
      <c r="J5" s="38"/>
      <c r="K5" s="38"/>
      <c r="L5" s="38"/>
      <c r="M5" s="38"/>
      <c r="N5" s="38"/>
      <c r="O5" s="38"/>
      <c r="P5" s="38"/>
      <c r="Q5" s="36"/>
      <c r="R5" s="37"/>
      <c r="S5" s="37"/>
      <c r="T5" s="36"/>
      <c r="U5" s="38"/>
      <c r="V5" s="38"/>
      <c r="W5" s="38"/>
      <c r="X5" s="38"/>
      <c r="Y5" s="38"/>
      <c r="Z5" s="38"/>
      <c r="AA5" s="38"/>
      <c r="AB5" s="38"/>
      <c r="AC5" s="38"/>
      <c r="AD5" s="38"/>
      <c r="AE5" s="38"/>
      <c r="AF5" s="38"/>
      <c r="AG5" s="36"/>
      <c r="AH5" s="37"/>
      <c r="AI5" s="37"/>
      <c r="AJ5" s="36"/>
      <c r="AK5" s="38"/>
      <c r="AL5" s="38"/>
      <c r="AM5" s="38"/>
      <c r="AN5" s="38"/>
      <c r="AO5" s="38"/>
      <c r="AP5" s="38"/>
      <c r="AQ5" s="38"/>
      <c r="AR5" s="38"/>
      <c r="AS5" s="38"/>
      <c r="AT5" s="38"/>
      <c r="AU5" s="38"/>
      <c r="AV5" s="38"/>
      <c r="AW5" s="36"/>
      <c r="AX5" s="37"/>
      <c r="AY5" s="37"/>
      <c r="AZ5" s="36"/>
      <c r="BA5" s="38"/>
      <c r="BB5" s="38"/>
      <c r="BC5" s="38"/>
      <c r="BD5" s="38"/>
      <c r="BE5" s="38"/>
      <c r="BF5" s="38"/>
      <c r="BG5" s="38"/>
      <c r="BH5" s="38"/>
      <c r="BI5" s="38"/>
      <c r="BJ5" s="38"/>
      <c r="BK5" s="38"/>
      <c r="BL5" s="38"/>
      <c r="BM5" s="36"/>
      <c r="BN5" s="37"/>
      <c r="BO5" s="37"/>
      <c r="BP5" s="36"/>
      <c r="BQ5" s="38"/>
      <c r="BR5" s="38"/>
      <c r="BS5" s="38"/>
      <c r="BT5" s="38"/>
      <c r="BU5" s="38"/>
      <c r="BV5" s="38"/>
      <c r="BW5" s="38"/>
      <c r="BX5" s="38"/>
      <c r="BY5" s="38"/>
      <c r="BZ5" s="38"/>
      <c r="CA5" s="38"/>
      <c r="CB5" s="38"/>
      <c r="CC5" s="36"/>
      <c r="CD5" s="37"/>
      <c r="CE5" s="37"/>
      <c r="CF5" s="36"/>
      <c r="CG5" s="38"/>
      <c r="CH5" s="38"/>
      <c r="CI5" s="38"/>
      <c r="CJ5" s="38"/>
      <c r="CK5" s="38"/>
      <c r="CL5" s="38"/>
      <c r="CM5" s="38"/>
      <c r="CN5" s="38"/>
      <c r="CO5" s="38"/>
      <c r="CP5" s="38"/>
      <c r="CQ5" s="38"/>
      <c r="CR5" s="38"/>
      <c r="CS5" s="36"/>
      <c r="CT5" s="36"/>
      <c r="CU5" s="4"/>
      <c r="CV5" s="4"/>
      <c r="CW5" s="4"/>
      <c r="CX5" s="4"/>
      <c r="CY5" s="4"/>
      <c r="CZ5" s="4"/>
      <c r="DA5" s="4"/>
      <c r="DB5" s="4"/>
      <c r="DC5" s="4"/>
      <c r="DD5" s="4"/>
      <c r="DE5" s="4"/>
      <c r="DF5" s="4"/>
      <c r="DG5" s="4"/>
      <c r="DH5" s="4"/>
    </row>
    <row r="6" spans="1:114" ht="15.75" customHeight="1">
      <c r="A6" s="4" t="s">
        <v>164</v>
      </c>
      <c r="B6" s="36"/>
      <c r="C6" s="174"/>
      <c r="D6" s="174"/>
      <c r="E6" s="144">
        <f t="shared" ref="E6:P6" si="7">E12</f>
        <v>0</v>
      </c>
      <c r="F6" s="144">
        <f t="shared" si="7"/>
        <v>0</v>
      </c>
      <c r="G6" s="144">
        <f t="shared" si="7"/>
        <v>0</v>
      </c>
      <c r="H6" s="144">
        <f t="shared" si="7"/>
        <v>0</v>
      </c>
      <c r="I6" s="144">
        <f t="shared" si="7"/>
        <v>0</v>
      </c>
      <c r="J6" s="144">
        <f t="shared" si="7"/>
        <v>0</v>
      </c>
      <c r="K6" s="144">
        <f t="shared" si="7"/>
        <v>0</v>
      </c>
      <c r="L6" s="144">
        <f t="shared" si="7"/>
        <v>0</v>
      </c>
      <c r="M6" s="144">
        <f t="shared" si="7"/>
        <v>0</v>
      </c>
      <c r="N6" s="144">
        <f t="shared" si="7"/>
        <v>0</v>
      </c>
      <c r="O6" s="144">
        <f t="shared" si="7"/>
        <v>0</v>
      </c>
      <c r="P6" s="144">
        <f t="shared" si="7"/>
        <v>0</v>
      </c>
      <c r="Q6" s="144">
        <f t="shared" ref="Q6:Q7" si="8">SUM(E6:P6)</f>
        <v>0</v>
      </c>
      <c r="R6" s="174"/>
      <c r="S6" s="174"/>
      <c r="T6" s="174"/>
      <c r="U6" s="144">
        <f t="shared" ref="U6:AF6" si="9">U12</f>
        <v>0</v>
      </c>
      <c r="V6" s="144">
        <f t="shared" si="9"/>
        <v>0</v>
      </c>
      <c r="W6" s="144">
        <f t="shared" si="9"/>
        <v>0</v>
      </c>
      <c r="X6" s="144">
        <f t="shared" si="9"/>
        <v>0</v>
      </c>
      <c r="Y6" s="144">
        <f t="shared" si="9"/>
        <v>0</v>
      </c>
      <c r="Z6" s="144">
        <f t="shared" si="9"/>
        <v>0</v>
      </c>
      <c r="AA6" s="144">
        <f t="shared" si="9"/>
        <v>0</v>
      </c>
      <c r="AB6" s="144">
        <f t="shared" si="9"/>
        <v>0</v>
      </c>
      <c r="AC6" s="144">
        <f t="shared" si="9"/>
        <v>0</v>
      </c>
      <c r="AD6" s="144">
        <f t="shared" si="9"/>
        <v>0</v>
      </c>
      <c r="AE6" s="144">
        <f t="shared" si="9"/>
        <v>0</v>
      </c>
      <c r="AF6" s="144">
        <f t="shared" si="9"/>
        <v>0</v>
      </c>
      <c r="AG6" s="144">
        <f t="shared" ref="AG6:AG7" si="10">SUM(U6:AF6)</f>
        <v>0</v>
      </c>
      <c r="AH6" s="174"/>
      <c r="AI6" s="174"/>
      <c r="AJ6" s="174"/>
      <c r="AK6" s="144">
        <f t="shared" ref="AK6:AV6" si="11">AK12</f>
        <v>0</v>
      </c>
      <c r="AL6" s="144">
        <f t="shared" si="11"/>
        <v>0</v>
      </c>
      <c r="AM6" s="144">
        <f t="shared" si="11"/>
        <v>0</v>
      </c>
      <c r="AN6" s="144">
        <f t="shared" si="11"/>
        <v>0</v>
      </c>
      <c r="AO6" s="144">
        <f t="shared" si="11"/>
        <v>0</v>
      </c>
      <c r="AP6" s="144">
        <f t="shared" si="11"/>
        <v>0</v>
      </c>
      <c r="AQ6" s="144">
        <f t="shared" si="11"/>
        <v>0</v>
      </c>
      <c r="AR6" s="144">
        <f t="shared" si="11"/>
        <v>0</v>
      </c>
      <c r="AS6" s="144">
        <f t="shared" si="11"/>
        <v>0</v>
      </c>
      <c r="AT6" s="144">
        <f t="shared" si="11"/>
        <v>0</v>
      </c>
      <c r="AU6" s="144">
        <f t="shared" si="11"/>
        <v>0</v>
      </c>
      <c r="AV6" s="144">
        <f t="shared" si="11"/>
        <v>0</v>
      </c>
      <c r="AW6" s="144">
        <f t="shared" ref="AW6:AW7" si="12">SUM(AK6:AV6)</f>
        <v>0</v>
      </c>
      <c r="AX6" s="174"/>
      <c r="AY6" s="174"/>
      <c r="AZ6" s="174"/>
      <c r="BA6" s="144">
        <f t="shared" ref="BA6:BL6" si="13">BA12</f>
        <v>350000</v>
      </c>
      <c r="BB6" s="144">
        <f t="shared" si="13"/>
        <v>0</v>
      </c>
      <c r="BC6" s="144">
        <f t="shared" si="13"/>
        <v>0</v>
      </c>
      <c r="BD6" s="144">
        <f t="shared" si="13"/>
        <v>0</v>
      </c>
      <c r="BE6" s="144">
        <f t="shared" si="13"/>
        <v>0</v>
      </c>
      <c r="BF6" s="144">
        <f t="shared" si="13"/>
        <v>0</v>
      </c>
      <c r="BG6" s="144">
        <f t="shared" si="13"/>
        <v>0</v>
      </c>
      <c r="BH6" s="144">
        <f t="shared" si="13"/>
        <v>0</v>
      </c>
      <c r="BI6" s="144">
        <f t="shared" si="13"/>
        <v>1500000</v>
      </c>
      <c r="BJ6" s="144">
        <f t="shared" si="13"/>
        <v>0</v>
      </c>
      <c r="BK6" s="144">
        <f t="shared" si="13"/>
        <v>0</v>
      </c>
      <c r="BL6" s="144">
        <f t="shared" si="13"/>
        <v>0</v>
      </c>
      <c r="BM6" s="144">
        <f>SUM(BA6:BL6)</f>
        <v>1850000</v>
      </c>
      <c r="BN6" s="174"/>
      <c r="BO6" s="174"/>
      <c r="BP6" s="174"/>
      <c r="BQ6" s="144">
        <f t="shared" ref="BQ6:CB6" si="14">BQ12</f>
        <v>0</v>
      </c>
      <c r="BR6" s="144">
        <f t="shared" si="14"/>
        <v>0</v>
      </c>
      <c r="BS6" s="144">
        <f t="shared" si="14"/>
        <v>0</v>
      </c>
      <c r="BT6" s="144">
        <f t="shared" si="14"/>
        <v>0</v>
      </c>
      <c r="BU6" s="144">
        <f t="shared" si="14"/>
        <v>0</v>
      </c>
      <c r="BV6" s="144">
        <f t="shared" si="14"/>
        <v>0</v>
      </c>
      <c r="BW6" s="144">
        <f t="shared" si="14"/>
        <v>0</v>
      </c>
      <c r="BX6" s="144">
        <f t="shared" si="14"/>
        <v>0</v>
      </c>
      <c r="BY6" s="144">
        <f t="shared" si="14"/>
        <v>0</v>
      </c>
      <c r="BZ6" s="144">
        <f t="shared" si="14"/>
        <v>0</v>
      </c>
      <c r="CA6" s="144">
        <f t="shared" si="14"/>
        <v>0</v>
      </c>
      <c r="CB6" s="144">
        <f t="shared" si="14"/>
        <v>0</v>
      </c>
      <c r="CC6" s="144">
        <f t="shared" ref="CC6:CC7" si="15">SUM(BQ6:CB6)</f>
        <v>0</v>
      </c>
      <c r="CD6" s="174"/>
      <c r="CE6" s="174"/>
      <c r="CF6" s="174"/>
      <c r="CG6" s="144">
        <f t="shared" ref="CG6:CN6" si="16">CG12</f>
        <v>0</v>
      </c>
      <c r="CH6" s="144">
        <f t="shared" si="16"/>
        <v>0</v>
      </c>
      <c r="CI6" s="144">
        <f t="shared" si="16"/>
        <v>0</v>
      </c>
      <c r="CJ6" s="144">
        <f t="shared" si="16"/>
        <v>0</v>
      </c>
      <c r="CK6" s="144">
        <f t="shared" si="16"/>
        <v>0</v>
      </c>
      <c r="CL6" s="144">
        <f t="shared" si="16"/>
        <v>0</v>
      </c>
      <c r="CM6" s="144">
        <f t="shared" si="16"/>
        <v>0</v>
      </c>
      <c r="CN6" s="144">
        <f t="shared" si="16"/>
        <v>0</v>
      </c>
      <c r="CO6" s="144">
        <v>0</v>
      </c>
      <c r="CP6" s="144">
        <f t="shared" ref="CP6:CR6" si="17">CP12</f>
        <v>0</v>
      </c>
      <c r="CQ6" s="144">
        <f t="shared" si="17"/>
        <v>0</v>
      </c>
      <c r="CR6" s="144">
        <f t="shared" si="17"/>
        <v>0</v>
      </c>
      <c r="CS6" s="144">
        <f t="shared" ref="CS6:CS7" si="18">SUM(CG6:CR6)</f>
        <v>0</v>
      </c>
      <c r="CT6" s="174"/>
      <c r="CU6" s="144"/>
      <c r="CV6" s="144"/>
      <c r="CW6" s="144">
        <f t="shared" ref="CW6:DD6" si="19">CW12</f>
        <v>0</v>
      </c>
      <c r="CX6" s="144">
        <f t="shared" si="19"/>
        <v>0</v>
      </c>
      <c r="CY6" s="144">
        <f t="shared" si="19"/>
        <v>0</v>
      </c>
      <c r="CZ6" s="144">
        <f t="shared" si="19"/>
        <v>0</v>
      </c>
      <c r="DA6" s="144">
        <f t="shared" si="19"/>
        <v>0</v>
      </c>
      <c r="DB6" s="144">
        <f t="shared" si="19"/>
        <v>0</v>
      </c>
      <c r="DC6" s="144">
        <f t="shared" si="19"/>
        <v>0</v>
      </c>
      <c r="DD6" s="144">
        <f t="shared" si="19"/>
        <v>0</v>
      </c>
      <c r="DE6" s="144">
        <v>0</v>
      </c>
      <c r="DF6" s="144">
        <f t="shared" ref="DF6:DH6" si="20">DF12</f>
        <v>0</v>
      </c>
      <c r="DG6" s="144">
        <f t="shared" si="20"/>
        <v>0</v>
      </c>
      <c r="DH6" s="144">
        <f t="shared" si="20"/>
        <v>0</v>
      </c>
      <c r="DI6" s="144">
        <f t="shared" ref="DI6:DI7" si="21">SUM(CW6:DH6)</f>
        <v>0</v>
      </c>
    </row>
    <row r="7" spans="1:114" s="196" customFormat="1" ht="15.75" customHeight="1">
      <c r="A7" s="198" t="s">
        <v>166</v>
      </c>
      <c r="B7" s="214"/>
      <c r="C7" s="214"/>
      <c r="D7" s="214"/>
      <c r="E7" s="215">
        <f t="shared" ref="E7:P7" si="22">SUM(E6)</f>
        <v>0</v>
      </c>
      <c r="F7" s="215">
        <f t="shared" si="22"/>
        <v>0</v>
      </c>
      <c r="G7" s="215">
        <f t="shared" si="22"/>
        <v>0</v>
      </c>
      <c r="H7" s="215">
        <f t="shared" si="22"/>
        <v>0</v>
      </c>
      <c r="I7" s="215">
        <f t="shared" si="22"/>
        <v>0</v>
      </c>
      <c r="J7" s="215">
        <f t="shared" si="22"/>
        <v>0</v>
      </c>
      <c r="K7" s="215">
        <f t="shared" si="22"/>
        <v>0</v>
      </c>
      <c r="L7" s="215">
        <f t="shared" si="22"/>
        <v>0</v>
      </c>
      <c r="M7" s="215">
        <f t="shared" si="22"/>
        <v>0</v>
      </c>
      <c r="N7" s="215">
        <f t="shared" si="22"/>
        <v>0</v>
      </c>
      <c r="O7" s="215">
        <f t="shared" si="22"/>
        <v>0</v>
      </c>
      <c r="P7" s="215">
        <f t="shared" si="22"/>
        <v>0</v>
      </c>
      <c r="Q7" s="215">
        <f t="shared" si="8"/>
        <v>0</v>
      </c>
      <c r="R7" s="214"/>
      <c r="S7" s="214"/>
      <c r="T7" s="214"/>
      <c r="U7" s="215">
        <f t="shared" ref="U7:AF7" si="23">SUM(U6)</f>
        <v>0</v>
      </c>
      <c r="V7" s="215">
        <f t="shared" si="23"/>
        <v>0</v>
      </c>
      <c r="W7" s="215">
        <f t="shared" si="23"/>
        <v>0</v>
      </c>
      <c r="X7" s="215">
        <f t="shared" si="23"/>
        <v>0</v>
      </c>
      <c r="Y7" s="215">
        <f t="shared" si="23"/>
        <v>0</v>
      </c>
      <c r="Z7" s="215">
        <f t="shared" si="23"/>
        <v>0</v>
      </c>
      <c r="AA7" s="215">
        <f t="shared" si="23"/>
        <v>0</v>
      </c>
      <c r="AB7" s="215">
        <f t="shared" si="23"/>
        <v>0</v>
      </c>
      <c r="AC7" s="215">
        <f t="shared" si="23"/>
        <v>0</v>
      </c>
      <c r="AD7" s="215">
        <f t="shared" si="23"/>
        <v>0</v>
      </c>
      <c r="AE7" s="215">
        <f t="shared" si="23"/>
        <v>0</v>
      </c>
      <c r="AF7" s="215">
        <f t="shared" si="23"/>
        <v>0</v>
      </c>
      <c r="AG7" s="215">
        <f t="shared" si="10"/>
        <v>0</v>
      </c>
      <c r="AH7" s="214"/>
      <c r="AI7" s="214"/>
      <c r="AJ7" s="214"/>
      <c r="AK7" s="215">
        <f t="shared" ref="AK7:AV7" si="24">SUM(AK6)</f>
        <v>0</v>
      </c>
      <c r="AL7" s="215">
        <f t="shared" si="24"/>
        <v>0</v>
      </c>
      <c r="AM7" s="215">
        <f t="shared" si="24"/>
        <v>0</v>
      </c>
      <c r="AN7" s="215">
        <f t="shared" si="24"/>
        <v>0</v>
      </c>
      <c r="AO7" s="215">
        <f t="shared" si="24"/>
        <v>0</v>
      </c>
      <c r="AP7" s="215">
        <f t="shared" si="24"/>
        <v>0</v>
      </c>
      <c r="AQ7" s="215">
        <f t="shared" si="24"/>
        <v>0</v>
      </c>
      <c r="AR7" s="215">
        <f t="shared" si="24"/>
        <v>0</v>
      </c>
      <c r="AS7" s="215">
        <f t="shared" si="24"/>
        <v>0</v>
      </c>
      <c r="AT7" s="215">
        <f t="shared" si="24"/>
        <v>0</v>
      </c>
      <c r="AU7" s="215">
        <f t="shared" si="24"/>
        <v>0</v>
      </c>
      <c r="AV7" s="215">
        <f t="shared" si="24"/>
        <v>0</v>
      </c>
      <c r="AW7" s="215">
        <f t="shared" si="12"/>
        <v>0</v>
      </c>
      <c r="AX7" s="214"/>
      <c r="AY7" s="214"/>
      <c r="AZ7" s="214"/>
      <c r="BA7" s="215">
        <f t="shared" ref="BA7:BM7" si="25">SUM(BA6)</f>
        <v>350000</v>
      </c>
      <c r="BB7" s="215">
        <f t="shared" si="25"/>
        <v>0</v>
      </c>
      <c r="BC7" s="215">
        <f t="shared" si="25"/>
        <v>0</v>
      </c>
      <c r="BD7" s="215">
        <f t="shared" si="25"/>
        <v>0</v>
      </c>
      <c r="BE7" s="215">
        <f t="shared" si="25"/>
        <v>0</v>
      </c>
      <c r="BF7" s="215">
        <f t="shared" si="25"/>
        <v>0</v>
      </c>
      <c r="BG7" s="215">
        <f t="shared" si="25"/>
        <v>0</v>
      </c>
      <c r="BH7" s="215">
        <f t="shared" si="25"/>
        <v>0</v>
      </c>
      <c r="BI7" s="215">
        <f t="shared" si="25"/>
        <v>1500000</v>
      </c>
      <c r="BJ7" s="215">
        <f t="shared" si="25"/>
        <v>0</v>
      </c>
      <c r="BK7" s="215">
        <f t="shared" si="25"/>
        <v>0</v>
      </c>
      <c r="BL7" s="215">
        <f t="shared" si="25"/>
        <v>0</v>
      </c>
      <c r="BM7" s="215">
        <f t="shared" si="25"/>
        <v>1850000</v>
      </c>
      <c r="BN7" s="214"/>
      <c r="BO7" s="214"/>
      <c r="BP7" s="214"/>
      <c r="BQ7" s="215">
        <f t="shared" ref="BQ7:CB7" si="26">SUM(BQ6)</f>
        <v>0</v>
      </c>
      <c r="BR7" s="215">
        <f t="shared" si="26"/>
        <v>0</v>
      </c>
      <c r="BS7" s="215">
        <f t="shared" si="26"/>
        <v>0</v>
      </c>
      <c r="BT7" s="215">
        <f t="shared" si="26"/>
        <v>0</v>
      </c>
      <c r="BU7" s="215">
        <f t="shared" si="26"/>
        <v>0</v>
      </c>
      <c r="BV7" s="215">
        <f t="shared" si="26"/>
        <v>0</v>
      </c>
      <c r="BW7" s="215">
        <f t="shared" si="26"/>
        <v>0</v>
      </c>
      <c r="BX7" s="215">
        <f t="shared" si="26"/>
        <v>0</v>
      </c>
      <c r="BY7" s="215">
        <f t="shared" si="26"/>
        <v>0</v>
      </c>
      <c r="BZ7" s="215">
        <f t="shared" si="26"/>
        <v>0</v>
      </c>
      <c r="CA7" s="215">
        <f t="shared" si="26"/>
        <v>0</v>
      </c>
      <c r="CB7" s="215">
        <f t="shared" si="26"/>
        <v>0</v>
      </c>
      <c r="CC7" s="215">
        <f t="shared" si="15"/>
        <v>0</v>
      </c>
      <c r="CD7" s="214"/>
      <c r="CE7" s="214"/>
      <c r="CF7" s="214"/>
      <c r="CG7" s="215">
        <f t="shared" ref="CG7:CR7" si="27">SUM(CG6)</f>
        <v>0</v>
      </c>
      <c r="CH7" s="215">
        <f t="shared" si="27"/>
        <v>0</v>
      </c>
      <c r="CI7" s="215">
        <f t="shared" si="27"/>
        <v>0</v>
      </c>
      <c r="CJ7" s="215">
        <f t="shared" si="27"/>
        <v>0</v>
      </c>
      <c r="CK7" s="215">
        <f t="shared" si="27"/>
        <v>0</v>
      </c>
      <c r="CL7" s="215">
        <f t="shared" si="27"/>
        <v>0</v>
      </c>
      <c r="CM7" s="215">
        <f t="shared" si="27"/>
        <v>0</v>
      </c>
      <c r="CN7" s="215">
        <f t="shared" si="27"/>
        <v>0</v>
      </c>
      <c r="CO7" s="215">
        <f t="shared" si="27"/>
        <v>0</v>
      </c>
      <c r="CP7" s="215">
        <f t="shared" si="27"/>
        <v>0</v>
      </c>
      <c r="CQ7" s="215">
        <f t="shared" si="27"/>
        <v>0</v>
      </c>
      <c r="CR7" s="215">
        <f t="shared" si="27"/>
        <v>0</v>
      </c>
      <c r="CS7" s="215">
        <f t="shared" si="18"/>
        <v>0</v>
      </c>
      <c r="CT7" s="214"/>
      <c r="CU7" s="198"/>
      <c r="CV7" s="198"/>
      <c r="CW7" s="215">
        <f t="shared" ref="CW7:DH7" si="28">SUM(CW6)</f>
        <v>0</v>
      </c>
      <c r="CX7" s="215">
        <f t="shared" si="28"/>
        <v>0</v>
      </c>
      <c r="CY7" s="215">
        <f t="shared" si="28"/>
        <v>0</v>
      </c>
      <c r="CZ7" s="215">
        <f t="shared" si="28"/>
        <v>0</v>
      </c>
      <c r="DA7" s="215">
        <f t="shared" si="28"/>
        <v>0</v>
      </c>
      <c r="DB7" s="215">
        <f t="shared" si="28"/>
        <v>0</v>
      </c>
      <c r="DC7" s="215">
        <f t="shared" si="28"/>
        <v>0</v>
      </c>
      <c r="DD7" s="215">
        <f t="shared" si="28"/>
        <v>0</v>
      </c>
      <c r="DE7" s="215">
        <f t="shared" si="28"/>
        <v>0</v>
      </c>
      <c r="DF7" s="215">
        <f t="shared" si="28"/>
        <v>0</v>
      </c>
      <c r="DG7" s="215">
        <f t="shared" si="28"/>
        <v>0</v>
      </c>
      <c r="DH7" s="215">
        <f t="shared" si="28"/>
        <v>0</v>
      </c>
      <c r="DI7" s="215">
        <f t="shared" si="21"/>
        <v>0</v>
      </c>
      <c r="DJ7" s="243"/>
    </row>
    <row r="8" spans="1:114" ht="7.5" customHeight="1">
      <c r="A8" s="35"/>
      <c r="B8" s="36"/>
      <c r="C8" s="36"/>
      <c r="D8" s="36"/>
      <c r="E8" s="38"/>
      <c r="F8" s="38"/>
      <c r="G8" s="38"/>
      <c r="H8" s="38"/>
      <c r="I8" s="38"/>
      <c r="J8" s="38"/>
      <c r="K8" s="38"/>
      <c r="L8" s="38"/>
      <c r="M8" s="38"/>
      <c r="N8" s="38"/>
      <c r="O8" s="38"/>
      <c r="P8" s="38"/>
      <c r="Q8" s="36"/>
      <c r="R8" s="37"/>
      <c r="S8" s="37"/>
      <c r="T8" s="36"/>
      <c r="U8" s="38"/>
      <c r="V8" s="38"/>
      <c r="W8" s="38"/>
      <c r="X8" s="38"/>
      <c r="Y8" s="38"/>
      <c r="Z8" s="38"/>
      <c r="AA8" s="38"/>
      <c r="AB8" s="38"/>
      <c r="AC8" s="38"/>
      <c r="AD8" s="38"/>
      <c r="AE8" s="38"/>
      <c r="AF8" s="38"/>
      <c r="AG8" s="36"/>
      <c r="AH8" s="37"/>
      <c r="AI8" s="37"/>
      <c r="AJ8" s="36"/>
      <c r="AK8" s="38"/>
      <c r="AL8" s="38"/>
      <c r="AM8" s="38"/>
      <c r="AN8" s="38"/>
      <c r="AO8" s="38"/>
      <c r="AP8" s="38"/>
      <c r="AQ8" s="38"/>
      <c r="AR8" s="38"/>
      <c r="AS8" s="38"/>
      <c r="AT8" s="38"/>
      <c r="AU8" s="38"/>
      <c r="AV8" s="38"/>
      <c r="AW8" s="36"/>
      <c r="AX8" s="37"/>
      <c r="AY8" s="37"/>
      <c r="AZ8" s="36"/>
      <c r="BA8" s="38"/>
      <c r="BB8" s="38"/>
      <c r="BC8" s="38"/>
      <c r="BD8" s="38"/>
      <c r="BE8" s="38"/>
      <c r="BF8" s="38"/>
      <c r="BG8" s="38"/>
      <c r="BH8" s="38"/>
      <c r="BI8" s="38"/>
      <c r="BJ8" s="38"/>
      <c r="BK8" s="38"/>
      <c r="BL8" s="38"/>
      <c r="BM8" s="36"/>
      <c r="BN8" s="37"/>
      <c r="BO8" s="37"/>
      <c r="BP8" s="36"/>
      <c r="BQ8" s="38"/>
      <c r="BR8" s="38"/>
      <c r="BS8" s="38"/>
      <c r="BT8" s="38"/>
      <c r="BU8" s="38"/>
      <c r="BV8" s="38"/>
      <c r="BW8" s="38"/>
      <c r="BX8" s="38"/>
      <c r="BY8" s="38"/>
      <c r="BZ8" s="38"/>
      <c r="CA8" s="38"/>
      <c r="CB8" s="38"/>
      <c r="CC8" s="36"/>
      <c r="CD8" s="37"/>
      <c r="CE8" s="37"/>
      <c r="CF8" s="36"/>
      <c r="CG8" s="38"/>
      <c r="CH8" s="38"/>
      <c r="CI8" s="38"/>
      <c r="CJ8" s="38"/>
      <c r="CK8" s="38"/>
      <c r="CL8" s="38"/>
      <c r="CM8" s="38"/>
      <c r="CN8" s="38"/>
      <c r="CO8" s="38"/>
      <c r="CP8" s="38"/>
      <c r="CQ8" s="38"/>
      <c r="CR8" s="38"/>
      <c r="CS8" s="36"/>
      <c r="CT8" s="36"/>
      <c r="CU8" s="4"/>
      <c r="CV8" s="4"/>
      <c r="CW8" s="38"/>
      <c r="CX8" s="38"/>
      <c r="CY8" s="38"/>
      <c r="CZ8" s="38"/>
      <c r="DA8" s="38"/>
      <c r="DB8" s="38"/>
      <c r="DC8" s="38"/>
      <c r="DD8" s="38"/>
      <c r="DE8" s="38"/>
      <c r="DF8" s="38"/>
      <c r="DG8" s="38"/>
      <c r="DH8" s="38"/>
      <c r="DI8" s="36"/>
    </row>
    <row r="9" spans="1:114" ht="15.75" customHeight="1">
      <c r="R9" s="126"/>
      <c r="S9" s="126"/>
      <c r="T9" s="126"/>
      <c r="AH9" s="126"/>
      <c r="AI9" s="126"/>
      <c r="AJ9" s="126"/>
      <c r="AX9" s="126"/>
      <c r="AY9" s="126"/>
      <c r="AZ9" s="126"/>
      <c r="BN9" s="126"/>
      <c r="BO9" s="126"/>
      <c r="BP9" s="126"/>
      <c r="CD9" s="126"/>
      <c r="CE9" s="126"/>
      <c r="CF9" s="126"/>
      <c r="CT9" s="126"/>
      <c r="CU9" s="126"/>
      <c r="CV9" s="126"/>
    </row>
    <row r="10" spans="1:114" s="182" customFormat="1" ht="15.75" customHeight="1">
      <c r="A10" s="211" t="s">
        <v>181</v>
      </c>
      <c r="B10" s="212"/>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3"/>
    </row>
    <row r="11" spans="1:114" ht="7.5" customHeight="1">
      <c r="A11" s="35"/>
      <c r="B11" s="36"/>
      <c r="C11" s="36"/>
      <c r="D11" s="36"/>
      <c r="E11" s="38"/>
      <c r="F11" s="38"/>
      <c r="G11" s="38"/>
      <c r="H11" s="38"/>
      <c r="I11" s="38"/>
      <c r="J11" s="38"/>
      <c r="K11" s="38"/>
      <c r="L11" s="38"/>
      <c r="M11" s="38"/>
      <c r="N11" s="38"/>
      <c r="O11" s="38"/>
      <c r="P11" s="38"/>
      <c r="Q11" s="36"/>
      <c r="R11" s="37"/>
      <c r="S11" s="37"/>
      <c r="T11" s="36"/>
      <c r="U11" s="38"/>
      <c r="V11" s="38"/>
      <c r="W11" s="38"/>
      <c r="X11" s="38"/>
      <c r="Y11" s="38"/>
      <c r="Z11" s="38"/>
      <c r="AA11" s="38"/>
      <c r="AB11" s="38"/>
      <c r="AC11" s="38"/>
      <c r="AD11" s="38"/>
      <c r="AE11" s="38"/>
      <c r="AF11" s="38"/>
      <c r="AG11" s="36"/>
      <c r="AH11" s="37"/>
      <c r="AI11" s="37"/>
      <c r="AJ11" s="36"/>
      <c r="AK11" s="38"/>
      <c r="AL11" s="38"/>
      <c r="AM11" s="38"/>
      <c r="AN11" s="38"/>
      <c r="AO11" s="38"/>
      <c r="AP11" s="38"/>
      <c r="AQ11" s="38"/>
      <c r="AR11" s="38"/>
      <c r="AS11" s="38"/>
      <c r="AT11" s="38"/>
      <c r="AU11" s="38"/>
      <c r="AV11" s="38"/>
      <c r="AW11" s="36"/>
      <c r="AX11" s="37"/>
      <c r="AY11" s="37"/>
      <c r="AZ11" s="36"/>
      <c r="BA11" s="38"/>
      <c r="BB11" s="38"/>
      <c r="BC11" s="38"/>
      <c r="BD11" s="38"/>
      <c r="BE11" s="38"/>
      <c r="BF11" s="38"/>
      <c r="BG11" s="38"/>
      <c r="BH11" s="38"/>
      <c r="BI11" s="38"/>
      <c r="BJ11" s="38"/>
      <c r="BK11" s="38"/>
      <c r="BL11" s="38"/>
      <c r="BM11" s="36"/>
      <c r="BN11" s="37"/>
      <c r="BO11" s="37"/>
      <c r="BP11" s="36"/>
      <c r="BQ11" s="38"/>
      <c r="BR11" s="38"/>
      <c r="BS11" s="38"/>
      <c r="BT11" s="38"/>
      <c r="BU11" s="38"/>
      <c r="BV11" s="38"/>
      <c r="BW11" s="38"/>
      <c r="BX11" s="38"/>
      <c r="BY11" s="38"/>
      <c r="BZ11" s="38"/>
      <c r="CA11" s="38"/>
      <c r="CB11" s="38"/>
      <c r="CC11" s="36"/>
      <c r="CD11" s="37"/>
      <c r="CE11" s="37"/>
      <c r="CF11" s="36"/>
      <c r="CG11" s="38"/>
      <c r="CH11" s="38"/>
      <c r="CI11" s="38"/>
      <c r="CJ11" s="38"/>
      <c r="CK11" s="38"/>
      <c r="CL11" s="38"/>
      <c r="CM11" s="38"/>
      <c r="CN11" s="38"/>
      <c r="CO11" s="38"/>
      <c r="CP11" s="38"/>
      <c r="CQ11" s="38"/>
      <c r="CR11" s="38"/>
      <c r="CS11" s="36"/>
      <c r="CT11" s="36"/>
      <c r="CU11" s="4"/>
      <c r="CV11" s="4"/>
      <c r="CW11" s="38"/>
      <c r="CX11" s="38"/>
      <c r="CY11" s="38"/>
      <c r="CZ11" s="38"/>
      <c r="DA11" s="38"/>
      <c r="DB11" s="38"/>
      <c r="DC11" s="38"/>
      <c r="DD11" s="38"/>
      <c r="DE11" s="38"/>
      <c r="DF11" s="38"/>
      <c r="DG11" s="38"/>
      <c r="DH11" s="38"/>
      <c r="DI11" s="36"/>
    </row>
    <row r="12" spans="1:114" ht="15.75" customHeight="1">
      <c r="A12" s="4" t="s">
        <v>53</v>
      </c>
      <c r="B12" s="36"/>
      <c r="C12" s="174"/>
      <c r="D12" s="174"/>
      <c r="E12" s="143">
        <v>0</v>
      </c>
      <c r="F12" s="143">
        <v>0</v>
      </c>
      <c r="G12" s="143">
        <v>0</v>
      </c>
      <c r="H12" s="143">
        <v>0</v>
      </c>
      <c r="I12" s="143">
        <v>0</v>
      </c>
      <c r="J12" s="143">
        <v>0</v>
      </c>
      <c r="K12" s="143">
        <v>0</v>
      </c>
      <c r="L12" s="143">
        <v>0</v>
      </c>
      <c r="M12" s="143">
        <v>0</v>
      </c>
      <c r="N12" s="143">
        <v>0</v>
      </c>
      <c r="O12" s="143">
        <v>0</v>
      </c>
      <c r="P12" s="143"/>
      <c r="Q12" s="144">
        <f t="shared" ref="Q12:Q13" si="29">SUM(E12:P12)</f>
        <v>0</v>
      </c>
      <c r="R12" s="174"/>
      <c r="S12" s="174"/>
      <c r="T12" s="174"/>
      <c r="U12" s="143">
        <v>0</v>
      </c>
      <c r="V12" s="143">
        <v>0</v>
      </c>
      <c r="W12" s="143">
        <v>0</v>
      </c>
      <c r="X12" s="143">
        <v>0</v>
      </c>
      <c r="Y12" s="143">
        <v>0</v>
      </c>
      <c r="Z12" s="143">
        <v>0</v>
      </c>
      <c r="AA12" s="143">
        <v>0</v>
      </c>
      <c r="AB12" s="143">
        <v>0</v>
      </c>
      <c r="AC12" s="143">
        <v>0</v>
      </c>
      <c r="AD12" s="143">
        <v>0</v>
      </c>
      <c r="AE12" s="143">
        <v>0</v>
      </c>
      <c r="AF12" s="143"/>
      <c r="AG12" s="144">
        <f t="shared" ref="AG12:AG13" si="30">SUM(U12:AF12)</f>
        <v>0</v>
      </c>
      <c r="AH12" s="174"/>
      <c r="AI12" s="174"/>
      <c r="AJ12" s="174"/>
      <c r="AK12" s="143">
        <v>0</v>
      </c>
      <c r="AL12" s="143">
        <v>0</v>
      </c>
      <c r="AM12" s="143">
        <v>0</v>
      </c>
      <c r="AN12" s="143">
        <v>0</v>
      </c>
      <c r="AO12" s="143">
        <v>0</v>
      </c>
      <c r="AP12" s="143">
        <v>0</v>
      </c>
      <c r="AQ12" s="143">
        <v>0</v>
      </c>
      <c r="AR12" s="143">
        <v>0</v>
      </c>
      <c r="AS12" s="143">
        <v>0</v>
      </c>
      <c r="AT12" s="143">
        <v>0</v>
      </c>
      <c r="AU12" s="143">
        <v>0</v>
      </c>
      <c r="AV12" s="143"/>
      <c r="AW12" s="144">
        <f t="shared" ref="AW12:AW13" si="31">SUM(AK12:AV12)</f>
        <v>0</v>
      </c>
      <c r="AX12" s="174"/>
      <c r="AY12" s="174"/>
      <c r="AZ12" s="174"/>
      <c r="BA12" s="143">
        <v>350000</v>
      </c>
      <c r="BB12" s="143">
        <v>0</v>
      </c>
      <c r="BC12" s="143">
        <v>0</v>
      </c>
      <c r="BD12" s="143">
        <v>0</v>
      </c>
      <c r="BE12" s="143">
        <v>0</v>
      </c>
      <c r="BF12" s="143">
        <v>0</v>
      </c>
      <c r="BG12" s="143">
        <v>0</v>
      </c>
      <c r="BH12" s="143">
        <v>0</v>
      </c>
      <c r="BI12" s="143">
        <v>1500000</v>
      </c>
      <c r="BJ12" s="143">
        <v>0</v>
      </c>
      <c r="BK12" s="143">
        <v>0</v>
      </c>
      <c r="BL12" s="143">
        <v>0</v>
      </c>
      <c r="BM12" s="144">
        <f t="shared" ref="BM12:BM13" si="32">SUM(BA12:BL12)</f>
        <v>1850000</v>
      </c>
      <c r="BN12" s="174"/>
      <c r="BO12" s="174"/>
      <c r="BP12" s="174"/>
      <c r="BQ12" s="143">
        <v>0</v>
      </c>
      <c r="BR12" s="143">
        <v>0</v>
      </c>
      <c r="BS12" s="143">
        <v>0</v>
      </c>
      <c r="BT12" s="143">
        <v>0</v>
      </c>
      <c r="BU12" s="143">
        <v>0</v>
      </c>
      <c r="BV12" s="143">
        <v>0</v>
      </c>
      <c r="BW12" s="143">
        <v>0</v>
      </c>
      <c r="BX12" s="143">
        <v>0</v>
      </c>
      <c r="BY12" s="143">
        <v>0</v>
      </c>
      <c r="BZ12" s="143">
        <v>0</v>
      </c>
      <c r="CA12" s="143">
        <v>0</v>
      </c>
      <c r="CB12" s="143">
        <v>0</v>
      </c>
      <c r="CC12" s="144">
        <f t="shared" ref="CC12:CC13" si="33">SUM(BQ12:CB12)</f>
        <v>0</v>
      </c>
      <c r="CD12" s="174"/>
      <c r="CE12" s="174"/>
      <c r="CF12" s="174"/>
      <c r="CG12" s="143">
        <v>0</v>
      </c>
      <c r="CH12" s="143">
        <v>0</v>
      </c>
      <c r="CI12" s="143">
        <v>0</v>
      </c>
      <c r="CJ12" s="143">
        <v>0</v>
      </c>
      <c r="CK12" s="143">
        <v>0</v>
      </c>
      <c r="CL12" s="143">
        <v>0</v>
      </c>
      <c r="CM12" s="143">
        <v>0</v>
      </c>
      <c r="CN12" s="143">
        <v>0</v>
      </c>
      <c r="CO12" s="143">
        <v>0</v>
      </c>
      <c r="CP12" s="143">
        <v>0</v>
      </c>
      <c r="CQ12" s="143">
        <v>0</v>
      </c>
      <c r="CR12" s="143">
        <v>0</v>
      </c>
      <c r="CS12" s="144">
        <f t="shared" ref="CS12:CS13" si="34">SUM(CG12:CR12)</f>
        <v>0</v>
      </c>
      <c r="CT12" s="174"/>
      <c r="CU12" s="144"/>
      <c r="CV12" s="144"/>
      <c r="CW12" s="143">
        <v>0</v>
      </c>
      <c r="CX12" s="143">
        <v>0</v>
      </c>
      <c r="CY12" s="143">
        <v>0</v>
      </c>
      <c r="CZ12" s="143">
        <v>0</v>
      </c>
      <c r="DA12" s="143">
        <v>0</v>
      </c>
      <c r="DB12" s="143">
        <v>0</v>
      </c>
      <c r="DC12" s="143">
        <v>0</v>
      </c>
      <c r="DD12" s="143">
        <v>0</v>
      </c>
      <c r="DE12" s="143">
        <v>0</v>
      </c>
      <c r="DF12" s="143">
        <v>0</v>
      </c>
      <c r="DG12" s="143">
        <v>0</v>
      </c>
      <c r="DH12" s="143">
        <v>0</v>
      </c>
      <c r="DI12" s="144">
        <f t="shared" ref="DI12:DI13" si="35">SUM(CW12:DH12)</f>
        <v>0</v>
      </c>
      <c r="DJ12" s="175"/>
    </row>
    <row r="13" spans="1:114" ht="15.75" customHeight="1">
      <c r="A13" s="4" t="s">
        <v>55</v>
      </c>
      <c r="B13" s="36"/>
      <c r="C13" s="36"/>
      <c r="D13" s="36"/>
      <c r="E13" s="98">
        <v>0</v>
      </c>
      <c r="F13" s="98">
        <v>0</v>
      </c>
      <c r="G13" s="98">
        <v>0</v>
      </c>
      <c r="H13" s="98">
        <v>0</v>
      </c>
      <c r="I13" s="98">
        <v>0</v>
      </c>
      <c r="J13" s="98">
        <v>0</v>
      </c>
      <c r="K13" s="98">
        <v>0</v>
      </c>
      <c r="L13" s="98">
        <v>0</v>
      </c>
      <c r="M13" s="98">
        <v>0</v>
      </c>
      <c r="N13" s="98">
        <v>0</v>
      </c>
      <c r="O13" s="98">
        <v>0</v>
      </c>
      <c r="P13" s="98">
        <v>0</v>
      </c>
      <c r="Q13" s="102">
        <f t="shared" si="29"/>
        <v>0</v>
      </c>
      <c r="R13" s="36"/>
      <c r="S13" s="36"/>
      <c r="T13" s="36"/>
      <c r="U13" s="98">
        <v>0</v>
      </c>
      <c r="V13" s="98">
        <v>0</v>
      </c>
      <c r="W13" s="98">
        <v>0</v>
      </c>
      <c r="X13" s="98">
        <v>0</v>
      </c>
      <c r="Y13" s="98">
        <v>0</v>
      </c>
      <c r="Z13" s="98">
        <v>0</v>
      </c>
      <c r="AA13" s="98">
        <v>0</v>
      </c>
      <c r="AB13" s="98">
        <v>0</v>
      </c>
      <c r="AC13" s="98">
        <v>0</v>
      </c>
      <c r="AD13" s="98">
        <v>0</v>
      </c>
      <c r="AE13" s="98">
        <v>0</v>
      </c>
      <c r="AF13" s="98">
        <v>0</v>
      </c>
      <c r="AG13" s="102">
        <f t="shared" si="30"/>
        <v>0</v>
      </c>
      <c r="AH13" s="36"/>
      <c r="AI13" s="36"/>
      <c r="AJ13" s="36"/>
      <c r="AK13" s="98">
        <v>0</v>
      </c>
      <c r="AL13" s="98">
        <v>0</v>
      </c>
      <c r="AM13" s="98">
        <v>0</v>
      </c>
      <c r="AN13" s="98">
        <v>0</v>
      </c>
      <c r="AO13" s="98">
        <v>0</v>
      </c>
      <c r="AP13" s="98">
        <v>0</v>
      </c>
      <c r="AQ13" s="98">
        <v>0</v>
      </c>
      <c r="AR13" s="98">
        <v>0</v>
      </c>
      <c r="AS13" s="98">
        <v>0</v>
      </c>
      <c r="AT13" s="98">
        <v>0</v>
      </c>
      <c r="AU13" s="98">
        <v>0</v>
      </c>
      <c r="AV13" s="98">
        <v>0</v>
      </c>
      <c r="AW13" s="102">
        <f t="shared" si="31"/>
        <v>0</v>
      </c>
      <c r="AX13" s="36"/>
      <c r="AY13" s="36"/>
      <c r="AZ13" s="36"/>
      <c r="BA13" s="98">
        <v>0.15</v>
      </c>
      <c r="BB13" s="98">
        <v>0</v>
      </c>
      <c r="BC13" s="98">
        <v>0</v>
      </c>
      <c r="BD13" s="98">
        <v>0</v>
      </c>
      <c r="BE13" s="98">
        <v>0</v>
      </c>
      <c r="BF13" s="98">
        <v>0</v>
      </c>
      <c r="BG13" s="98">
        <v>0</v>
      </c>
      <c r="BH13" s="98">
        <v>0</v>
      </c>
      <c r="BI13" s="98">
        <v>0.2</v>
      </c>
      <c r="BJ13" s="98">
        <v>0</v>
      </c>
      <c r="BK13" s="98">
        <v>0</v>
      </c>
      <c r="BL13" s="98">
        <v>0</v>
      </c>
      <c r="BM13" s="102">
        <f t="shared" si="32"/>
        <v>0.35</v>
      </c>
      <c r="BN13" s="36"/>
      <c r="BO13" s="36"/>
      <c r="BP13" s="36"/>
      <c r="BQ13" s="98">
        <v>0</v>
      </c>
      <c r="BR13" s="98">
        <v>0</v>
      </c>
      <c r="BS13" s="98">
        <v>0</v>
      </c>
      <c r="BT13" s="98">
        <v>0</v>
      </c>
      <c r="BU13" s="98">
        <v>0</v>
      </c>
      <c r="BV13" s="98">
        <v>0</v>
      </c>
      <c r="BW13" s="98">
        <v>0</v>
      </c>
      <c r="BX13" s="98">
        <v>0</v>
      </c>
      <c r="BY13" s="98">
        <v>0</v>
      </c>
      <c r="BZ13" s="98">
        <v>0</v>
      </c>
      <c r="CA13" s="98">
        <v>0</v>
      </c>
      <c r="CB13" s="98">
        <v>0</v>
      </c>
      <c r="CC13" s="102">
        <f t="shared" si="33"/>
        <v>0</v>
      </c>
      <c r="CD13" s="36"/>
      <c r="CE13" s="36"/>
      <c r="CF13" s="36"/>
      <c r="CG13" s="98">
        <v>0</v>
      </c>
      <c r="CH13" s="98">
        <v>0</v>
      </c>
      <c r="CI13" s="98">
        <v>0</v>
      </c>
      <c r="CJ13" s="98">
        <v>0</v>
      </c>
      <c r="CK13" s="98">
        <v>0</v>
      </c>
      <c r="CL13" s="98">
        <v>0</v>
      </c>
      <c r="CM13" s="98">
        <v>0</v>
      </c>
      <c r="CN13" s="98">
        <v>0</v>
      </c>
      <c r="CO13" s="98">
        <v>0</v>
      </c>
      <c r="CP13" s="98">
        <v>0</v>
      </c>
      <c r="CQ13" s="98">
        <v>0</v>
      </c>
      <c r="CR13" s="98">
        <v>0</v>
      </c>
      <c r="CS13" s="102">
        <f t="shared" si="34"/>
        <v>0</v>
      </c>
      <c r="CT13" s="36"/>
      <c r="CU13" s="4"/>
      <c r="CV13" s="4"/>
      <c r="CW13" s="98">
        <v>0</v>
      </c>
      <c r="CX13" s="98">
        <v>0</v>
      </c>
      <c r="CY13" s="98">
        <v>0</v>
      </c>
      <c r="CZ13" s="98">
        <v>0</v>
      </c>
      <c r="DA13" s="98">
        <v>0</v>
      </c>
      <c r="DB13" s="98">
        <v>0</v>
      </c>
      <c r="DC13" s="98">
        <v>0</v>
      </c>
      <c r="DD13" s="98">
        <v>0</v>
      </c>
      <c r="DE13" s="98">
        <v>0</v>
      </c>
      <c r="DF13" s="98">
        <v>0</v>
      </c>
      <c r="DG13" s="98">
        <v>0</v>
      </c>
      <c r="DH13" s="98">
        <v>0</v>
      </c>
      <c r="DI13" s="102">
        <f t="shared" si="35"/>
        <v>0</v>
      </c>
    </row>
    <row r="14" spans="1:114" ht="15.75" customHeight="1">
      <c r="A14" s="4" t="s">
        <v>56</v>
      </c>
      <c r="B14" s="36"/>
      <c r="C14" s="36"/>
      <c r="D14" s="36"/>
      <c r="E14" s="38">
        <f t="shared" ref="E14:P14" si="36">E15-E12</f>
        <v>0</v>
      </c>
      <c r="F14" s="38">
        <f t="shared" si="36"/>
        <v>0</v>
      </c>
      <c r="G14" s="38">
        <f t="shared" si="36"/>
        <v>0</v>
      </c>
      <c r="H14" s="38">
        <f t="shared" si="36"/>
        <v>0</v>
      </c>
      <c r="I14" s="38">
        <f t="shared" si="36"/>
        <v>0</v>
      </c>
      <c r="J14" s="38">
        <f t="shared" si="36"/>
        <v>0</v>
      </c>
      <c r="K14" s="38">
        <f t="shared" si="36"/>
        <v>0</v>
      </c>
      <c r="L14" s="38">
        <f t="shared" si="36"/>
        <v>0</v>
      </c>
      <c r="M14" s="38">
        <f t="shared" si="36"/>
        <v>0</v>
      </c>
      <c r="N14" s="38">
        <f t="shared" si="36"/>
        <v>0</v>
      </c>
      <c r="O14" s="38">
        <f t="shared" si="36"/>
        <v>0</v>
      </c>
      <c r="P14" s="38">
        <f t="shared" si="36"/>
        <v>0</v>
      </c>
      <c r="Q14" s="38">
        <f t="shared" ref="Q14:Q15" si="37">MAX(E14:P14)</f>
        <v>0</v>
      </c>
      <c r="R14" s="36"/>
      <c r="S14" s="36"/>
      <c r="T14" s="36"/>
      <c r="U14" s="38">
        <f t="shared" ref="U14:AF14" si="38">U15-U12</f>
        <v>0</v>
      </c>
      <c r="V14" s="38">
        <f t="shared" si="38"/>
        <v>0</v>
      </c>
      <c r="W14" s="38">
        <f t="shared" si="38"/>
        <v>0</v>
      </c>
      <c r="X14" s="38">
        <f t="shared" si="38"/>
        <v>0</v>
      </c>
      <c r="Y14" s="38">
        <f t="shared" si="38"/>
        <v>0</v>
      </c>
      <c r="Z14" s="38">
        <f t="shared" si="38"/>
        <v>0</v>
      </c>
      <c r="AA14" s="38">
        <f t="shared" si="38"/>
        <v>0</v>
      </c>
      <c r="AB14" s="38">
        <f t="shared" si="38"/>
        <v>0</v>
      </c>
      <c r="AC14" s="38">
        <f t="shared" si="38"/>
        <v>0</v>
      </c>
      <c r="AD14" s="38">
        <f t="shared" si="38"/>
        <v>0</v>
      </c>
      <c r="AE14" s="38">
        <f t="shared" si="38"/>
        <v>0</v>
      </c>
      <c r="AF14" s="38">
        <f t="shared" si="38"/>
        <v>0</v>
      </c>
      <c r="AG14" s="38">
        <f t="shared" ref="AG14:AG15" si="39">MAX(U14:AF14)</f>
        <v>0</v>
      </c>
      <c r="AH14" s="36"/>
      <c r="AI14" s="36"/>
      <c r="AJ14" s="36"/>
      <c r="AK14" s="38">
        <f t="shared" ref="AK14:AV14" si="40">AK15-AK12</f>
        <v>0</v>
      </c>
      <c r="AL14" s="38">
        <f t="shared" si="40"/>
        <v>0</v>
      </c>
      <c r="AM14" s="38">
        <f t="shared" si="40"/>
        <v>0</v>
      </c>
      <c r="AN14" s="38">
        <f t="shared" si="40"/>
        <v>0</v>
      </c>
      <c r="AO14" s="38">
        <f t="shared" si="40"/>
        <v>0</v>
      </c>
      <c r="AP14" s="38">
        <f t="shared" si="40"/>
        <v>0</v>
      </c>
      <c r="AQ14" s="38">
        <f t="shared" si="40"/>
        <v>0</v>
      </c>
      <c r="AR14" s="38">
        <f t="shared" si="40"/>
        <v>0</v>
      </c>
      <c r="AS14" s="38">
        <f t="shared" si="40"/>
        <v>0</v>
      </c>
      <c r="AT14" s="38">
        <f t="shared" si="40"/>
        <v>0</v>
      </c>
      <c r="AU14" s="38">
        <f t="shared" si="40"/>
        <v>0</v>
      </c>
      <c r="AV14" s="38">
        <f t="shared" si="40"/>
        <v>0</v>
      </c>
      <c r="AW14" s="38">
        <f t="shared" ref="AW14:AW15" si="41">MAX(AK14:AV14)</f>
        <v>0</v>
      </c>
      <c r="AX14" s="36"/>
      <c r="AY14" s="36"/>
      <c r="AZ14" s="36"/>
      <c r="BA14" s="38">
        <f t="shared" ref="BA14:BL14" si="42">BA15-BA12</f>
        <v>1983333.3333333335</v>
      </c>
      <c r="BB14" s="38">
        <f t="shared" si="42"/>
        <v>0</v>
      </c>
      <c r="BC14" s="38">
        <f t="shared" si="42"/>
        <v>0</v>
      </c>
      <c r="BD14" s="38">
        <f t="shared" si="42"/>
        <v>0</v>
      </c>
      <c r="BE14" s="38">
        <f t="shared" si="42"/>
        <v>0</v>
      </c>
      <c r="BF14" s="38">
        <f t="shared" si="42"/>
        <v>0</v>
      </c>
      <c r="BG14" s="38">
        <f t="shared" si="42"/>
        <v>0</v>
      </c>
      <c r="BH14" s="38">
        <f t="shared" si="42"/>
        <v>0</v>
      </c>
      <c r="BI14" s="38">
        <f t="shared" ref="BI14" si="43">BI15-BI12</f>
        <v>6000000</v>
      </c>
      <c r="BJ14" s="38">
        <f t="shared" si="42"/>
        <v>0</v>
      </c>
      <c r="BK14" s="38">
        <f t="shared" si="42"/>
        <v>0</v>
      </c>
      <c r="BL14" s="38">
        <f t="shared" si="42"/>
        <v>0</v>
      </c>
      <c r="BM14" s="38">
        <f t="shared" ref="BM14:BM15" si="44">MAX(BA14:BL14)</f>
        <v>6000000</v>
      </c>
      <c r="BN14" s="36"/>
      <c r="BO14" s="36"/>
      <c r="BP14" s="36"/>
      <c r="BQ14" s="38">
        <f t="shared" ref="BQ14:CB14" si="45">BQ15-BQ12</f>
        <v>0</v>
      </c>
      <c r="BR14" s="38">
        <f t="shared" si="45"/>
        <v>0</v>
      </c>
      <c r="BS14" s="38">
        <f t="shared" si="45"/>
        <v>0</v>
      </c>
      <c r="BT14" s="38">
        <f t="shared" si="45"/>
        <v>0</v>
      </c>
      <c r="BU14" s="38">
        <f t="shared" si="45"/>
        <v>0</v>
      </c>
      <c r="BV14" s="38">
        <f t="shared" si="45"/>
        <v>0</v>
      </c>
      <c r="BW14" s="38">
        <f t="shared" si="45"/>
        <v>0</v>
      </c>
      <c r="BX14" s="38">
        <f t="shared" si="45"/>
        <v>0</v>
      </c>
      <c r="BY14" s="38">
        <f t="shared" si="45"/>
        <v>0</v>
      </c>
      <c r="BZ14" s="38">
        <f t="shared" si="45"/>
        <v>0</v>
      </c>
      <c r="CA14" s="38">
        <f t="shared" si="45"/>
        <v>0</v>
      </c>
      <c r="CB14" s="38">
        <f t="shared" si="45"/>
        <v>0</v>
      </c>
      <c r="CC14" s="38">
        <f t="shared" ref="CC14:CC15" si="46">MAX(BQ14:CB14)</f>
        <v>0</v>
      </c>
      <c r="CD14" s="36"/>
      <c r="CE14" s="36"/>
      <c r="CF14" s="36"/>
      <c r="CG14" s="38">
        <f t="shared" ref="CG14:CR14" si="47">CG15-CG12</f>
        <v>0</v>
      </c>
      <c r="CH14" s="38">
        <f t="shared" si="47"/>
        <v>0</v>
      </c>
      <c r="CI14" s="38">
        <f t="shared" si="47"/>
        <v>0</v>
      </c>
      <c r="CJ14" s="38">
        <f t="shared" si="47"/>
        <v>0</v>
      </c>
      <c r="CK14" s="38">
        <f t="shared" si="47"/>
        <v>0</v>
      </c>
      <c r="CL14" s="38">
        <f t="shared" si="47"/>
        <v>0</v>
      </c>
      <c r="CM14" s="38">
        <f t="shared" si="47"/>
        <v>0</v>
      </c>
      <c r="CN14" s="38">
        <f t="shared" si="47"/>
        <v>0</v>
      </c>
      <c r="CO14" s="38">
        <f t="shared" si="47"/>
        <v>0</v>
      </c>
      <c r="CP14" s="38">
        <f t="shared" si="47"/>
        <v>0</v>
      </c>
      <c r="CQ14" s="38">
        <f t="shared" si="47"/>
        <v>0</v>
      </c>
      <c r="CR14" s="38">
        <f t="shared" si="47"/>
        <v>0</v>
      </c>
      <c r="CS14" s="38">
        <f t="shared" ref="CS14:CS15" si="48">MAX(CG14:CR14)</f>
        <v>0</v>
      </c>
      <c r="CT14" s="36"/>
      <c r="CU14" s="4"/>
      <c r="CV14" s="4"/>
      <c r="CW14" s="38">
        <f t="shared" ref="CW14:DH14" si="49">CW15-CW12</f>
        <v>0</v>
      </c>
      <c r="CX14" s="38">
        <f t="shared" si="49"/>
        <v>0</v>
      </c>
      <c r="CY14" s="38">
        <f t="shared" si="49"/>
        <v>0</v>
      </c>
      <c r="CZ14" s="38">
        <f t="shared" si="49"/>
        <v>0</v>
      </c>
      <c r="DA14" s="38">
        <f t="shared" si="49"/>
        <v>0</v>
      </c>
      <c r="DB14" s="38">
        <f t="shared" si="49"/>
        <v>0</v>
      </c>
      <c r="DC14" s="38">
        <f t="shared" si="49"/>
        <v>0</v>
      </c>
      <c r="DD14" s="38">
        <f t="shared" si="49"/>
        <v>0</v>
      </c>
      <c r="DE14" s="38">
        <f t="shared" si="49"/>
        <v>0</v>
      </c>
      <c r="DF14" s="38">
        <f t="shared" si="49"/>
        <v>0</v>
      </c>
      <c r="DG14" s="38">
        <f t="shared" si="49"/>
        <v>0</v>
      </c>
      <c r="DH14" s="38">
        <f t="shared" si="49"/>
        <v>0</v>
      </c>
      <c r="DI14" s="38">
        <f t="shared" ref="DI14:DI15" si="50">MAX(CW14:DH14)</f>
        <v>0</v>
      </c>
    </row>
    <row r="15" spans="1:114" ht="15.75" customHeight="1">
      <c r="A15" s="4" t="s">
        <v>57</v>
      </c>
      <c r="B15" s="36"/>
      <c r="C15" s="36"/>
      <c r="D15" s="36"/>
      <c r="E15" s="38">
        <f t="shared" ref="E15:P15" si="51">IFERROR(E12/E13,0)</f>
        <v>0</v>
      </c>
      <c r="F15" s="38">
        <f t="shared" si="51"/>
        <v>0</v>
      </c>
      <c r="G15" s="38">
        <f t="shared" si="51"/>
        <v>0</v>
      </c>
      <c r="H15" s="38">
        <f t="shared" si="51"/>
        <v>0</v>
      </c>
      <c r="I15" s="38">
        <f t="shared" si="51"/>
        <v>0</v>
      </c>
      <c r="J15" s="38">
        <f t="shared" si="51"/>
        <v>0</v>
      </c>
      <c r="K15" s="38">
        <f t="shared" si="51"/>
        <v>0</v>
      </c>
      <c r="L15" s="38">
        <f t="shared" si="51"/>
        <v>0</v>
      </c>
      <c r="M15" s="38">
        <f t="shared" si="51"/>
        <v>0</v>
      </c>
      <c r="N15" s="38">
        <f t="shared" si="51"/>
        <v>0</v>
      </c>
      <c r="O15" s="38">
        <f t="shared" si="51"/>
        <v>0</v>
      </c>
      <c r="P15" s="38">
        <f t="shared" si="51"/>
        <v>0</v>
      </c>
      <c r="Q15" s="38">
        <f t="shared" si="37"/>
        <v>0</v>
      </c>
      <c r="R15" s="36"/>
      <c r="S15" s="36"/>
      <c r="T15" s="36"/>
      <c r="U15" s="38">
        <f t="shared" ref="U15:AF15" si="52">IFERROR(U12/U13,0)</f>
        <v>0</v>
      </c>
      <c r="V15" s="38">
        <f t="shared" si="52"/>
        <v>0</v>
      </c>
      <c r="W15" s="38">
        <f t="shared" si="52"/>
        <v>0</v>
      </c>
      <c r="X15" s="38">
        <f t="shared" si="52"/>
        <v>0</v>
      </c>
      <c r="Y15" s="38">
        <f t="shared" si="52"/>
        <v>0</v>
      </c>
      <c r="Z15" s="38">
        <f t="shared" si="52"/>
        <v>0</v>
      </c>
      <c r="AA15" s="38">
        <f t="shared" si="52"/>
        <v>0</v>
      </c>
      <c r="AB15" s="38">
        <f t="shared" si="52"/>
        <v>0</v>
      </c>
      <c r="AC15" s="38">
        <f t="shared" si="52"/>
        <v>0</v>
      </c>
      <c r="AD15" s="38">
        <f t="shared" si="52"/>
        <v>0</v>
      </c>
      <c r="AE15" s="38">
        <f t="shared" si="52"/>
        <v>0</v>
      </c>
      <c r="AF15" s="38">
        <f t="shared" si="52"/>
        <v>0</v>
      </c>
      <c r="AG15" s="38">
        <f t="shared" si="39"/>
        <v>0</v>
      </c>
      <c r="AH15" s="36"/>
      <c r="AI15" s="36"/>
      <c r="AJ15" s="36"/>
      <c r="AK15" s="38">
        <f t="shared" ref="AK15:AV15" si="53">IFERROR(AK12/AK13,0)</f>
        <v>0</v>
      </c>
      <c r="AL15" s="38">
        <f t="shared" si="53"/>
        <v>0</v>
      </c>
      <c r="AM15" s="38">
        <f t="shared" si="53"/>
        <v>0</v>
      </c>
      <c r="AN15" s="38">
        <f t="shared" si="53"/>
        <v>0</v>
      </c>
      <c r="AO15" s="38">
        <f t="shared" si="53"/>
        <v>0</v>
      </c>
      <c r="AP15" s="38">
        <f t="shared" si="53"/>
        <v>0</v>
      </c>
      <c r="AQ15" s="38">
        <f t="shared" si="53"/>
        <v>0</v>
      </c>
      <c r="AR15" s="38">
        <f t="shared" si="53"/>
        <v>0</v>
      </c>
      <c r="AS15" s="38">
        <f t="shared" si="53"/>
        <v>0</v>
      </c>
      <c r="AT15" s="38">
        <f t="shared" si="53"/>
        <v>0</v>
      </c>
      <c r="AU15" s="38">
        <f t="shared" si="53"/>
        <v>0</v>
      </c>
      <c r="AV15" s="38">
        <f t="shared" si="53"/>
        <v>0</v>
      </c>
      <c r="AW15" s="38">
        <f t="shared" si="41"/>
        <v>0</v>
      </c>
      <c r="AX15" s="36"/>
      <c r="AY15" s="36"/>
      <c r="AZ15" s="36"/>
      <c r="BA15" s="38">
        <f t="shared" ref="BA15:BL15" si="54">IFERROR(BA12/BA13,0)</f>
        <v>2333333.3333333335</v>
      </c>
      <c r="BB15" s="38">
        <f t="shared" si="54"/>
        <v>0</v>
      </c>
      <c r="BC15" s="38">
        <f t="shared" si="54"/>
        <v>0</v>
      </c>
      <c r="BD15" s="38">
        <f t="shared" si="54"/>
        <v>0</v>
      </c>
      <c r="BE15" s="38">
        <f t="shared" si="54"/>
        <v>0</v>
      </c>
      <c r="BF15" s="38">
        <f t="shared" si="54"/>
        <v>0</v>
      </c>
      <c r="BG15" s="38">
        <f t="shared" si="54"/>
        <v>0</v>
      </c>
      <c r="BH15" s="38">
        <f t="shared" si="54"/>
        <v>0</v>
      </c>
      <c r="BI15" s="38">
        <f t="shared" ref="BI15" si="55">IFERROR(BI12/BI13,0)</f>
        <v>7500000</v>
      </c>
      <c r="BJ15" s="38">
        <f t="shared" si="54"/>
        <v>0</v>
      </c>
      <c r="BK15" s="38">
        <f t="shared" si="54"/>
        <v>0</v>
      </c>
      <c r="BL15" s="38">
        <f t="shared" si="54"/>
        <v>0</v>
      </c>
      <c r="BM15" s="38">
        <f t="shared" si="44"/>
        <v>7500000</v>
      </c>
      <c r="BN15" s="36"/>
      <c r="BO15" s="36"/>
      <c r="BP15" s="36"/>
      <c r="BQ15" s="38">
        <f t="shared" ref="BQ15:CB15" si="56">IFERROR(BQ12/BQ13,0)</f>
        <v>0</v>
      </c>
      <c r="BR15" s="38">
        <f t="shared" si="56"/>
        <v>0</v>
      </c>
      <c r="BS15" s="38">
        <f t="shared" si="56"/>
        <v>0</v>
      </c>
      <c r="BT15" s="38">
        <f t="shared" si="56"/>
        <v>0</v>
      </c>
      <c r="BU15" s="38">
        <f t="shared" si="56"/>
        <v>0</v>
      </c>
      <c r="BV15" s="38">
        <f t="shared" si="56"/>
        <v>0</v>
      </c>
      <c r="BW15" s="38">
        <f t="shared" si="56"/>
        <v>0</v>
      </c>
      <c r="BX15" s="38">
        <f t="shared" si="56"/>
        <v>0</v>
      </c>
      <c r="BY15" s="38">
        <f t="shared" si="56"/>
        <v>0</v>
      </c>
      <c r="BZ15" s="38">
        <f t="shared" si="56"/>
        <v>0</v>
      </c>
      <c r="CA15" s="38">
        <f t="shared" si="56"/>
        <v>0</v>
      </c>
      <c r="CB15" s="38">
        <f t="shared" si="56"/>
        <v>0</v>
      </c>
      <c r="CC15" s="38">
        <f t="shared" si="46"/>
        <v>0</v>
      </c>
      <c r="CD15" s="36"/>
      <c r="CE15" s="36"/>
      <c r="CF15" s="36"/>
      <c r="CG15" s="38">
        <f t="shared" ref="CG15:CR15" si="57">IFERROR(CG12/CG13,0)</f>
        <v>0</v>
      </c>
      <c r="CH15" s="38">
        <f t="shared" si="57"/>
        <v>0</v>
      </c>
      <c r="CI15" s="38">
        <f t="shared" si="57"/>
        <v>0</v>
      </c>
      <c r="CJ15" s="38">
        <f t="shared" si="57"/>
        <v>0</v>
      </c>
      <c r="CK15" s="38">
        <f t="shared" si="57"/>
        <v>0</v>
      </c>
      <c r="CL15" s="38">
        <f t="shared" si="57"/>
        <v>0</v>
      </c>
      <c r="CM15" s="38">
        <f t="shared" si="57"/>
        <v>0</v>
      </c>
      <c r="CN15" s="38">
        <f t="shared" si="57"/>
        <v>0</v>
      </c>
      <c r="CO15" s="38">
        <f t="shared" si="57"/>
        <v>0</v>
      </c>
      <c r="CP15" s="38">
        <f t="shared" si="57"/>
        <v>0</v>
      </c>
      <c r="CQ15" s="38">
        <f t="shared" si="57"/>
        <v>0</v>
      </c>
      <c r="CR15" s="38">
        <f t="shared" si="57"/>
        <v>0</v>
      </c>
      <c r="CS15" s="38">
        <f t="shared" si="48"/>
        <v>0</v>
      </c>
      <c r="CT15" s="36"/>
      <c r="CU15" s="4"/>
      <c r="CV15" s="4"/>
      <c r="CW15" s="38">
        <f t="shared" ref="CW15:DH15" si="58">IFERROR(CW12/CW13,0)</f>
        <v>0</v>
      </c>
      <c r="CX15" s="38">
        <f t="shared" si="58"/>
        <v>0</v>
      </c>
      <c r="CY15" s="38">
        <f t="shared" si="58"/>
        <v>0</v>
      </c>
      <c r="CZ15" s="38">
        <f t="shared" si="58"/>
        <v>0</v>
      </c>
      <c r="DA15" s="38">
        <f t="shared" si="58"/>
        <v>0</v>
      </c>
      <c r="DB15" s="38">
        <f t="shared" si="58"/>
        <v>0</v>
      </c>
      <c r="DC15" s="38">
        <f t="shared" si="58"/>
        <v>0</v>
      </c>
      <c r="DD15" s="38">
        <f t="shared" si="58"/>
        <v>0</v>
      </c>
      <c r="DE15" s="38">
        <f t="shared" si="58"/>
        <v>0</v>
      </c>
      <c r="DF15" s="38">
        <f t="shared" si="58"/>
        <v>0</v>
      </c>
      <c r="DG15" s="38">
        <f t="shared" si="58"/>
        <v>0</v>
      </c>
      <c r="DH15" s="38">
        <f t="shared" si="58"/>
        <v>0</v>
      </c>
      <c r="DI15" s="38">
        <f t="shared" si="50"/>
        <v>0</v>
      </c>
    </row>
    <row r="16" spans="1:114" ht="15.75" customHeight="1">
      <c r="B16" s="36"/>
      <c r="C16" s="36"/>
      <c r="D16" s="36"/>
      <c r="E16" s="38"/>
      <c r="F16" s="38"/>
      <c r="G16" s="38"/>
      <c r="H16" s="38"/>
      <c r="I16" s="38"/>
      <c r="J16" s="38"/>
      <c r="K16" s="38"/>
      <c r="L16" s="38"/>
      <c r="M16" s="38"/>
      <c r="N16" s="38"/>
      <c r="O16" s="38"/>
      <c r="P16" s="38"/>
      <c r="Q16" s="38"/>
      <c r="R16" s="36"/>
      <c r="S16" s="36"/>
      <c r="T16" s="36"/>
      <c r="U16" s="38"/>
      <c r="V16" s="38"/>
      <c r="W16" s="38"/>
      <c r="X16" s="38"/>
      <c r="Y16" s="38"/>
      <c r="Z16" s="38"/>
      <c r="AA16" s="38"/>
      <c r="AB16" s="38"/>
      <c r="AC16" s="38"/>
      <c r="AD16" s="38"/>
      <c r="AE16" s="38"/>
      <c r="AF16" s="38"/>
      <c r="AG16" s="38"/>
      <c r="AH16" s="36"/>
      <c r="AI16" s="36"/>
      <c r="AJ16" s="36"/>
      <c r="AK16" s="38"/>
      <c r="AL16" s="38"/>
      <c r="AM16" s="38"/>
      <c r="AN16" s="38"/>
      <c r="AO16" s="38"/>
      <c r="AP16" s="38"/>
      <c r="AQ16" s="38"/>
      <c r="AR16" s="38"/>
      <c r="AS16" s="57"/>
      <c r="AT16" s="38"/>
      <c r="AU16" s="38"/>
      <c r="AV16" s="38"/>
      <c r="AW16" s="38"/>
      <c r="AX16" s="36"/>
      <c r="AY16" s="36"/>
      <c r="AZ16" s="36"/>
      <c r="BA16" s="38"/>
      <c r="BB16" s="38"/>
      <c r="BC16" s="38"/>
      <c r="BD16" s="38"/>
      <c r="BE16" s="38"/>
      <c r="BF16" s="38"/>
      <c r="BG16" s="38"/>
      <c r="BH16" s="38"/>
      <c r="BI16" s="38"/>
      <c r="BJ16" s="38"/>
      <c r="BK16" s="38"/>
      <c r="BL16" s="38"/>
      <c r="BM16" s="38"/>
      <c r="BN16" s="36"/>
      <c r="BO16" s="36"/>
      <c r="BP16" s="36"/>
      <c r="BQ16" s="38"/>
      <c r="BR16" s="38"/>
      <c r="BS16" s="38"/>
      <c r="BT16" s="38"/>
      <c r="BU16" s="38"/>
      <c r="BV16" s="38"/>
      <c r="BW16" s="38"/>
      <c r="BX16" s="38"/>
      <c r="BY16" s="38"/>
      <c r="BZ16" s="38"/>
      <c r="CA16" s="38"/>
      <c r="CB16" s="38"/>
      <c r="CC16" s="38"/>
      <c r="CD16" s="36"/>
      <c r="CE16" s="36"/>
      <c r="CF16" s="36"/>
      <c r="CG16" s="38"/>
      <c r="CH16" s="38"/>
      <c r="CI16" s="38"/>
      <c r="CJ16" s="38"/>
      <c r="CK16" s="38"/>
      <c r="CL16" s="38"/>
      <c r="CM16" s="38"/>
      <c r="CN16" s="38"/>
      <c r="CO16" s="38"/>
      <c r="CP16" s="38"/>
      <c r="CQ16" s="38"/>
      <c r="CR16" s="38"/>
      <c r="CS16" s="38"/>
      <c r="CT16" s="36"/>
      <c r="CU16" s="4"/>
      <c r="CV16" s="4"/>
      <c r="CW16" s="4"/>
      <c r="CX16" s="4"/>
      <c r="CY16" s="4"/>
      <c r="CZ16" s="4"/>
      <c r="DA16" s="4"/>
      <c r="DB16" s="4"/>
      <c r="DC16" s="4"/>
      <c r="DD16" s="4"/>
      <c r="DE16" s="4"/>
      <c r="DF16" s="4"/>
      <c r="DG16" s="4"/>
      <c r="DH16" s="4"/>
    </row>
    <row r="17" spans="1:113" s="185" customFormat="1" ht="15.75" customHeight="1">
      <c r="A17" s="4" t="s">
        <v>180</v>
      </c>
      <c r="B17" s="36"/>
      <c r="C17" s="36"/>
      <c r="D17" s="36"/>
      <c r="E17" s="98">
        <v>1</v>
      </c>
      <c r="F17" s="98">
        <f>E17</f>
        <v>1</v>
      </c>
      <c r="G17" s="98">
        <f t="shared" ref="G17:P19" si="59">F17</f>
        <v>1</v>
      </c>
      <c r="H17" s="98">
        <f t="shared" si="59"/>
        <v>1</v>
      </c>
      <c r="I17" s="98">
        <f t="shared" si="59"/>
        <v>1</v>
      </c>
      <c r="J17" s="98">
        <f t="shared" si="59"/>
        <v>1</v>
      </c>
      <c r="K17" s="98">
        <f t="shared" si="59"/>
        <v>1</v>
      </c>
      <c r="L17" s="98">
        <f t="shared" si="59"/>
        <v>1</v>
      </c>
      <c r="M17" s="98">
        <f t="shared" si="59"/>
        <v>1</v>
      </c>
      <c r="N17" s="98">
        <f t="shared" si="59"/>
        <v>1</v>
      </c>
      <c r="O17" s="98">
        <f t="shared" si="59"/>
        <v>1</v>
      </c>
      <c r="P17" s="98">
        <f t="shared" si="59"/>
        <v>1</v>
      </c>
      <c r="Q17" s="102">
        <f>E17</f>
        <v>1</v>
      </c>
      <c r="R17" s="36"/>
      <c r="S17" s="36"/>
      <c r="T17" s="36"/>
      <c r="U17" s="98">
        <v>1</v>
      </c>
      <c r="V17" s="98">
        <f>U17</f>
        <v>1</v>
      </c>
      <c r="W17" s="98">
        <f t="shared" ref="W17:AF17" si="60">V17</f>
        <v>1</v>
      </c>
      <c r="X17" s="98">
        <f t="shared" si="60"/>
        <v>1</v>
      </c>
      <c r="Y17" s="98">
        <f t="shared" si="60"/>
        <v>1</v>
      </c>
      <c r="Z17" s="98">
        <f t="shared" si="60"/>
        <v>1</v>
      </c>
      <c r="AA17" s="98">
        <f t="shared" si="60"/>
        <v>1</v>
      </c>
      <c r="AB17" s="98">
        <f t="shared" si="60"/>
        <v>1</v>
      </c>
      <c r="AC17" s="98">
        <f t="shared" si="60"/>
        <v>1</v>
      </c>
      <c r="AD17" s="98">
        <f t="shared" si="60"/>
        <v>1</v>
      </c>
      <c r="AE17" s="98">
        <f t="shared" si="60"/>
        <v>1</v>
      </c>
      <c r="AF17" s="98">
        <f t="shared" si="60"/>
        <v>1</v>
      </c>
      <c r="AG17" s="102">
        <f>U17</f>
        <v>1</v>
      </c>
      <c r="AH17" s="36"/>
      <c r="AI17" s="36"/>
      <c r="AJ17" s="36"/>
      <c r="AK17" s="98">
        <v>1</v>
      </c>
      <c r="AL17" s="98">
        <f>AK17</f>
        <v>1</v>
      </c>
      <c r="AM17" s="98">
        <f t="shared" ref="AM17:AV17" si="61">AL17</f>
        <v>1</v>
      </c>
      <c r="AN17" s="98">
        <f t="shared" si="61"/>
        <v>1</v>
      </c>
      <c r="AO17" s="98">
        <f t="shared" si="61"/>
        <v>1</v>
      </c>
      <c r="AP17" s="98">
        <f t="shared" si="61"/>
        <v>1</v>
      </c>
      <c r="AQ17" s="98">
        <f t="shared" si="61"/>
        <v>1</v>
      </c>
      <c r="AR17" s="98">
        <f t="shared" si="61"/>
        <v>1</v>
      </c>
      <c r="AS17" s="98">
        <f t="shared" si="61"/>
        <v>1</v>
      </c>
      <c r="AT17" s="98">
        <f t="shared" si="61"/>
        <v>1</v>
      </c>
      <c r="AU17" s="98">
        <f t="shared" si="61"/>
        <v>1</v>
      </c>
      <c r="AV17" s="98">
        <f t="shared" si="61"/>
        <v>1</v>
      </c>
      <c r="AW17" s="102">
        <f>AK17</f>
        <v>1</v>
      </c>
      <c r="AX17" s="36"/>
      <c r="AY17" s="36"/>
      <c r="AZ17" s="36"/>
      <c r="BA17" s="183">
        <f>AW19</f>
        <v>1</v>
      </c>
      <c r="BB17" s="183">
        <f>BA19</f>
        <v>0.85</v>
      </c>
      <c r="BC17" s="183">
        <f t="shared" ref="BC17:BL17" si="62">BB19</f>
        <v>0.85</v>
      </c>
      <c r="BD17" s="183">
        <f t="shared" si="62"/>
        <v>0.85</v>
      </c>
      <c r="BE17" s="183">
        <f t="shared" si="62"/>
        <v>0.85</v>
      </c>
      <c r="BF17" s="183">
        <f t="shared" si="62"/>
        <v>0.85</v>
      </c>
      <c r="BG17" s="183">
        <f t="shared" si="62"/>
        <v>0.85</v>
      </c>
      <c r="BH17" s="183">
        <f t="shared" si="62"/>
        <v>0.85</v>
      </c>
      <c r="BI17" s="183">
        <f t="shared" si="62"/>
        <v>0.85</v>
      </c>
      <c r="BJ17" s="183">
        <f t="shared" si="62"/>
        <v>0.68</v>
      </c>
      <c r="BK17" s="183">
        <f t="shared" si="62"/>
        <v>0.68</v>
      </c>
      <c r="BL17" s="183">
        <f t="shared" si="62"/>
        <v>0.68</v>
      </c>
      <c r="BM17" s="102">
        <f>BA17</f>
        <v>1</v>
      </c>
      <c r="BN17" s="36"/>
      <c r="BO17" s="36"/>
      <c r="BP17" s="36"/>
      <c r="BQ17" s="183">
        <f>BM19</f>
        <v>0.68</v>
      </c>
      <c r="BR17" s="183">
        <f>BQ19</f>
        <v>0.68</v>
      </c>
      <c r="BS17" s="183">
        <f t="shared" ref="BS17:CB17" si="63">BR19</f>
        <v>0.68</v>
      </c>
      <c r="BT17" s="183">
        <f t="shared" si="63"/>
        <v>0.68</v>
      </c>
      <c r="BU17" s="183">
        <f t="shared" si="63"/>
        <v>0.68</v>
      </c>
      <c r="BV17" s="183">
        <f t="shared" si="63"/>
        <v>0.68</v>
      </c>
      <c r="BW17" s="183">
        <f t="shared" si="63"/>
        <v>0.68</v>
      </c>
      <c r="BX17" s="183">
        <f t="shared" si="63"/>
        <v>0.68</v>
      </c>
      <c r="BY17" s="183">
        <f t="shared" si="63"/>
        <v>0.68</v>
      </c>
      <c r="BZ17" s="183">
        <f t="shared" si="63"/>
        <v>0.68</v>
      </c>
      <c r="CA17" s="183">
        <f t="shared" si="63"/>
        <v>0.68</v>
      </c>
      <c r="CB17" s="183">
        <f t="shared" si="63"/>
        <v>0.68</v>
      </c>
      <c r="CC17" s="102">
        <f>BQ17</f>
        <v>0.68</v>
      </c>
      <c r="CD17" s="36"/>
      <c r="CE17" s="36"/>
      <c r="CF17" s="36"/>
      <c r="CG17" s="183">
        <f t="shared" ref="CG17" si="64">CC19</f>
        <v>0.68</v>
      </c>
      <c r="CH17" s="183">
        <f t="shared" ref="CH17:CR17" si="65">CG19</f>
        <v>0.68</v>
      </c>
      <c r="CI17" s="183">
        <f t="shared" si="65"/>
        <v>0.68</v>
      </c>
      <c r="CJ17" s="183">
        <f t="shared" si="65"/>
        <v>0.68</v>
      </c>
      <c r="CK17" s="183">
        <f t="shared" si="65"/>
        <v>0.68</v>
      </c>
      <c r="CL17" s="183">
        <f t="shared" si="65"/>
        <v>0.68</v>
      </c>
      <c r="CM17" s="183">
        <f t="shared" si="65"/>
        <v>0.68</v>
      </c>
      <c r="CN17" s="183">
        <f t="shared" si="65"/>
        <v>0.68</v>
      </c>
      <c r="CO17" s="183">
        <f t="shared" si="65"/>
        <v>0.68</v>
      </c>
      <c r="CP17" s="183">
        <f t="shared" si="65"/>
        <v>0.68</v>
      </c>
      <c r="CQ17" s="183">
        <f t="shared" si="65"/>
        <v>0.68</v>
      </c>
      <c r="CR17" s="183">
        <f t="shared" si="65"/>
        <v>0.68</v>
      </c>
      <c r="CS17" s="102">
        <f t="shared" ref="CS17" si="66">CG17</f>
        <v>0.68</v>
      </c>
      <c r="CT17" s="36"/>
      <c r="CU17" s="36"/>
      <c r="CV17" s="36"/>
      <c r="CW17" s="183">
        <f t="shared" ref="CW17" si="67">CS19</f>
        <v>0.68</v>
      </c>
      <c r="CX17" s="183">
        <f t="shared" ref="CX17:DH17" si="68">CW19</f>
        <v>0.68</v>
      </c>
      <c r="CY17" s="183">
        <f t="shared" si="68"/>
        <v>0.68</v>
      </c>
      <c r="CZ17" s="183">
        <f t="shared" si="68"/>
        <v>0.68</v>
      </c>
      <c r="DA17" s="183">
        <f t="shared" si="68"/>
        <v>0.68</v>
      </c>
      <c r="DB17" s="183">
        <f t="shared" si="68"/>
        <v>0.68</v>
      </c>
      <c r="DC17" s="183">
        <f t="shared" si="68"/>
        <v>0.68</v>
      </c>
      <c r="DD17" s="183">
        <f t="shared" si="68"/>
        <v>0.68</v>
      </c>
      <c r="DE17" s="183">
        <f t="shared" si="68"/>
        <v>0.68</v>
      </c>
      <c r="DF17" s="183">
        <f t="shared" si="68"/>
        <v>0.68</v>
      </c>
      <c r="DG17" s="183">
        <f t="shared" si="68"/>
        <v>0.68</v>
      </c>
      <c r="DH17" s="183">
        <f t="shared" si="68"/>
        <v>0.68</v>
      </c>
      <c r="DI17" s="102">
        <f t="shared" ref="DI17" si="69">CW17</f>
        <v>0.68</v>
      </c>
    </row>
    <row r="18" spans="1:113" ht="15.75" customHeight="1">
      <c r="A18" s="179" t="s">
        <v>178</v>
      </c>
      <c r="E18" s="98">
        <v>0</v>
      </c>
      <c r="F18" s="98">
        <f>E18</f>
        <v>0</v>
      </c>
      <c r="G18" s="98">
        <f t="shared" si="59"/>
        <v>0</v>
      </c>
      <c r="H18" s="98">
        <f t="shared" si="59"/>
        <v>0</v>
      </c>
      <c r="I18" s="98">
        <f t="shared" si="59"/>
        <v>0</v>
      </c>
      <c r="J18" s="98">
        <f t="shared" si="59"/>
        <v>0</v>
      </c>
      <c r="K18" s="98">
        <f t="shared" si="59"/>
        <v>0</v>
      </c>
      <c r="L18" s="98">
        <f t="shared" si="59"/>
        <v>0</v>
      </c>
      <c r="M18" s="98">
        <f t="shared" si="59"/>
        <v>0</v>
      </c>
      <c r="N18" s="98">
        <f t="shared" si="59"/>
        <v>0</v>
      </c>
      <c r="O18" s="98">
        <f t="shared" si="59"/>
        <v>0</v>
      </c>
      <c r="P18" s="98">
        <f t="shared" si="59"/>
        <v>0</v>
      </c>
      <c r="Q18" s="102">
        <f>SUM(E18:P18)</f>
        <v>0</v>
      </c>
      <c r="U18" s="98">
        <v>0</v>
      </c>
      <c r="V18" s="98">
        <f>U18</f>
        <v>0</v>
      </c>
      <c r="W18" s="98">
        <f t="shared" ref="W18:AF18" si="70">V18</f>
        <v>0</v>
      </c>
      <c r="X18" s="98">
        <f t="shared" si="70"/>
        <v>0</v>
      </c>
      <c r="Y18" s="98">
        <f t="shared" si="70"/>
        <v>0</v>
      </c>
      <c r="Z18" s="98">
        <f t="shared" si="70"/>
        <v>0</v>
      </c>
      <c r="AA18" s="98">
        <f t="shared" si="70"/>
        <v>0</v>
      </c>
      <c r="AB18" s="98">
        <f t="shared" si="70"/>
        <v>0</v>
      </c>
      <c r="AC18" s="98">
        <f t="shared" si="70"/>
        <v>0</v>
      </c>
      <c r="AD18" s="98">
        <f t="shared" si="70"/>
        <v>0</v>
      </c>
      <c r="AE18" s="98">
        <f t="shared" si="70"/>
        <v>0</v>
      </c>
      <c r="AF18" s="98">
        <f t="shared" si="70"/>
        <v>0</v>
      </c>
      <c r="AG18" s="102">
        <f>SUM(U18:AF18)</f>
        <v>0</v>
      </c>
      <c r="AK18" s="98">
        <v>0</v>
      </c>
      <c r="AL18" s="98">
        <f>AK18</f>
        <v>0</v>
      </c>
      <c r="AM18" s="98">
        <f t="shared" ref="AM18:AV18" si="71">AL18</f>
        <v>0</v>
      </c>
      <c r="AN18" s="98">
        <f t="shared" si="71"/>
        <v>0</v>
      </c>
      <c r="AO18" s="98">
        <f t="shared" si="71"/>
        <v>0</v>
      </c>
      <c r="AP18" s="98">
        <f t="shared" si="71"/>
        <v>0</v>
      </c>
      <c r="AQ18" s="98">
        <f t="shared" si="71"/>
        <v>0</v>
      </c>
      <c r="AR18" s="98">
        <f t="shared" si="71"/>
        <v>0</v>
      </c>
      <c r="AS18" s="98">
        <f t="shared" si="71"/>
        <v>0</v>
      </c>
      <c r="AT18" s="98">
        <f t="shared" si="71"/>
        <v>0</v>
      </c>
      <c r="AU18" s="98">
        <f t="shared" si="71"/>
        <v>0</v>
      </c>
      <c r="AV18" s="98">
        <f t="shared" si="71"/>
        <v>0</v>
      </c>
      <c r="AW18" s="102">
        <f>SUM(AK18:AV18)</f>
        <v>0</v>
      </c>
      <c r="BA18" s="183">
        <f>BA13</f>
        <v>0.15</v>
      </c>
      <c r="BB18" s="183">
        <f>BB13</f>
        <v>0</v>
      </c>
      <c r="BC18" s="183">
        <f t="shared" ref="BC18:BL18" si="72">BC13</f>
        <v>0</v>
      </c>
      <c r="BD18" s="183">
        <f t="shared" si="72"/>
        <v>0</v>
      </c>
      <c r="BE18" s="183">
        <f t="shared" si="72"/>
        <v>0</v>
      </c>
      <c r="BF18" s="183">
        <f t="shared" si="72"/>
        <v>0</v>
      </c>
      <c r="BG18" s="183">
        <f t="shared" si="72"/>
        <v>0</v>
      </c>
      <c r="BH18" s="183">
        <f t="shared" si="72"/>
        <v>0</v>
      </c>
      <c r="BI18" s="183">
        <f t="shared" si="72"/>
        <v>0.2</v>
      </c>
      <c r="BJ18" s="183">
        <f t="shared" si="72"/>
        <v>0</v>
      </c>
      <c r="BK18" s="183">
        <f t="shared" si="72"/>
        <v>0</v>
      </c>
      <c r="BL18" s="183">
        <f t="shared" si="72"/>
        <v>0</v>
      </c>
      <c r="BM18" s="102">
        <f>BM17-BM19</f>
        <v>0.31999999999999995</v>
      </c>
      <c r="BN18" s="126"/>
      <c r="BO18" s="126"/>
      <c r="BP18" s="126"/>
      <c r="BQ18" s="183">
        <f>BQ13</f>
        <v>0</v>
      </c>
      <c r="BR18" s="183">
        <f>BR13</f>
        <v>0</v>
      </c>
      <c r="BS18" s="183">
        <f t="shared" ref="BS18:CB18" si="73">BS13</f>
        <v>0</v>
      </c>
      <c r="BT18" s="183">
        <f t="shared" si="73"/>
        <v>0</v>
      </c>
      <c r="BU18" s="183">
        <f t="shared" si="73"/>
        <v>0</v>
      </c>
      <c r="BV18" s="183">
        <f t="shared" si="73"/>
        <v>0</v>
      </c>
      <c r="BW18" s="183">
        <f t="shared" si="73"/>
        <v>0</v>
      </c>
      <c r="BX18" s="183">
        <f t="shared" si="73"/>
        <v>0</v>
      </c>
      <c r="BY18" s="183">
        <f t="shared" si="73"/>
        <v>0</v>
      </c>
      <c r="BZ18" s="183">
        <f t="shared" si="73"/>
        <v>0</v>
      </c>
      <c r="CA18" s="183">
        <f t="shared" si="73"/>
        <v>0</v>
      </c>
      <c r="CB18" s="183">
        <f t="shared" si="73"/>
        <v>0</v>
      </c>
      <c r="CC18" s="102">
        <f>CC17-CC19</f>
        <v>0</v>
      </c>
      <c r="CD18" s="126"/>
      <c r="CE18" s="126"/>
      <c r="CF18" s="126"/>
      <c r="CG18" s="183">
        <f t="shared" ref="CG18:CR18" si="74">CG13</f>
        <v>0</v>
      </c>
      <c r="CH18" s="183">
        <f t="shared" si="74"/>
        <v>0</v>
      </c>
      <c r="CI18" s="183">
        <f t="shared" si="74"/>
        <v>0</v>
      </c>
      <c r="CJ18" s="183">
        <f t="shared" si="74"/>
        <v>0</v>
      </c>
      <c r="CK18" s="183">
        <f t="shared" si="74"/>
        <v>0</v>
      </c>
      <c r="CL18" s="183">
        <f t="shared" si="74"/>
        <v>0</v>
      </c>
      <c r="CM18" s="183">
        <f t="shared" si="74"/>
        <v>0</v>
      </c>
      <c r="CN18" s="183">
        <f t="shared" si="74"/>
        <v>0</v>
      </c>
      <c r="CO18" s="183">
        <f t="shared" si="74"/>
        <v>0</v>
      </c>
      <c r="CP18" s="183">
        <f t="shared" si="74"/>
        <v>0</v>
      </c>
      <c r="CQ18" s="183">
        <f t="shared" si="74"/>
        <v>0</v>
      </c>
      <c r="CR18" s="183">
        <f t="shared" si="74"/>
        <v>0</v>
      </c>
      <c r="CS18" s="102">
        <f t="shared" ref="CS18" si="75">CS17-CS19</f>
        <v>0</v>
      </c>
      <c r="CT18" s="126"/>
      <c r="CU18" s="126"/>
      <c r="CV18" s="126"/>
      <c r="CW18" s="183">
        <f t="shared" ref="CW18:DH18" si="76">CW13</f>
        <v>0</v>
      </c>
      <c r="CX18" s="183">
        <f t="shared" si="76"/>
        <v>0</v>
      </c>
      <c r="CY18" s="183">
        <f t="shared" si="76"/>
        <v>0</v>
      </c>
      <c r="CZ18" s="183">
        <f t="shared" si="76"/>
        <v>0</v>
      </c>
      <c r="DA18" s="183">
        <f t="shared" si="76"/>
        <v>0</v>
      </c>
      <c r="DB18" s="183">
        <f t="shared" si="76"/>
        <v>0</v>
      </c>
      <c r="DC18" s="183">
        <f t="shared" si="76"/>
        <v>0</v>
      </c>
      <c r="DD18" s="183">
        <f t="shared" si="76"/>
        <v>0</v>
      </c>
      <c r="DE18" s="183">
        <f t="shared" si="76"/>
        <v>0</v>
      </c>
      <c r="DF18" s="183">
        <f t="shared" si="76"/>
        <v>0</v>
      </c>
      <c r="DG18" s="183">
        <f t="shared" si="76"/>
        <v>0</v>
      </c>
      <c r="DH18" s="183">
        <f t="shared" si="76"/>
        <v>0</v>
      </c>
      <c r="DI18" s="102">
        <f t="shared" ref="DI18" si="77">DI17-DI19</f>
        <v>0</v>
      </c>
    </row>
    <row r="19" spans="1:113" ht="15.75" customHeight="1">
      <c r="A19" s="179" t="s">
        <v>179</v>
      </c>
      <c r="E19" s="98">
        <v>1</v>
      </c>
      <c r="F19" s="98">
        <f>E19</f>
        <v>1</v>
      </c>
      <c r="G19" s="98">
        <f t="shared" si="59"/>
        <v>1</v>
      </c>
      <c r="H19" s="98">
        <f t="shared" si="59"/>
        <v>1</v>
      </c>
      <c r="I19" s="98">
        <f t="shared" si="59"/>
        <v>1</v>
      </c>
      <c r="J19" s="98">
        <f t="shared" si="59"/>
        <v>1</v>
      </c>
      <c r="K19" s="98">
        <f t="shared" si="59"/>
        <v>1</v>
      </c>
      <c r="L19" s="98">
        <f t="shared" si="59"/>
        <v>1</v>
      </c>
      <c r="M19" s="98">
        <f t="shared" si="59"/>
        <v>1</v>
      </c>
      <c r="N19" s="98">
        <f t="shared" si="59"/>
        <v>1</v>
      </c>
      <c r="O19" s="98">
        <f t="shared" si="59"/>
        <v>1</v>
      </c>
      <c r="P19" s="98">
        <f t="shared" si="59"/>
        <v>1</v>
      </c>
      <c r="Q19" s="102">
        <f>P19</f>
        <v>1</v>
      </c>
      <c r="U19" s="98">
        <v>1</v>
      </c>
      <c r="V19" s="98">
        <f>U19</f>
        <v>1</v>
      </c>
      <c r="W19" s="98">
        <f t="shared" ref="W19:AF19" si="78">V19</f>
        <v>1</v>
      </c>
      <c r="X19" s="98">
        <f t="shared" si="78"/>
        <v>1</v>
      </c>
      <c r="Y19" s="98">
        <f t="shared" si="78"/>
        <v>1</v>
      </c>
      <c r="Z19" s="98">
        <f t="shared" si="78"/>
        <v>1</v>
      </c>
      <c r="AA19" s="98">
        <f t="shared" si="78"/>
        <v>1</v>
      </c>
      <c r="AB19" s="98">
        <f t="shared" si="78"/>
        <v>1</v>
      </c>
      <c r="AC19" s="98">
        <f t="shared" si="78"/>
        <v>1</v>
      </c>
      <c r="AD19" s="98">
        <f t="shared" si="78"/>
        <v>1</v>
      </c>
      <c r="AE19" s="98">
        <f t="shared" si="78"/>
        <v>1</v>
      </c>
      <c r="AF19" s="98">
        <f t="shared" si="78"/>
        <v>1</v>
      </c>
      <c r="AG19" s="102">
        <f>AF19</f>
        <v>1</v>
      </c>
      <c r="AK19" s="98">
        <v>1</v>
      </c>
      <c r="AL19" s="98">
        <f>AK19</f>
        <v>1</v>
      </c>
      <c r="AM19" s="98">
        <f t="shared" ref="AM19:AV19" si="79">AL19</f>
        <v>1</v>
      </c>
      <c r="AN19" s="98">
        <f t="shared" si="79"/>
        <v>1</v>
      </c>
      <c r="AO19" s="98">
        <f t="shared" si="79"/>
        <v>1</v>
      </c>
      <c r="AP19" s="98">
        <f t="shared" si="79"/>
        <v>1</v>
      </c>
      <c r="AQ19" s="98">
        <f t="shared" si="79"/>
        <v>1</v>
      </c>
      <c r="AR19" s="98">
        <f t="shared" si="79"/>
        <v>1</v>
      </c>
      <c r="AS19" s="98">
        <f t="shared" si="79"/>
        <v>1</v>
      </c>
      <c r="AT19" s="98">
        <f t="shared" si="79"/>
        <v>1</v>
      </c>
      <c r="AU19" s="98">
        <f t="shared" si="79"/>
        <v>1</v>
      </c>
      <c r="AV19" s="98">
        <f t="shared" si="79"/>
        <v>1</v>
      </c>
      <c r="AW19" s="102">
        <f>AV19</f>
        <v>1</v>
      </c>
      <c r="BA19" s="183">
        <f>BA17*(1-BA18)</f>
        <v>0.85</v>
      </c>
      <c r="BB19" s="183">
        <f>BB17*(1-BB18)</f>
        <v>0.85</v>
      </c>
      <c r="BC19" s="183">
        <f t="shared" ref="BC19:BL19" si="80">BC17*(1-BC18)</f>
        <v>0.85</v>
      </c>
      <c r="BD19" s="183">
        <f t="shared" si="80"/>
        <v>0.85</v>
      </c>
      <c r="BE19" s="183">
        <f t="shared" si="80"/>
        <v>0.85</v>
      </c>
      <c r="BF19" s="183">
        <f t="shared" si="80"/>
        <v>0.85</v>
      </c>
      <c r="BG19" s="183">
        <f t="shared" si="80"/>
        <v>0.85</v>
      </c>
      <c r="BH19" s="183">
        <f t="shared" si="80"/>
        <v>0.85</v>
      </c>
      <c r="BI19" s="183">
        <f t="shared" si="80"/>
        <v>0.68</v>
      </c>
      <c r="BJ19" s="183">
        <f t="shared" si="80"/>
        <v>0.68</v>
      </c>
      <c r="BK19" s="183">
        <f t="shared" si="80"/>
        <v>0.68</v>
      </c>
      <c r="BL19" s="183">
        <f t="shared" si="80"/>
        <v>0.68</v>
      </c>
      <c r="BM19" s="102">
        <f>BL19</f>
        <v>0.68</v>
      </c>
      <c r="BQ19" s="183">
        <f>BQ17*(1-BQ18)</f>
        <v>0.68</v>
      </c>
      <c r="BR19" s="183">
        <f>BR17*(1-BR18)</f>
        <v>0.68</v>
      </c>
      <c r="BS19" s="183">
        <f t="shared" ref="BS19" si="81">BS17*(1-BS18)</f>
        <v>0.68</v>
      </c>
      <c r="BT19" s="183">
        <f t="shared" ref="BT19" si="82">BT17*(1-BT18)</f>
        <v>0.68</v>
      </c>
      <c r="BU19" s="183">
        <f t="shared" ref="BU19" si="83">BU17*(1-BU18)</f>
        <v>0.68</v>
      </c>
      <c r="BV19" s="183">
        <f t="shared" ref="BV19" si="84">BV17*(1-BV18)</f>
        <v>0.68</v>
      </c>
      <c r="BW19" s="183">
        <f t="shared" ref="BW19" si="85">BW17*(1-BW18)</f>
        <v>0.68</v>
      </c>
      <c r="BX19" s="183">
        <f t="shared" ref="BX19" si="86">BX17*(1-BX18)</f>
        <v>0.68</v>
      </c>
      <c r="BY19" s="183">
        <f t="shared" ref="BY19" si="87">BY17*(1-BY18)</f>
        <v>0.68</v>
      </c>
      <c r="BZ19" s="183">
        <f t="shared" ref="BZ19" si="88">BZ17*(1-BZ18)</f>
        <v>0.68</v>
      </c>
      <c r="CA19" s="183">
        <f t="shared" ref="CA19" si="89">CA17*(1-CA18)</f>
        <v>0.68</v>
      </c>
      <c r="CB19" s="183">
        <f t="shared" ref="CB19" si="90">CB17*(1-CB18)</f>
        <v>0.68</v>
      </c>
      <c r="CC19" s="102">
        <f>CB19</f>
        <v>0.68</v>
      </c>
      <c r="CD19" s="185"/>
      <c r="CE19" s="185"/>
      <c r="CF19" s="185"/>
      <c r="CG19" s="183">
        <f t="shared" ref="CG19:CH19" si="91">CG17*(1-CG18)</f>
        <v>0.68</v>
      </c>
      <c r="CH19" s="183">
        <f t="shared" si="91"/>
        <v>0.68</v>
      </c>
      <c r="CI19" s="183">
        <f t="shared" ref="CI19" si="92">CI17*(1-CI18)</f>
        <v>0.68</v>
      </c>
      <c r="CJ19" s="183">
        <f t="shared" ref="CJ19" si="93">CJ17*(1-CJ18)</f>
        <v>0.68</v>
      </c>
      <c r="CK19" s="183">
        <f t="shared" ref="CK19" si="94">CK17*(1-CK18)</f>
        <v>0.68</v>
      </c>
      <c r="CL19" s="183">
        <f t="shared" ref="CL19" si="95">CL17*(1-CL18)</f>
        <v>0.68</v>
      </c>
      <c r="CM19" s="183">
        <f t="shared" ref="CM19" si="96">CM17*(1-CM18)</f>
        <v>0.68</v>
      </c>
      <c r="CN19" s="183">
        <f t="shared" ref="CN19" si="97">CN17*(1-CN18)</f>
        <v>0.68</v>
      </c>
      <c r="CO19" s="183">
        <f t="shared" ref="CO19" si="98">CO17*(1-CO18)</f>
        <v>0.68</v>
      </c>
      <c r="CP19" s="183">
        <f t="shared" ref="CP19" si="99">CP17*(1-CP18)</f>
        <v>0.68</v>
      </c>
      <c r="CQ19" s="183">
        <f t="shared" ref="CQ19" si="100">CQ17*(1-CQ18)</f>
        <v>0.68</v>
      </c>
      <c r="CR19" s="183">
        <f t="shared" ref="CR19" si="101">CR17*(1-CR18)</f>
        <v>0.68</v>
      </c>
      <c r="CS19" s="102">
        <f t="shared" ref="CS19" si="102">CR19</f>
        <v>0.68</v>
      </c>
      <c r="CT19" s="185"/>
      <c r="CU19" s="185"/>
      <c r="CV19" s="185"/>
      <c r="CW19" s="183">
        <f t="shared" ref="CW19:CX19" si="103">CW17*(1-CW18)</f>
        <v>0.68</v>
      </c>
      <c r="CX19" s="183">
        <f t="shared" si="103"/>
        <v>0.68</v>
      </c>
      <c r="CY19" s="183">
        <f t="shared" ref="CY19" si="104">CY17*(1-CY18)</f>
        <v>0.68</v>
      </c>
      <c r="CZ19" s="183">
        <f t="shared" ref="CZ19" si="105">CZ17*(1-CZ18)</f>
        <v>0.68</v>
      </c>
      <c r="DA19" s="183">
        <f t="shared" ref="DA19" si="106">DA17*(1-DA18)</f>
        <v>0.68</v>
      </c>
      <c r="DB19" s="183">
        <f t="shared" ref="DB19" si="107">DB17*(1-DB18)</f>
        <v>0.68</v>
      </c>
      <c r="DC19" s="183">
        <f t="shared" ref="DC19" si="108">DC17*(1-DC18)</f>
        <v>0.68</v>
      </c>
      <c r="DD19" s="183">
        <f t="shared" ref="DD19" si="109">DD17*(1-DD18)</f>
        <v>0.68</v>
      </c>
      <c r="DE19" s="183">
        <f t="shared" ref="DE19" si="110">DE17*(1-DE18)</f>
        <v>0.68</v>
      </c>
      <c r="DF19" s="183">
        <f t="shared" ref="DF19" si="111">DF17*(1-DF18)</f>
        <v>0.68</v>
      </c>
      <c r="DG19" s="183">
        <f t="shared" ref="DG19" si="112">DG17*(1-DG18)</f>
        <v>0.68</v>
      </c>
      <c r="DH19" s="183">
        <f t="shared" ref="DH19" si="113">DH17*(1-DH18)</f>
        <v>0.68</v>
      </c>
      <c r="DI19" s="102">
        <f t="shared" ref="DI19" si="114">DH19</f>
        <v>0.68</v>
      </c>
    </row>
    <row r="20" spans="1:113" ht="15.75" customHeight="1"/>
    <row r="21" spans="1:113" ht="15.75" customHeight="1"/>
    <row r="22" spans="1:113" ht="15.75" customHeight="1"/>
    <row r="23" spans="1:113" ht="15.75" customHeight="1"/>
    <row r="24" spans="1:113" ht="15.75" customHeight="1"/>
    <row r="25" spans="1:113" ht="15.75" customHeight="1"/>
    <row r="26" spans="1:113" ht="15.75" customHeight="1"/>
    <row r="27" spans="1:113" ht="15.75" customHeight="1"/>
    <row r="28" spans="1:113" ht="15.75" customHeight="1"/>
    <row r="29" spans="1:113" ht="15.75" customHeight="1"/>
    <row r="30" spans="1:113" ht="15.75" customHeight="1"/>
    <row r="31" spans="1:113" ht="15.75" customHeight="1"/>
    <row r="32" spans="1:1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8">
    <mergeCell ref="CW2:DI2"/>
    <mergeCell ref="AT2:AW2"/>
    <mergeCell ref="AK2:AS2"/>
    <mergeCell ref="CG2:CS2"/>
    <mergeCell ref="E2:Q2"/>
    <mergeCell ref="U2:AG2"/>
    <mergeCell ref="BA2:BM2"/>
    <mergeCell ref="BQ2:CC2"/>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sheetPr>
  <dimension ref="A1:EB1002"/>
  <sheetViews>
    <sheetView showGridLines="0" zoomScale="114" zoomScaleNormal="114" workbookViewId="0">
      <pane xSplit="3" ySplit="5" topLeftCell="AF52" activePane="bottomRight" state="frozen"/>
      <selection pane="topRight" activeCell="D1" sqref="D1"/>
      <selection pane="bottomLeft" activeCell="A6" sqref="A6"/>
      <selection pane="bottomRight"/>
    </sheetView>
  </sheetViews>
  <sheetFormatPr baseColWidth="10" defaultColWidth="11.28515625" defaultRowHeight="15" customHeight="1" outlineLevelCol="1"/>
  <cols>
    <col min="1" max="1" width="12.42578125" customWidth="1"/>
    <col min="2" max="2" width="10.5703125" customWidth="1"/>
    <col min="3" max="3" width="12.7109375" customWidth="1"/>
    <col min="4" max="15" width="12.7109375" hidden="1" customWidth="1" outlineLevel="1"/>
    <col min="16" max="16" width="12.7109375" hidden="1" customWidth="1" collapsed="1"/>
    <col min="17" max="17" width="12.42578125" hidden="1" customWidth="1" outlineLevel="1"/>
    <col min="18" max="31" width="12.7109375" hidden="1" customWidth="1" outlineLevel="1"/>
    <col min="32" max="32" width="12.7109375" customWidth="1" collapsed="1"/>
    <col min="33" max="47" width="12.7109375" hidden="1" customWidth="1" outlineLevel="1"/>
    <col min="48" max="48" width="12.7109375" customWidth="1" collapsed="1"/>
    <col min="49" max="63" width="12.7109375" hidden="1" customWidth="1" outlineLevel="1"/>
    <col min="64" max="64" width="12.7109375" customWidth="1" collapsed="1"/>
    <col min="65" max="79" width="12.7109375" hidden="1" customWidth="1" outlineLevel="1"/>
    <col min="80" max="80" width="12.7109375" customWidth="1" collapsed="1"/>
    <col min="81" max="95" width="12.7109375" hidden="1" customWidth="1" outlineLevel="1"/>
    <col min="96" max="96" width="12.7109375" customWidth="1" collapsed="1"/>
    <col min="97" max="98" width="10.5703125" hidden="1" customWidth="1" outlineLevel="1"/>
    <col min="99" max="99" width="10.7109375" hidden="1" customWidth="1" outlineLevel="1"/>
    <col min="100" max="100" width="11" hidden="1" customWidth="1" outlineLevel="1"/>
    <col min="101" max="111" width="10.5703125" hidden="1" customWidth="1" outlineLevel="1"/>
    <col min="112" max="112" width="10.5703125" customWidth="1" collapsed="1"/>
    <col min="113" max="116" width="10.5703125" customWidth="1"/>
    <col min="117" max="132" width="11.28515625" customWidth="1"/>
  </cols>
  <sheetData>
    <row r="1" spans="1:132" ht="21">
      <c r="A1" s="2" t="s">
        <v>0</v>
      </c>
      <c r="B1" s="4"/>
      <c r="C1" s="4"/>
      <c r="D1" s="6"/>
      <c r="E1" s="6"/>
      <c r="F1" s="6"/>
      <c r="G1" s="6"/>
      <c r="H1" s="6"/>
      <c r="I1" s="6"/>
      <c r="J1" s="6"/>
      <c r="K1" s="6"/>
      <c r="L1" s="6"/>
      <c r="M1" s="6"/>
      <c r="N1" s="6"/>
      <c r="O1" s="6"/>
      <c r="P1" s="8"/>
      <c r="Q1" s="10"/>
      <c r="R1" s="10"/>
      <c r="S1" s="4"/>
      <c r="T1" s="6"/>
      <c r="U1" s="6"/>
      <c r="V1" s="6"/>
      <c r="W1" s="6"/>
      <c r="X1" s="6"/>
      <c r="Y1" s="6"/>
      <c r="Z1" s="6"/>
      <c r="AA1" s="6"/>
      <c r="AB1" s="6"/>
      <c r="AC1" s="6"/>
      <c r="AD1" s="6"/>
      <c r="AE1" s="6"/>
      <c r="AF1" s="8"/>
      <c r="AG1" s="10"/>
      <c r="AH1" s="10"/>
      <c r="AI1" s="4"/>
      <c r="AJ1" s="6"/>
      <c r="AK1" s="6"/>
      <c r="AL1" s="6"/>
      <c r="AM1" s="6"/>
      <c r="AN1" s="6"/>
      <c r="AO1" s="6"/>
      <c r="AP1" s="6"/>
      <c r="AQ1" s="6"/>
      <c r="AR1" s="6"/>
      <c r="AS1" s="13"/>
      <c r="AT1" s="13"/>
      <c r="AU1" s="13"/>
      <c r="AV1" s="14"/>
      <c r="AW1" s="10"/>
      <c r="AX1" s="10"/>
      <c r="AY1" s="4"/>
      <c r="AZ1" s="13"/>
      <c r="BA1" s="13"/>
      <c r="BB1" s="13"/>
      <c r="BC1" s="13"/>
      <c r="BD1" s="13"/>
      <c r="BE1" s="13"/>
      <c r="BF1" s="13"/>
      <c r="BG1" s="13"/>
      <c r="BH1" s="13"/>
      <c r="BI1" s="13"/>
      <c r="BJ1" s="13"/>
      <c r="BK1" s="13"/>
      <c r="BL1" s="14"/>
      <c r="BM1" s="10"/>
      <c r="BN1" s="4"/>
      <c r="BO1" s="4"/>
      <c r="BP1" s="13"/>
      <c r="BQ1" s="13"/>
      <c r="BR1" s="13"/>
      <c r="BS1" s="13"/>
      <c r="BT1" s="13"/>
      <c r="BU1" s="13"/>
      <c r="BV1" s="13"/>
      <c r="BW1" s="13"/>
      <c r="BX1" s="13"/>
      <c r="BY1" s="13"/>
      <c r="BZ1" s="13"/>
      <c r="CA1" s="13"/>
      <c r="CB1" s="14"/>
      <c r="CC1" s="4"/>
      <c r="CD1" s="4"/>
      <c r="CE1" s="4"/>
      <c r="CF1" s="13"/>
      <c r="CG1" s="13"/>
      <c r="CH1" s="13"/>
      <c r="CI1" s="13"/>
      <c r="CJ1" s="13"/>
      <c r="CK1" s="13"/>
      <c r="CL1" s="13"/>
      <c r="CM1" s="13"/>
      <c r="CN1" s="13"/>
      <c r="CO1" s="13"/>
      <c r="CP1" s="13"/>
      <c r="CQ1" s="13"/>
      <c r="CR1" s="14"/>
      <c r="CS1" s="4"/>
      <c r="CT1" s="4"/>
      <c r="CU1" s="4"/>
      <c r="CV1" s="22"/>
      <c r="CW1" s="22"/>
      <c r="CX1" s="22"/>
      <c r="CY1" s="22"/>
      <c r="CZ1" s="22"/>
      <c r="DA1" s="22"/>
      <c r="DB1" s="22"/>
      <c r="DC1" s="22"/>
      <c r="DD1" s="22"/>
      <c r="DE1" s="22"/>
      <c r="DF1" s="22"/>
      <c r="DG1" s="22"/>
      <c r="DH1" s="23"/>
      <c r="DI1" s="4"/>
      <c r="DJ1" s="4"/>
      <c r="DK1" s="4"/>
      <c r="DL1" s="4"/>
      <c r="DM1" s="4"/>
      <c r="DN1" s="4"/>
      <c r="DO1" s="4"/>
      <c r="DP1" s="4"/>
      <c r="DQ1" s="4"/>
      <c r="DR1" s="4"/>
      <c r="DS1" s="4"/>
      <c r="DT1" s="4"/>
      <c r="DU1" s="4"/>
      <c r="DV1" s="4"/>
      <c r="DW1" s="4"/>
      <c r="DX1" s="4"/>
      <c r="DY1" s="4"/>
      <c r="DZ1" s="4"/>
      <c r="EA1" s="4"/>
      <c r="EB1" s="4"/>
    </row>
    <row r="2" spans="1:132" ht="15.75" customHeight="1">
      <c r="A2" s="4" t="str">
        <f ca="1">CASH!A2</f>
        <v>Strategic Plan - Oct 2020</v>
      </c>
      <c r="B2" s="4"/>
      <c r="C2" s="4"/>
      <c r="D2" s="252" t="s">
        <v>7</v>
      </c>
      <c r="E2" s="250"/>
      <c r="F2" s="250"/>
      <c r="G2" s="250"/>
      <c r="H2" s="250"/>
      <c r="I2" s="250"/>
      <c r="J2" s="250"/>
      <c r="K2" s="250"/>
      <c r="L2" s="250"/>
      <c r="M2" s="250"/>
      <c r="N2" s="250"/>
      <c r="O2" s="250"/>
      <c r="P2" s="251"/>
      <c r="Q2" s="10"/>
      <c r="R2" s="10"/>
      <c r="S2" s="4"/>
      <c r="T2" s="6"/>
      <c r="U2" s="6"/>
      <c r="V2" s="6"/>
      <c r="W2" s="6"/>
      <c r="X2" s="6"/>
      <c r="Y2" s="6"/>
      <c r="Z2" s="6"/>
      <c r="AA2" s="6"/>
      <c r="AB2" s="6"/>
      <c r="AC2" s="6"/>
      <c r="AD2" s="6"/>
      <c r="AE2" s="6"/>
      <c r="AF2" s="25" t="s">
        <v>7</v>
      </c>
      <c r="AG2" s="10"/>
      <c r="AH2" s="10"/>
      <c r="AI2" s="4"/>
      <c r="AJ2" s="252" t="s">
        <v>7</v>
      </c>
      <c r="AK2" s="250"/>
      <c r="AL2" s="250"/>
      <c r="AM2" s="250"/>
      <c r="AN2" s="250"/>
      <c r="AO2" s="250"/>
      <c r="AP2" s="250"/>
      <c r="AQ2" s="250"/>
      <c r="AR2" s="251"/>
      <c r="AS2" s="253" t="s">
        <v>10</v>
      </c>
      <c r="AT2" s="250"/>
      <c r="AU2" s="250"/>
      <c r="AV2" s="251"/>
      <c r="AW2" s="10"/>
      <c r="AX2" s="10"/>
      <c r="AY2" s="4"/>
      <c r="AZ2" s="13"/>
      <c r="BA2" s="13"/>
      <c r="BB2" s="13"/>
      <c r="BC2" s="13"/>
      <c r="BD2" s="13"/>
      <c r="BE2" s="13"/>
      <c r="BF2" s="13"/>
      <c r="BG2" s="13"/>
      <c r="BH2" s="13"/>
      <c r="BI2" s="13"/>
      <c r="BJ2" s="13"/>
      <c r="BK2" s="13"/>
      <c r="BL2" s="26" t="s">
        <v>10</v>
      </c>
      <c r="BM2" s="10"/>
      <c r="BN2" s="4"/>
      <c r="BO2" s="4"/>
      <c r="BP2" s="13"/>
      <c r="BQ2" s="13"/>
      <c r="BR2" s="13"/>
      <c r="BS2" s="13"/>
      <c r="BT2" s="13"/>
      <c r="BU2" s="13"/>
      <c r="BV2" s="13"/>
      <c r="BW2" s="13"/>
      <c r="BX2" s="13"/>
      <c r="BY2" s="13"/>
      <c r="BZ2" s="13"/>
      <c r="CA2" s="13"/>
      <c r="CB2" s="26" t="s">
        <v>10</v>
      </c>
      <c r="CC2" s="4"/>
      <c r="CD2" s="4"/>
      <c r="CE2" s="4"/>
      <c r="CF2" s="13"/>
      <c r="CG2" s="13"/>
      <c r="CH2" s="13"/>
      <c r="CI2" s="13"/>
      <c r="CJ2" s="13"/>
      <c r="CK2" s="13"/>
      <c r="CL2" s="13"/>
      <c r="CM2" s="13"/>
      <c r="CN2" s="13"/>
      <c r="CO2" s="13"/>
      <c r="CP2" s="13"/>
      <c r="CQ2" s="13"/>
      <c r="CR2" s="26" t="s">
        <v>10</v>
      </c>
      <c r="CS2" s="4"/>
      <c r="CT2" s="4"/>
      <c r="CU2" s="4"/>
      <c r="CV2" s="249" t="s">
        <v>10</v>
      </c>
      <c r="CW2" s="250"/>
      <c r="CX2" s="250"/>
      <c r="CY2" s="250"/>
      <c r="CZ2" s="250"/>
      <c r="DA2" s="250"/>
      <c r="DB2" s="250"/>
      <c r="DC2" s="250"/>
      <c r="DD2" s="250"/>
      <c r="DE2" s="250"/>
      <c r="DF2" s="250"/>
      <c r="DG2" s="250"/>
      <c r="DH2" s="251"/>
      <c r="DI2" s="4"/>
      <c r="DJ2" s="4"/>
      <c r="DK2" s="4"/>
      <c r="DL2" s="4"/>
      <c r="DM2" s="4"/>
      <c r="DN2" s="4"/>
      <c r="DO2" s="4"/>
      <c r="DP2" s="4"/>
      <c r="DQ2" s="4"/>
      <c r="DR2" s="4"/>
      <c r="DS2" s="4"/>
      <c r="DT2" s="4"/>
      <c r="DU2" s="4"/>
      <c r="DV2" s="4"/>
      <c r="DW2" s="4"/>
      <c r="DX2" s="4"/>
      <c r="DY2" s="4"/>
      <c r="DZ2" s="4"/>
      <c r="EA2" s="4"/>
      <c r="EB2" s="4"/>
    </row>
    <row r="3" spans="1:132" ht="15.75" customHeight="1">
      <c r="A3" s="4" t="str">
        <f>Cover!$B$4</f>
        <v>[Insert Company Name]</v>
      </c>
      <c r="B3" s="4"/>
      <c r="C3" s="4"/>
      <c r="D3" s="27"/>
      <c r="E3" s="27"/>
      <c r="F3" s="27"/>
      <c r="G3" s="27"/>
      <c r="H3" s="27"/>
      <c r="I3" s="27"/>
      <c r="J3" s="27"/>
      <c r="K3" s="27"/>
      <c r="L3" s="27"/>
      <c r="M3" s="27"/>
      <c r="N3" s="27"/>
      <c r="O3" s="27"/>
      <c r="P3" s="28"/>
      <c r="Q3" s="10"/>
      <c r="R3" s="10"/>
      <c r="S3" s="4"/>
      <c r="T3" s="27"/>
      <c r="U3" s="27"/>
      <c r="V3" s="27"/>
      <c r="W3" s="27"/>
      <c r="X3" s="27"/>
      <c r="Y3" s="27"/>
      <c r="Z3" s="27"/>
      <c r="AA3" s="27"/>
      <c r="AB3" s="27"/>
      <c r="AC3" s="27"/>
      <c r="AD3" s="27"/>
      <c r="AE3" s="27"/>
      <c r="AF3" s="28"/>
      <c r="AG3" s="10"/>
      <c r="AH3" s="10"/>
      <c r="AI3" s="4"/>
      <c r="AJ3" s="27"/>
      <c r="AK3" s="27"/>
      <c r="AL3" s="27"/>
      <c r="AM3" s="27"/>
      <c r="AN3" s="27"/>
      <c r="AO3" s="27"/>
      <c r="AP3" s="27"/>
      <c r="AQ3" s="27"/>
      <c r="AR3" s="27"/>
      <c r="AS3" s="29"/>
      <c r="AT3" s="29"/>
      <c r="AU3" s="29"/>
      <c r="AV3" s="30"/>
      <c r="AW3" s="10"/>
      <c r="AX3" s="10"/>
      <c r="AY3" s="4"/>
      <c r="AZ3" s="29"/>
      <c r="BA3" s="29"/>
      <c r="BB3" s="29"/>
      <c r="BC3" s="29"/>
      <c r="BD3" s="29"/>
      <c r="BE3" s="29"/>
      <c r="BF3" s="29"/>
      <c r="BG3" s="29"/>
      <c r="BH3" s="29"/>
      <c r="BI3" s="29"/>
      <c r="BJ3" s="29"/>
      <c r="BK3" s="29"/>
      <c r="BL3" s="30"/>
      <c r="BM3" s="10"/>
      <c r="BN3" s="4"/>
      <c r="BO3" s="4"/>
      <c r="BP3" s="29"/>
      <c r="BQ3" s="29"/>
      <c r="BR3" s="29"/>
      <c r="BS3" s="29"/>
      <c r="BT3" s="29"/>
      <c r="BU3" s="29"/>
      <c r="BV3" s="29"/>
      <c r="BW3" s="29"/>
      <c r="BX3" s="29"/>
      <c r="BY3" s="29"/>
      <c r="BZ3" s="29"/>
      <c r="CA3" s="29"/>
      <c r="CB3" s="30"/>
      <c r="CC3" s="4"/>
      <c r="CD3" s="4"/>
      <c r="CE3" s="4"/>
      <c r="CF3" s="29"/>
      <c r="CG3" s="29"/>
      <c r="CH3" s="29"/>
      <c r="CI3" s="29"/>
      <c r="CJ3" s="29"/>
      <c r="CK3" s="29"/>
      <c r="CL3" s="29"/>
      <c r="CM3" s="29"/>
      <c r="CN3" s="29"/>
      <c r="CO3" s="29"/>
      <c r="CP3" s="29"/>
      <c r="CQ3" s="29"/>
      <c r="CR3" s="30"/>
      <c r="CS3" s="4"/>
      <c r="CT3" s="4"/>
      <c r="CU3" s="4"/>
      <c r="CV3" s="31"/>
      <c r="CW3" s="31"/>
      <c r="CX3" s="31"/>
      <c r="CY3" s="31"/>
      <c r="CZ3" s="31"/>
      <c r="DA3" s="31"/>
      <c r="DB3" s="31"/>
      <c r="DC3" s="31"/>
      <c r="DD3" s="31"/>
      <c r="DE3" s="31"/>
      <c r="DF3" s="31"/>
      <c r="DG3" s="31"/>
      <c r="DH3" s="32"/>
      <c r="DI3" s="4"/>
      <c r="DJ3" s="4"/>
      <c r="DK3" s="4"/>
      <c r="DL3" s="4"/>
      <c r="DM3" s="4"/>
      <c r="DN3" s="4"/>
      <c r="DO3" s="4"/>
      <c r="DP3" s="4"/>
      <c r="DQ3" s="4"/>
      <c r="DR3" s="4"/>
      <c r="DS3" s="4"/>
      <c r="DT3" s="4"/>
      <c r="DU3" s="4"/>
      <c r="DV3" s="4"/>
      <c r="DW3" s="4"/>
      <c r="DX3" s="4"/>
      <c r="DY3" s="4"/>
      <c r="DZ3" s="4"/>
      <c r="EA3" s="4"/>
      <c r="EB3" s="4"/>
    </row>
    <row r="4" spans="1:132" ht="15.75" customHeight="1">
      <c r="A4" s="4" t="s">
        <v>11</v>
      </c>
      <c r="B4" s="4"/>
      <c r="C4" s="4"/>
      <c r="D4" s="27"/>
      <c r="E4" s="27"/>
      <c r="F4" s="27"/>
      <c r="G4" s="27"/>
      <c r="H4" s="27"/>
      <c r="I4" s="27"/>
      <c r="J4" s="27"/>
      <c r="K4" s="27"/>
      <c r="L4" s="27"/>
      <c r="M4" s="27"/>
      <c r="N4" s="27"/>
      <c r="O4" s="27"/>
      <c r="P4" s="28" t="s">
        <v>12</v>
      </c>
      <c r="Q4" s="10"/>
      <c r="R4" s="10"/>
      <c r="S4" s="4"/>
      <c r="T4" s="27"/>
      <c r="U4" s="27"/>
      <c r="V4" s="27"/>
      <c r="W4" s="27"/>
      <c r="X4" s="27"/>
      <c r="Y4" s="27"/>
      <c r="Z4" s="27"/>
      <c r="AA4" s="27"/>
      <c r="AB4" s="27"/>
      <c r="AC4" s="27"/>
      <c r="AD4" s="27"/>
      <c r="AE4" s="27"/>
      <c r="AF4" s="33" t="s">
        <v>13</v>
      </c>
      <c r="AG4" s="10"/>
      <c r="AH4" s="10"/>
      <c r="AI4" s="4"/>
      <c r="AJ4" s="27"/>
      <c r="AK4" s="27"/>
      <c r="AL4" s="27"/>
      <c r="AM4" s="27"/>
      <c r="AN4" s="27"/>
      <c r="AO4" s="27"/>
      <c r="AP4" s="27"/>
      <c r="AQ4" s="27"/>
      <c r="AR4" s="27"/>
      <c r="AS4" s="29"/>
      <c r="AT4" s="29"/>
      <c r="AU4" s="29"/>
      <c r="AV4" s="34" t="s">
        <v>14</v>
      </c>
      <c r="AW4" s="10"/>
      <c r="AX4" s="10"/>
      <c r="AY4" s="4"/>
      <c r="AZ4" s="29"/>
      <c r="BA4" s="29"/>
      <c r="BB4" s="29"/>
      <c r="BC4" s="29"/>
      <c r="BD4" s="29"/>
      <c r="BE4" s="29"/>
      <c r="BF4" s="29"/>
      <c r="BG4" s="29"/>
      <c r="BH4" s="29"/>
      <c r="BI4" s="29"/>
      <c r="BJ4" s="29"/>
      <c r="BK4" s="29"/>
      <c r="BL4" s="34" t="s">
        <v>15</v>
      </c>
      <c r="BM4" s="10"/>
      <c r="BN4" s="10"/>
      <c r="BO4" s="4"/>
      <c r="BP4" s="29"/>
      <c r="BQ4" s="29"/>
      <c r="BR4" s="29"/>
      <c r="BS4" s="29"/>
      <c r="BT4" s="29"/>
      <c r="BU4" s="29"/>
      <c r="BV4" s="29"/>
      <c r="BW4" s="29"/>
      <c r="BX4" s="29"/>
      <c r="BY4" s="29"/>
      <c r="BZ4" s="29"/>
      <c r="CA4" s="29"/>
      <c r="CB4" s="34" t="s">
        <v>16</v>
      </c>
      <c r="CC4" s="10"/>
      <c r="CD4" s="10"/>
      <c r="CE4" s="4"/>
      <c r="CF4" s="29"/>
      <c r="CG4" s="29"/>
      <c r="CH4" s="29"/>
      <c r="CI4" s="29"/>
      <c r="CJ4" s="29"/>
      <c r="CK4" s="29"/>
      <c r="CL4" s="29"/>
      <c r="CM4" s="29"/>
      <c r="CN4" s="29"/>
      <c r="CO4" s="29"/>
      <c r="CP4" s="29"/>
      <c r="CQ4" s="29"/>
      <c r="CR4" s="34" t="s">
        <v>17</v>
      </c>
      <c r="CS4" s="4"/>
      <c r="CT4" s="4"/>
      <c r="CU4" s="4"/>
      <c r="CV4" s="31"/>
      <c r="CW4" s="31"/>
      <c r="CX4" s="31"/>
      <c r="CY4" s="31"/>
      <c r="CZ4" s="31"/>
      <c r="DA4" s="31"/>
      <c r="DB4" s="31"/>
      <c r="DC4" s="31"/>
      <c r="DD4" s="31"/>
      <c r="DE4" s="31"/>
      <c r="DF4" s="31"/>
      <c r="DG4" s="31"/>
      <c r="DH4" s="32" t="s">
        <v>18</v>
      </c>
      <c r="DI4" s="4"/>
      <c r="DJ4" s="4"/>
      <c r="DK4" s="4"/>
      <c r="DL4" s="4"/>
      <c r="DM4" s="4"/>
      <c r="DN4" s="4"/>
      <c r="DO4" s="4"/>
      <c r="DP4" s="4"/>
      <c r="DQ4" s="4"/>
      <c r="DR4" s="4"/>
      <c r="DS4" s="4"/>
      <c r="DT4" s="4"/>
      <c r="DU4" s="4"/>
      <c r="DV4" s="4"/>
      <c r="DW4" s="4"/>
      <c r="DX4" s="4"/>
      <c r="DY4" s="4"/>
      <c r="DZ4" s="4"/>
      <c r="EA4" s="4"/>
      <c r="EB4" s="4"/>
    </row>
    <row r="5" spans="1:132" ht="7.5" customHeight="1">
      <c r="A5" s="35"/>
      <c r="B5" s="36"/>
      <c r="C5" s="36"/>
      <c r="D5" s="36"/>
      <c r="E5" s="36"/>
      <c r="F5" s="36"/>
      <c r="G5" s="36"/>
      <c r="H5" s="36"/>
      <c r="I5" s="36"/>
      <c r="J5" s="36"/>
      <c r="K5" s="36"/>
      <c r="L5" s="36"/>
      <c r="M5" s="36"/>
      <c r="N5" s="36"/>
      <c r="O5" s="36"/>
      <c r="P5" s="36"/>
      <c r="Q5" s="37"/>
      <c r="R5" s="37"/>
      <c r="S5" s="36"/>
      <c r="T5" s="38"/>
      <c r="U5" s="38"/>
      <c r="V5" s="38"/>
      <c r="W5" s="38"/>
      <c r="X5" s="38"/>
      <c r="Y5" s="38"/>
      <c r="Z5" s="38"/>
      <c r="AA5" s="38"/>
      <c r="AB5" s="38"/>
      <c r="AC5" s="38"/>
      <c r="AD5" s="38"/>
      <c r="AE5" s="38"/>
      <c r="AF5" s="36"/>
      <c r="AG5" s="37"/>
      <c r="AH5" s="37"/>
      <c r="AI5" s="36"/>
      <c r="AJ5" s="38"/>
      <c r="AK5" s="38"/>
      <c r="AL5" s="38"/>
      <c r="AM5" s="38"/>
      <c r="AN5" s="38"/>
      <c r="AO5" s="38"/>
      <c r="AP5" s="38"/>
      <c r="AQ5" s="38"/>
      <c r="AR5" s="38"/>
      <c r="AS5" s="38"/>
      <c r="AT5" s="38"/>
      <c r="AU5" s="38"/>
      <c r="AV5" s="36"/>
      <c r="AW5" s="37"/>
      <c r="AX5" s="37"/>
      <c r="AY5" s="36"/>
      <c r="AZ5" s="38"/>
      <c r="BA5" s="38"/>
      <c r="BB5" s="38"/>
      <c r="BC5" s="38"/>
      <c r="BD5" s="38"/>
      <c r="BE5" s="38"/>
      <c r="BF5" s="38"/>
      <c r="BG5" s="38"/>
      <c r="BH5" s="38"/>
      <c r="BI5" s="38"/>
      <c r="BJ5" s="38"/>
      <c r="BK5" s="38"/>
      <c r="BL5" s="36"/>
      <c r="BM5" s="37"/>
      <c r="BN5" s="39"/>
      <c r="BO5" s="36"/>
      <c r="BP5" s="38"/>
      <c r="BQ5" s="38"/>
      <c r="BR5" s="38"/>
      <c r="BS5" s="38"/>
      <c r="BT5" s="38"/>
      <c r="BU5" s="38"/>
      <c r="BV5" s="38"/>
      <c r="BW5" s="38"/>
      <c r="BX5" s="38"/>
      <c r="BY5" s="38"/>
      <c r="BZ5" s="38"/>
      <c r="CA5" s="38"/>
      <c r="CB5" s="36"/>
      <c r="CC5" s="36"/>
      <c r="CD5" s="39"/>
      <c r="CE5" s="36"/>
      <c r="CF5" s="38"/>
      <c r="CG5" s="38"/>
      <c r="CH5" s="38"/>
      <c r="CI5" s="38"/>
      <c r="CJ5" s="38"/>
      <c r="CK5" s="38"/>
      <c r="CL5" s="38"/>
      <c r="CM5" s="38"/>
      <c r="CN5" s="38"/>
      <c r="CO5" s="38"/>
      <c r="CP5" s="38"/>
      <c r="CQ5" s="38"/>
      <c r="CR5" s="36"/>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row>
    <row r="6" spans="1:132" ht="7.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row>
    <row r="7" spans="1:132" ht="15.75" customHeight="1">
      <c r="A7" s="40" t="s">
        <v>19</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row>
    <row r="8" spans="1:132" s="187" customFormat="1" ht="15.75" customHeight="1">
      <c r="A8" s="18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c r="CO8" s="186"/>
      <c r="CP8" s="186"/>
      <c r="CQ8" s="186"/>
      <c r="CR8" s="186"/>
      <c r="CS8" s="186"/>
      <c r="CT8" s="186"/>
      <c r="CU8" s="186"/>
      <c r="CV8" s="186"/>
      <c r="CW8" s="186"/>
      <c r="CX8" s="186"/>
      <c r="CY8" s="186"/>
      <c r="CZ8" s="186"/>
      <c r="DA8" s="186"/>
      <c r="DB8" s="186"/>
      <c r="DC8" s="186"/>
      <c r="DD8" s="186"/>
      <c r="DE8" s="186"/>
      <c r="DF8" s="186"/>
      <c r="DG8" s="186"/>
      <c r="DH8" s="186"/>
      <c r="DI8" s="186"/>
      <c r="DJ8" s="186"/>
      <c r="DK8" s="186"/>
      <c r="DL8" s="186"/>
      <c r="DM8" s="186"/>
      <c r="DN8" s="186"/>
      <c r="DO8" s="186"/>
      <c r="DP8" s="186"/>
      <c r="DQ8" s="186"/>
      <c r="DR8" s="186"/>
      <c r="DS8" s="186"/>
      <c r="DT8" s="186"/>
      <c r="DU8" s="186"/>
      <c r="DV8" s="186"/>
      <c r="DW8" s="186"/>
      <c r="DX8" s="186"/>
      <c r="DY8" s="186"/>
      <c r="DZ8" s="186"/>
      <c r="EA8" s="186"/>
      <c r="EB8" s="186"/>
    </row>
    <row r="9" spans="1:132" ht="15.75" customHeight="1">
      <c r="A9" s="41" t="s">
        <v>20</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row>
    <row r="10" spans="1:132" ht="7.5" customHeight="1">
      <c r="A10" s="35"/>
      <c r="B10" s="36"/>
      <c r="C10" s="36"/>
      <c r="D10" s="36"/>
      <c r="E10" s="36"/>
      <c r="F10" s="36"/>
      <c r="G10" s="36"/>
      <c r="H10" s="36"/>
      <c r="I10" s="36"/>
      <c r="J10" s="36"/>
      <c r="K10" s="36"/>
      <c r="L10" s="36"/>
      <c r="M10" s="36"/>
      <c r="N10" s="36"/>
      <c r="O10" s="36"/>
      <c r="P10" s="36"/>
      <c r="Q10" s="37"/>
      <c r="R10" s="37"/>
      <c r="S10" s="36"/>
      <c r="T10" s="38"/>
      <c r="U10" s="38"/>
      <c r="V10" s="38"/>
      <c r="W10" s="38"/>
      <c r="X10" s="38"/>
      <c r="Y10" s="38"/>
      <c r="Z10" s="38"/>
      <c r="AA10" s="38"/>
      <c r="AB10" s="38"/>
      <c r="AC10" s="38"/>
      <c r="AD10" s="38"/>
      <c r="AE10" s="38"/>
      <c r="AF10" s="36"/>
      <c r="AG10" s="37"/>
      <c r="AH10" s="37"/>
      <c r="AI10" s="36"/>
      <c r="AJ10" s="38"/>
      <c r="AK10" s="38"/>
      <c r="AL10" s="38"/>
      <c r="AM10" s="38"/>
      <c r="AN10" s="38"/>
      <c r="AO10" s="38"/>
      <c r="AP10" s="38"/>
      <c r="AQ10" s="38"/>
      <c r="AR10" s="38"/>
      <c r="AS10" s="38"/>
      <c r="AT10" s="38"/>
      <c r="AU10" s="38"/>
      <c r="AV10" s="36"/>
      <c r="AW10" s="37"/>
      <c r="AX10" s="37"/>
      <c r="AY10" s="36"/>
      <c r="AZ10" s="38"/>
      <c r="BA10" s="38"/>
      <c r="BB10" s="38"/>
      <c r="BC10" s="38"/>
      <c r="BD10" s="38"/>
      <c r="BE10" s="38"/>
      <c r="BF10" s="38"/>
      <c r="BG10" s="38"/>
      <c r="BH10" s="38"/>
      <c r="BI10" s="38"/>
      <c r="BJ10" s="38"/>
      <c r="BK10" s="38"/>
      <c r="BL10" s="36"/>
      <c r="BM10" s="37"/>
      <c r="BN10" s="39"/>
      <c r="BO10" s="36"/>
      <c r="BP10" s="38"/>
      <c r="BQ10" s="38"/>
      <c r="BR10" s="38"/>
      <c r="BS10" s="38"/>
      <c r="BT10" s="38"/>
      <c r="BU10" s="38"/>
      <c r="BV10" s="38"/>
      <c r="BW10" s="38"/>
      <c r="BX10" s="38"/>
      <c r="BY10" s="38"/>
      <c r="BZ10" s="38"/>
      <c r="CA10" s="38"/>
      <c r="CB10" s="36"/>
      <c r="CC10" s="36"/>
      <c r="CD10" s="39"/>
      <c r="CE10" s="36"/>
      <c r="CF10" s="38"/>
      <c r="CG10" s="38"/>
      <c r="CH10" s="38"/>
      <c r="CI10" s="38"/>
      <c r="CJ10" s="38"/>
      <c r="CK10" s="38"/>
      <c r="CL10" s="38"/>
      <c r="CM10" s="38"/>
      <c r="CN10" s="38"/>
      <c r="CO10" s="38"/>
      <c r="CP10" s="38"/>
      <c r="CQ10" s="38"/>
      <c r="CR10" s="36"/>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row>
    <row r="11" spans="1:132" ht="15.75" customHeight="1">
      <c r="A11" s="4" t="s">
        <v>249</v>
      </c>
      <c r="B11" s="4"/>
      <c r="C11" s="4"/>
      <c r="D11" s="38"/>
      <c r="E11" s="38"/>
      <c r="F11" s="38"/>
      <c r="G11" s="38"/>
      <c r="H11" s="38"/>
      <c r="I11" s="38"/>
      <c r="J11" s="38"/>
      <c r="K11" s="38"/>
      <c r="L11" s="38"/>
      <c r="M11" s="38"/>
      <c r="N11" s="38"/>
      <c r="O11" s="38"/>
      <c r="P11" s="42">
        <f>PnL!N9</f>
        <v>0</v>
      </c>
      <c r="Q11" s="4"/>
      <c r="R11" s="4"/>
      <c r="S11" s="4"/>
      <c r="T11" s="38"/>
      <c r="U11" s="38"/>
      <c r="V11" s="38"/>
      <c r="W11" s="38"/>
      <c r="X11" s="38"/>
      <c r="Y11" s="38"/>
      <c r="Z11" s="38"/>
      <c r="AA11" s="38"/>
      <c r="AB11" s="38"/>
      <c r="AC11" s="38"/>
      <c r="AD11" s="38"/>
      <c r="AE11" s="38"/>
      <c r="AF11" s="43">
        <f>Revenue!AH6</f>
        <v>0</v>
      </c>
      <c r="AG11" s="44"/>
      <c r="AH11" s="44"/>
      <c r="AI11" s="44"/>
      <c r="AJ11" s="44"/>
      <c r="AK11" s="44"/>
      <c r="AL11" s="44"/>
      <c r="AM11" s="44"/>
      <c r="AN11" s="44"/>
      <c r="AO11" s="44"/>
      <c r="AP11" s="44"/>
      <c r="AQ11" s="44"/>
      <c r="AR11" s="44"/>
      <c r="AS11" s="44"/>
      <c r="AT11" s="44"/>
      <c r="AU11" s="44"/>
      <c r="AV11" s="43">
        <f>Revenue!AX6</f>
        <v>112919</v>
      </c>
      <c r="AW11" s="44"/>
      <c r="AX11" s="44"/>
      <c r="AY11" s="44"/>
      <c r="AZ11" s="44"/>
      <c r="BA11" s="44"/>
      <c r="BB11" s="44"/>
      <c r="BC11" s="44"/>
      <c r="BD11" s="44"/>
      <c r="BE11" s="44"/>
      <c r="BF11" s="44"/>
      <c r="BG11" s="44"/>
      <c r="BH11" s="44"/>
      <c r="BI11" s="44"/>
      <c r="BJ11" s="44"/>
      <c r="BK11" s="44"/>
      <c r="BL11" s="43">
        <f>Revenue!BN6</f>
        <v>568333.33333333326</v>
      </c>
      <c r="BM11" s="44"/>
      <c r="BN11" s="44"/>
      <c r="BO11" s="44"/>
      <c r="BP11" s="44"/>
      <c r="BQ11" s="44"/>
      <c r="BR11" s="44"/>
      <c r="BS11" s="44"/>
      <c r="BT11" s="44"/>
      <c r="BU11" s="44"/>
      <c r="BV11" s="44"/>
      <c r="BW11" s="44"/>
      <c r="BX11" s="44"/>
      <c r="BY11" s="44"/>
      <c r="BZ11" s="44"/>
      <c r="CA11" s="44"/>
      <c r="CB11" s="43">
        <f>Revenue!CD6</f>
        <v>2750000</v>
      </c>
      <c r="CC11" s="44"/>
      <c r="CD11" s="44"/>
      <c r="CE11" s="44"/>
      <c r="CF11" s="44"/>
      <c r="CG11" s="44"/>
      <c r="CH11" s="44"/>
      <c r="CI11" s="44"/>
      <c r="CJ11" s="44"/>
      <c r="CK11" s="44"/>
      <c r="CL11" s="44"/>
      <c r="CM11" s="44"/>
      <c r="CN11" s="44"/>
      <c r="CO11" s="44"/>
      <c r="CP11" s="44"/>
      <c r="CQ11" s="44"/>
      <c r="CR11" s="43">
        <f>Revenue!CT6</f>
        <v>10500000</v>
      </c>
      <c r="CS11" s="44"/>
      <c r="CT11" s="44"/>
      <c r="CU11" s="44"/>
      <c r="CV11" s="44"/>
      <c r="CW11" s="44"/>
      <c r="CX11" s="44"/>
      <c r="CY11" s="44"/>
      <c r="CZ11" s="44"/>
      <c r="DA11" s="44"/>
      <c r="DB11" s="44"/>
      <c r="DC11" s="44"/>
      <c r="DD11" s="44"/>
      <c r="DE11" s="44"/>
      <c r="DF11" s="44"/>
      <c r="DG11" s="44"/>
      <c r="DH11" s="43">
        <f>Revenue!DJ6</f>
        <v>31520000</v>
      </c>
      <c r="DI11" s="4"/>
      <c r="DJ11" s="4"/>
      <c r="DK11" s="4"/>
      <c r="DL11" s="4"/>
      <c r="DM11" s="4"/>
      <c r="DN11" s="4"/>
      <c r="DO11" s="4"/>
      <c r="DP11" s="4"/>
      <c r="DQ11" s="4"/>
      <c r="DR11" s="4"/>
      <c r="DS11" s="4"/>
      <c r="DT11" s="4"/>
      <c r="DU11" s="4"/>
      <c r="DV11" s="4"/>
      <c r="DW11" s="4"/>
      <c r="DX11" s="4"/>
      <c r="DY11" s="4"/>
      <c r="DZ11" s="4"/>
      <c r="EA11" s="4"/>
      <c r="EB11" s="4"/>
    </row>
    <row r="12" spans="1:132" ht="16">
      <c r="A12" s="4" t="s">
        <v>243</v>
      </c>
      <c r="B12" s="36"/>
      <c r="C12" s="36"/>
      <c r="D12" s="36"/>
      <c r="E12" s="36"/>
      <c r="F12" s="36"/>
      <c r="G12" s="36"/>
      <c r="H12" s="36"/>
      <c r="I12" s="36"/>
      <c r="J12" s="36"/>
      <c r="K12" s="36"/>
      <c r="L12" s="36"/>
      <c r="M12" s="36"/>
      <c r="N12" s="36"/>
      <c r="O12" s="36"/>
      <c r="P12" s="36"/>
      <c r="Q12" s="37"/>
      <c r="R12" s="37"/>
      <c r="S12" s="36"/>
      <c r="T12" s="38"/>
      <c r="U12" s="38"/>
      <c r="V12" s="38"/>
      <c r="W12" s="38"/>
      <c r="X12" s="38"/>
      <c r="Y12" s="38"/>
      <c r="Z12" s="38"/>
      <c r="AA12" s="38"/>
      <c r="AB12" s="38"/>
      <c r="AC12" s="38"/>
      <c r="AD12" s="38"/>
      <c r="AE12" s="38"/>
      <c r="AF12" s="45">
        <f>Revenue!AH7</f>
        <v>30000</v>
      </c>
      <c r="AG12" s="46"/>
      <c r="AH12" s="46"/>
      <c r="AI12" s="46"/>
      <c r="AJ12" s="46"/>
      <c r="AK12" s="46"/>
      <c r="AL12" s="46"/>
      <c r="AM12" s="46"/>
      <c r="AN12" s="46"/>
      <c r="AO12" s="46"/>
      <c r="AP12" s="46"/>
      <c r="AQ12" s="46"/>
      <c r="AR12" s="46"/>
      <c r="AS12" s="46"/>
      <c r="AT12" s="46"/>
      <c r="AU12" s="46"/>
      <c r="AV12" s="45">
        <f>Revenue!AX7</f>
        <v>379500</v>
      </c>
      <c r="AW12" s="46"/>
      <c r="AX12" s="46"/>
      <c r="AY12" s="46"/>
      <c r="AZ12" s="46"/>
      <c r="BA12" s="46"/>
      <c r="BB12" s="46"/>
      <c r="BC12" s="46"/>
      <c r="BD12" s="46"/>
      <c r="BE12" s="46"/>
      <c r="BF12" s="46"/>
      <c r="BG12" s="46"/>
      <c r="BH12" s="46"/>
      <c r="BI12" s="46"/>
      <c r="BJ12" s="46"/>
      <c r="BK12" s="46"/>
      <c r="BL12" s="45">
        <f>Revenue!BN7</f>
        <v>1551000</v>
      </c>
      <c r="BM12" s="46"/>
      <c r="BN12" s="46"/>
      <c r="BO12" s="46"/>
      <c r="BP12" s="46"/>
      <c r="BQ12" s="46"/>
      <c r="BR12" s="46"/>
      <c r="BS12" s="46"/>
      <c r="BT12" s="46"/>
      <c r="BU12" s="46"/>
      <c r="BV12" s="46"/>
      <c r="BW12" s="46"/>
      <c r="BX12" s="46"/>
      <c r="BY12" s="46"/>
      <c r="BZ12" s="46"/>
      <c r="CA12" s="46"/>
      <c r="CB12" s="45">
        <f>Revenue!CD7</f>
        <v>4326000</v>
      </c>
      <c r="CC12" s="46"/>
      <c r="CD12" s="46"/>
      <c r="CE12" s="46"/>
      <c r="CF12" s="46"/>
      <c r="CG12" s="46"/>
      <c r="CH12" s="46"/>
      <c r="CI12" s="46"/>
      <c r="CJ12" s="46"/>
      <c r="CK12" s="46"/>
      <c r="CL12" s="46"/>
      <c r="CM12" s="46"/>
      <c r="CN12" s="46"/>
      <c r="CO12" s="46"/>
      <c r="CP12" s="46"/>
      <c r="CQ12" s="46"/>
      <c r="CR12" s="45">
        <f>Revenue!CT7</f>
        <v>9876000</v>
      </c>
      <c r="CS12" s="46"/>
      <c r="CT12" s="46"/>
      <c r="CU12" s="46"/>
      <c r="CV12" s="46"/>
      <c r="CW12" s="46"/>
      <c r="CX12" s="46"/>
      <c r="CY12" s="46"/>
      <c r="CZ12" s="46"/>
      <c r="DA12" s="46"/>
      <c r="DB12" s="46"/>
      <c r="DC12" s="46"/>
      <c r="DD12" s="46"/>
      <c r="DE12" s="46"/>
      <c r="DF12" s="46"/>
      <c r="DG12" s="46"/>
      <c r="DH12" s="45">
        <f>Revenue!DJ7</f>
        <v>22926000</v>
      </c>
      <c r="DI12" s="4"/>
      <c r="DJ12" s="4"/>
      <c r="DK12" s="4"/>
      <c r="DL12" s="4"/>
      <c r="DM12" s="4"/>
      <c r="DN12" s="4"/>
      <c r="DO12" s="4"/>
      <c r="DP12" s="4"/>
      <c r="DQ12" s="4"/>
      <c r="DR12" s="4"/>
      <c r="DS12" s="4"/>
      <c r="DT12" s="4"/>
      <c r="DU12" s="4"/>
      <c r="DV12" s="4"/>
      <c r="DW12" s="4"/>
      <c r="DX12" s="4"/>
      <c r="DY12" s="4"/>
      <c r="DZ12" s="4"/>
      <c r="EA12" s="4"/>
      <c r="EB12" s="4"/>
    </row>
    <row r="13" spans="1:132" ht="16">
      <c r="A13" s="4" t="s">
        <v>21</v>
      </c>
      <c r="B13" s="36"/>
      <c r="C13" s="36"/>
      <c r="D13" s="36"/>
      <c r="E13" s="36"/>
      <c r="F13" s="36"/>
      <c r="G13" s="36"/>
      <c r="H13" s="36"/>
      <c r="I13" s="36"/>
      <c r="J13" s="36"/>
      <c r="K13" s="36"/>
      <c r="L13" s="36"/>
      <c r="M13" s="36"/>
      <c r="N13" s="36"/>
      <c r="O13" s="36"/>
      <c r="P13" s="36"/>
      <c r="Q13" s="37"/>
      <c r="R13" s="37"/>
      <c r="S13" s="36"/>
      <c r="T13" s="38"/>
      <c r="U13" s="38"/>
      <c r="V13" s="38"/>
      <c r="W13" s="38"/>
      <c r="X13" s="38"/>
      <c r="Y13" s="38"/>
      <c r="Z13" s="38"/>
      <c r="AA13" s="38"/>
      <c r="AB13" s="38"/>
      <c r="AC13" s="38"/>
      <c r="AD13" s="38"/>
      <c r="AE13" s="38"/>
      <c r="AF13" s="43">
        <f>AF12+AF11</f>
        <v>30000</v>
      </c>
      <c r="AG13" s="43"/>
      <c r="AH13" s="43"/>
      <c r="AI13" s="43"/>
      <c r="AJ13" s="43"/>
      <c r="AK13" s="43"/>
      <c r="AL13" s="43"/>
      <c r="AM13" s="43"/>
      <c r="AN13" s="43"/>
      <c r="AO13" s="43"/>
      <c r="AP13" s="43"/>
      <c r="AQ13" s="43"/>
      <c r="AR13" s="43"/>
      <c r="AS13" s="43"/>
      <c r="AT13" s="43"/>
      <c r="AU13" s="43"/>
      <c r="AV13" s="43">
        <f>AV12+AV11</f>
        <v>492419</v>
      </c>
      <c r="AW13" s="43"/>
      <c r="AX13" s="43"/>
      <c r="AY13" s="43"/>
      <c r="AZ13" s="43"/>
      <c r="BA13" s="43"/>
      <c r="BB13" s="43"/>
      <c r="BC13" s="43"/>
      <c r="BD13" s="43"/>
      <c r="BE13" s="43"/>
      <c r="BF13" s="43"/>
      <c r="BG13" s="43"/>
      <c r="BH13" s="43"/>
      <c r="BI13" s="43"/>
      <c r="BJ13" s="43"/>
      <c r="BK13" s="43"/>
      <c r="BL13" s="43">
        <f>BL12+BL11</f>
        <v>2119333.333333333</v>
      </c>
      <c r="BM13" s="43"/>
      <c r="BN13" s="43"/>
      <c r="BO13" s="43"/>
      <c r="BP13" s="43"/>
      <c r="BQ13" s="43"/>
      <c r="BR13" s="43"/>
      <c r="BS13" s="43"/>
      <c r="BT13" s="43"/>
      <c r="BU13" s="43"/>
      <c r="BV13" s="43"/>
      <c r="BW13" s="43"/>
      <c r="BX13" s="43"/>
      <c r="BY13" s="43"/>
      <c r="BZ13" s="43"/>
      <c r="CA13" s="43"/>
      <c r="CB13" s="43">
        <f>CB12+CB11</f>
        <v>7076000</v>
      </c>
      <c r="CC13" s="43"/>
      <c r="CD13" s="43"/>
      <c r="CE13" s="43"/>
      <c r="CF13" s="43"/>
      <c r="CG13" s="43"/>
      <c r="CH13" s="43"/>
      <c r="CI13" s="43"/>
      <c r="CJ13" s="43"/>
      <c r="CK13" s="43"/>
      <c r="CL13" s="43"/>
      <c r="CM13" s="43"/>
      <c r="CN13" s="43"/>
      <c r="CO13" s="43"/>
      <c r="CP13" s="43"/>
      <c r="CQ13" s="43"/>
      <c r="CR13" s="43">
        <f>CR12+CR11</f>
        <v>20376000</v>
      </c>
      <c r="CS13" s="43"/>
      <c r="CT13" s="43"/>
      <c r="CU13" s="43"/>
      <c r="CV13" s="43"/>
      <c r="CW13" s="43"/>
      <c r="CX13" s="43"/>
      <c r="CY13" s="43"/>
      <c r="CZ13" s="43"/>
      <c r="DA13" s="43"/>
      <c r="DB13" s="43"/>
      <c r="DC13" s="43"/>
      <c r="DD13" s="43"/>
      <c r="DE13" s="43"/>
      <c r="DF13" s="43"/>
      <c r="DG13" s="43"/>
      <c r="DH13" s="43">
        <f>DH12+DH11</f>
        <v>54446000</v>
      </c>
      <c r="DI13" s="4"/>
      <c r="DJ13" s="4"/>
      <c r="DK13" s="4"/>
      <c r="DL13" s="4"/>
      <c r="DM13" s="4"/>
      <c r="DN13" s="4"/>
      <c r="DO13" s="4"/>
      <c r="DP13" s="4"/>
      <c r="DQ13" s="4"/>
      <c r="DR13" s="4"/>
      <c r="DS13" s="4"/>
      <c r="DT13" s="4"/>
      <c r="DU13" s="4"/>
      <c r="DV13" s="4"/>
      <c r="DW13" s="4"/>
      <c r="DX13" s="4"/>
      <c r="DY13" s="4"/>
      <c r="DZ13" s="4"/>
      <c r="EA13" s="4"/>
      <c r="EB13" s="4"/>
    </row>
    <row r="14" spans="1:132" ht="16">
      <c r="A14" s="4" t="s">
        <v>22</v>
      </c>
      <c r="B14" s="36"/>
      <c r="C14" s="36"/>
      <c r="D14" s="36"/>
      <c r="E14" s="36"/>
      <c r="F14" s="36"/>
      <c r="G14" s="36"/>
      <c r="H14" s="36"/>
      <c r="I14" s="36"/>
      <c r="J14" s="36"/>
      <c r="K14" s="36"/>
      <c r="L14" s="36"/>
      <c r="M14" s="36"/>
      <c r="N14" s="36"/>
      <c r="O14" s="36"/>
      <c r="P14" s="36"/>
      <c r="Q14" s="37"/>
      <c r="R14" s="37"/>
      <c r="S14" s="36"/>
      <c r="T14" s="38"/>
      <c r="U14" s="38"/>
      <c r="V14" s="38"/>
      <c r="W14" s="38"/>
      <c r="X14" s="38"/>
      <c r="Y14" s="38"/>
      <c r="Z14" s="38"/>
      <c r="AA14" s="38"/>
      <c r="AB14" s="38"/>
      <c r="AC14" s="38"/>
      <c r="AD14" s="38"/>
      <c r="AE14" s="38"/>
      <c r="AF14" s="42"/>
      <c r="AG14" s="37"/>
      <c r="AH14" s="37"/>
      <c r="AI14" s="36"/>
      <c r="AJ14" s="38"/>
      <c r="AK14" s="38"/>
      <c r="AL14" s="38"/>
      <c r="AM14" s="38"/>
      <c r="AN14" s="38"/>
      <c r="AO14" s="38"/>
      <c r="AP14" s="38"/>
      <c r="AQ14" s="38"/>
      <c r="AR14" s="38"/>
      <c r="AS14" s="38"/>
      <c r="AT14" s="38"/>
      <c r="AU14" s="38"/>
      <c r="AV14" s="47">
        <f>IFERROR(AV13/AF13-1,0)</f>
        <v>15.413966666666667</v>
      </c>
      <c r="AW14" s="37"/>
      <c r="AX14" s="37"/>
      <c r="AY14" s="36"/>
      <c r="AZ14" s="38"/>
      <c r="BA14" s="38"/>
      <c r="BB14" s="38"/>
      <c r="BC14" s="38"/>
      <c r="BD14" s="38"/>
      <c r="BE14" s="38"/>
      <c r="BF14" s="38"/>
      <c r="BG14" s="38"/>
      <c r="BH14" s="38"/>
      <c r="BI14" s="38"/>
      <c r="BJ14" s="38"/>
      <c r="BK14" s="38"/>
      <c r="BL14" s="47">
        <f>IFERROR(BL13/AV13-1,0)</f>
        <v>3.30392274330059</v>
      </c>
      <c r="BM14" s="37"/>
      <c r="BN14" s="39"/>
      <c r="BO14" s="36"/>
      <c r="BP14" s="38"/>
      <c r="BQ14" s="38"/>
      <c r="BR14" s="38"/>
      <c r="BS14" s="38"/>
      <c r="BT14" s="38"/>
      <c r="BU14" s="38"/>
      <c r="BV14" s="38"/>
      <c r="BW14" s="38"/>
      <c r="BX14" s="38"/>
      <c r="BY14" s="38"/>
      <c r="BZ14" s="38"/>
      <c r="CA14" s="38"/>
      <c r="CB14" s="47">
        <f>IFERROR(CB13/BL13-1,0)</f>
        <v>2.3387857816923567</v>
      </c>
      <c r="CC14" s="36"/>
      <c r="CD14" s="39"/>
      <c r="CE14" s="36"/>
      <c r="CF14" s="38"/>
      <c r="CG14" s="38"/>
      <c r="CH14" s="38"/>
      <c r="CI14" s="38"/>
      <c r="CJ14" s="38"/>
      <c r="CK14" s="38"/>
      <c r="CL14" s="38"/>
      <c r="CM14" s="38"/>
      <c r="CN14" s="38"/>
      <c r="CO14" s="38"/>
      <c r="CP14" s="38"/>
      <c r="CQ14" s="38"/>
      <c r="CR14" s="47">
        <f>IFERROR(CR13/CB13-1,0)</f>
        <v>1.879592990390051</v>
      </c>
      <c r="CS14" s="4"/>
      <c r="CT14" s="4"/>
      <c r="CU14" s="4"/>
      <c r="CV14" s="4"/>
      <c r="CW14" s="4"/>
      <c r="CX14" s="4"/>
      <c r="CY14" s="4"/>
      <c r="CZ14" s="4"/>
      <c r="DA14" s="4"/>
      <c r="DB14" s="4"/>
      <c r="DC14" s="4"/>
      <c r="DD14" s="4"/>
      <c r="DE14" s="4"/>
      <c r="DF14" s="4"/>
      <c r="DG14" s="4"/>
      <c r="DH14" s="47">
        <f>IFERROR(DH13/CR13-1,0)</f>
        <v>1.6720651747153514</v>
      </c>
      <c r="DI14" s="4"/>
      <c r="DJ14" s="4"/>
      <c r="DK14" s="4"/>
      <c r="DL14" s="4"/>
      <c r="DM14" s="4"/>
      <c r="DN14" s="4"/>
      <c r="DO14" s="4"/>
      <c r="DP14" s="4"/>
      <c r="DQ14" s="4"/>
      <c r="DR14" s="4"/>
      <c r="DS14" s="4"/>
      <c r="DT14" s="4"/>
      <c r="DU14" s="4"/>
      <c r="DV14" s="4"/>
      <c r="DW14" s="4"/>
      <c r="DX14" s="4"/>
      <c r="DY14" s="4"/>
      <c r="DZ14" s="4"/>
      <c r="EA14" s="4"/>
      <c r="EB14" s="4"/>
    </row>
    <row r="15" spans="1:132" ht="16">
      <c r="A15" s="35"/>
      <c r="B15" s="36"/>
      <c r="C15" s="36"/>
      <c r="D15" s="36"/>
      <c r="E15" s="36"/>
      <c r="F15" s="36"/>
      <c r="G15" s="36"/>
      <c r="H15" s="36"/>
      <c r="I15" s="36"/>
      <c r="J15" s="36"/>
      <c r="K15" s="36"/>
      <c r="L15" s="36"/>
      <c r="M15" s="36"/>
      <c r="N15" s="36"/>
      <c r="O15" s="36"/>
      <c r="P15" s="36"/>
      <c r="Q15" s="37"/>
      <c r="R15" s="37"/>
      <c r="S15" s="36"/>
      <c r="T15" s="38"/>
      <c r="U15" s="38"/>
      <c r="V15" s="38"/>
      <c r="W15" s="38"/>
      <c r="X15" s="38"/>
      <c r="Y15" s="38"/>
      <c r="Z15" s="38"/>
      <c r="AA15" s="38"/>
      <c r="AB15" s="38"/>
      <c r="AC15" s="38"/>
      <c r="AD15" s="38"/>
      <c r="AE15" s="38"/>
      <c r="AF15" s="36"/>
      <c r="AG15" s="37"/>
      <c r="AH15" s="37"/>
      <c r="AI15" s="36"/>
      <c r="AJ15" s="38"/>
      <c r="AK15" s="38"/>
      <c r="AL15" s="38"/>
      <c r="AM15" s="38"/>
      <c r="AN15" s="38"/>
      <c r="AO15" s="38"/>
      <c r="AP15" s="38"/>
      <c r="AQ15" s="38"/>
      <c r="AR15" s="38"/>
      <c r="AS15" s="38"/>
      <c r="AT15" s="38"/>
      <c r="AU15" s="38"/>
      <c r="AV15" s="36"/>
      <c r="AW15" s="37"/>
      <c r="AX15" s="37"/>
      <c r="AY15" s="36"/>
      <c r="AZ15" s="38"/>
      <c r="BA15" s="38"/>
      <c r="BB15" s="38"/>
      <c r="BC15" s="38"/>
      <c r="BD15" s="38"/>
      <c r="BE15" s="38"/>
      <c r="BF15" s="38"/>
      <c r="BG15" s="38"/>
      <c r="BH15" s="38"/>
      <c r="BI15" s="38"/>
      <c r="BJ15" s="38"/>
      <c r="BK15" s="38"/>
      <c r="BL15" s="36"/>
      <c r="BM15" s="37"/>
      <c r="BN15" s="39"/>
      <c r="BO15" s="36"/>
      <c r="BP15" s="38"/>
      <c r="BQ15" s="38"/>
      <c r="BR15" s="38"/>
      <c r="BS15" s="38"/>
      <c r="BT15" s="38"/>
      <c r="BU15" s="38"/>
      <c r="BV15" s="38"/>
      <c r="BW15" s="38"/>
      <c r="BX15" s="38"/>
      <c r="BY15" s="38"/>
      <c r="BZ15" s="38"/>
      <c r="CA15" s="38"/>
      <c r="CB15" s="36"/>
      <c r="CC15" s="36"/>
      <c r="CD15" s="39"/>
      <c r="CE15" s="36"/>
      <c r="CF15" s="38"/>
      <c r="CG15" s="38"/>
      <c r="CH15" s="38"/>
      <c r="CI15" s="38"/>
      <c r="CJ15" s="38"/>
      <c r="CK15" s="38"/>
      <c r="CL15" s="38"/>
      <c r="CM15" s="38"/>
      <c r="CN15" s="38"/>
      <c r="CO15" s="38"/>
      <c r="CP15" s="38"/>
      <c r="CQ15" s="38"/>
      <c r="CR15" s="36"/>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row>
    <row r="16" spans="1:132" ht="15.75" customHeight="1">
      <c r="A16" s="4" t="s">
        <v>119</v>
      </c>
      <c r="B16" s="4"/>
      <c r="C16" s="4"/>
      <c r="D16" s="4"/>
      <c r="E16" s="4"/>
      <c r="F16" s="4"/>
      <c r="G16" s="4"/>
      <c r="H16" s="4"/>
      <c r="I16" s="4"/>
      <c r="J16" s="4"/>
      <c r="K16" s="4"/>
      <c r="L16" s="4"/>
      <c r="M16" s="4"/>
      <c r="N16" s="4"/>
      <c r="O16" s="4"/>
      <c r="P16" s="48">
        <f>Revenue!R14</f>
        <v>0</v>
      </c>
      <c r="Q16" s="48"/>
      <c r="R16" s="48"/>
      <c r="S16" s="48"/>
      <c r="T16" s="48"/>
      <c r="U16" s="48"/>
      <c r="V16" s="48"/>
      <c r="W16" s="48"/>
      <c r="X16" s="48"/>
      <c r="Y16" s="48"/>
      <c r="Z16" s="48"/>
      <c r="AA16" s="48"/>
      <c r="AB16" s="48"/>
      <c r="AC16" s="48"/>
      <c r="AD16" s="48"/>
      <c r="AE16" s="48"/>
      <c r="AF16" s="48">
        <f>Revenue!AH14</f>
        <v>0</v>
      </c>
      <c r="AG16" s="48"/>
      <c r="AH16" s="48"/>
      <c r="AI16" s="48"/>
      <c r="AJ16" s="48"/>
      <c r="AK16" s="48"/>
      <c r="AL16" s="48"/>
      <c r="AM16" s="48"/>
      <c r="AN16" s="48"/>
      <c r="AO16" s="48"/>
      <c r="AP16" s="48"/>
      <c r="AQ16" s="48"/>
      <c r="AR16" s="48"/>
      <c r="AS16" s="48"/>
      <c r="AT16" s="48"/>
      <c r="AU16" s="48"/>
      <c r="AV16" s="48">
        <f>Revenue!AX14</f>
        <v>7000</v>
      </c>
      <c r="AW16" s="49"/>
      <c r="AX16" s="49"/>
      <c r="AY16" s="49"/>
      <c r="AZ16" s="49"/>
      <c r="BA16" s="49"/>
      <c r="BB16" s="49"/>
      <c r="BC16" s="49"/>
      <c r="BD16" s="49"/>
      <c r="BE16" s="49"/>
      <c r="BF16" s="49"/>
      <c r="BG16" s="49"/>
      <c r="BH16" s="49"/>
      <c r="BI16" s="49"/>
      <c r="BJ16" s="49"/>
      <c r="BK16" s="49"/>
      <c r="BL16" s="49">
        <v>15000</v>
      </c>
      <c r="BM16" s="49"/>
      <c r="BN16" s="49"/>
      <c r="BO16" s="49"/>
      <c r="BP16" s="49"/>
      <c r="BQ16" s="49"/>
      <c r="BR16" s="49"/>
      <c r="BS16" s="49"/>
      <c r="BT16" s="49"/>
      <c r="BU16" s="49"/>
      <c r="BV16" s="49"/>
      <c r="BW16" s="49"/>
      <c r="BX16" s="49"/>
      <c r="BY16" s="49"/>
      <c r="BZ16" s="49"/>
      <c r="CA16" s="49"/>
      <c r="CB16" s="49">
        <v>25000</v>
      </c>
      <c r="CC16" s="49"/>
      <c r="CD16" s="49"/>
      <c r="CE16" s="49"/>
      <c r="CF16" s="49"/>
      <c r="CG16" s="49"/>
      <c r="CH16" s="49"/>
      <c r="CI16" s="49"/>
      <c r="CJ16" s="49"/>
      <c r="CK16" s="49"/>
      <c r="CL16" s="49"/>
      <c r="CM16" s="49"/>
      <c r="CN16" s="49"/>
      <c r="CO16" s="49"/>
      <c r="CP16" s="49"/>
      <c r="CQ16" s="49"/>
      <c r="CR16" s="49">
        <v>50000</v>
      </c>
      <c r="CS16" s="49"/>
      <c r="CT16" s="49"/>
      <c r="CU16" s="49"/>
      <c r="CV16" s="49"/>
      <c r="CW16" s="49"/>
      <c r="CX16" s="49"/>
      <c r="CY16" s="49"/>
      <c r="CZ16" s="49"/>
      <c r="DA16" s="49"/>
      <c r="DB16" s="49"/>
      <c r="DC16" s="49"/>
      <c r="DD16" s="49"/>
      <c r="DE16" s="49"/>
      <c r="DF16" s="49"/>
      <c r="DG16" s="49"/>
      <c r="DH16" s="49">
        <v>80000</v>
      </c>
      <c r="DI16" s="4"/>
      <c r="DJ16" s="4"/>
      <c r="DK16" s="4"/>
      <c r="DL16" s="4"/>
      <c r="DM16" s="4"/>
      <c r="DN16" s="4"/>
      <c r="DO16" s="4"/>
      <c r="DP16" s="4"/>
      <c r="DQ16" s="4"/>
      <c r="DR16" s="4"/>
      <c r="DS16" s="4"/>
      <c r="DT16" s="4"/>
      <c r="DU16" s="4"/>
      <c r="DV16" s="4"/>
      <c r="DW16" s="4"/>
      <c r="DX16" s="4"/>
      <c r="DY16" s="4"/>
      <c r="DZ16" s="4"/>
      <c r="EA16" s="4"/>
      <c r="EB16" s="4"/>
    </row>
    <row r="17" spans="1:132"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row>
    <row r="18" spans="1:132" ht="15.75" customHeight="1">
      <c r="A18" s="4" t="s">
        <v>250</v>
      </c>
      <c r="B18" s="4"/>
      <c r="C18" s="4"/>
      <c r="D18" s="51"/>
      <c r="E18" s="51"/>
      <c r="F18" s="51"/>
      <c r="G18" s="51"/>
      <c r="H18" s="51"/>
      <c r="I18" s="51"/>
      <c r="J18" s="51"/>
      <c r="K18" s="51"/>
      <c r="L18" s="51"/>
      <c r="M18" s="51"/>
      <c r="N18" s="51"/>
      <c r="O18" s="51"/>
      <c r="P18" s="52">
        <f>Revenue!R21</f>
        <v>0</v>
      </c>
      <c r="Q18" s="52"/>
      <c r="R18" s="52"/>
      <c r="S18" s="52"/>
      <c r="T18" s="52"/>
      <c r="U18" s="52"/>
      <c r="V18" s="52"/>
      <c r="W18" s="52"/>
      <c r="X18" s="52"/>
      <c r="Y18" s="52"/>
      <c r="Z18" s="52"/>
      <c r="AA18" s="52"/>
      <c r="AB18" s="52"/>
      <c r="AC18" s="52"/>
      <c r="AD18" s="52"/>
      <c r="AE18" s="52"/>
      <c r="AF18" s="52">
        <f>Revenue!AH21</f>
        <v>6</v>
      </c>
      <c r="AG18" s="52"/>
      <c r="AH18" s="52"/>
      <c r="AI18" s="52"/>
      <c r="AJ18" s="52"/>
      <c r="AK18" s="52"/>
      <c r="AL18" s="52"/>
      <c r="AM18" s="52"/>
      <c r="AN18" s="52"/>
      <c r="AO18" s="52"/>
      <c r="AP18" s="52"/>
      <c r="AQ18" s="52"/>
      <c r="AR18" s="52"/>
      <c r="AS18" s="52"/>
      <c r="AT18" s="52"/>
      <c r="AU18" s="52"/>
      <c r="AV18" s="52">
        <f>Revenue!AX21</f>
        <v>3</v>
      </c>
      <c r="AW18" s="53"/>
      <c r="AX18" s="53"/>
      <c r="AY18" s="53"/>
      <c r="AZ18" s="53"/>
      <c r="BA18" s="53"/>
      <c r="BB18" s="53"/>
      <c r="BC18" s="53"/>
      <c r="BD18" s="53"/>
      <c r="BE18" s="53"/>
      <c r="BF18" s="53"/>
      <c r="BG18" s="53"/>
      <c r="BH18" s="53"/>
      <c r="BI18" s="53"/>
      <c r="BJ18" s="53"/>
      <c r="BK18" s="53"/>
      <c r="BL18" s="53">
        <v>3</v>
      </c>
      <c r="BM18" s="53"/>
      <c r="BN18" s="53"/>
      <c r="BO18" s="53"/>
      <c r="BP18" s="53"/>
      <c r="BQ18" s="53"/>
      <c r="BR18" s="53"/>
      <c r="BS18" s="53"/>
      <c r="BT18" s="53"/>
      <c r="BU18" s="53"/>
      <c r="BV18" s="53"/>
      <c r="BW18" s="53"/>
      <c r="BX18" s="53"/>
      <c r="BY18" s="53"/>
      <c r="BZ18" s="53"/>
      <c r="CA18" s="53"/>
      <c r="CB18" s="53">
        <v>3</v>
      </c>
      <c r="CC18" s="53"/>
      <c r="CD18" s="53"/>
      <c r="CE18" s="53"/>
      <c r="CF18" s="53"/>
      <c r="CG18" s="53"/>
      <c r="CH18" s="53"/>
      <c r="CI18" s="53"/>
      <c r="CJ18" s="53"/>
      <c r="CK18" s="53"/>
      <c r="CL18" s="53"/>
      <c r="CM18" s="53"/>
      <c r="CN18" s="53"/>
      <c r="CO18" s="53"/>
      <c r="CP18" s="53"/>
      <c r="CQ18" s="53"/>
      <c r="CR18" s="53">
        <v>3</v>
      </c>
      <c r="CS18" s="53"/>
      <c r="CT18" s="53"/>
      <c r="CU18" s="53"/>
      <c r="CV18" s="53"/>
      <c r="CW18" s="53"/>
      <c r="CX18" s="53"/>
      <c r="CY18" s="53"/>
      <c r="CZ18" s="53"/>
      <c r="DA18" s="53"/>
      <c r="DB18" s="53"/>
      <c r="DC18" s="53"/>
      <c r="DD18" s="53"/>
      <c r="DE18" s="53"/>
      <c r="DF18" s="53"/>
      <c r="DG18" s="53"/>
      <c r="DH18" s="53">
        <v>3</v>
      </c>
      <c r="DI18" s="4"/>
      <c r="DJ18" s="4"/>
      <c r="DK18" s="4"/>
      <c r="DL18" s="4"/>
      <c r="DM18" s="4"/>
      <c r="DN18" s="4"/>
      <c r="DO18" s="4"/>
      <c r="DP18" s="4"/>
      <c r="DQ18" s="4"/>
      <c r="DR18" s="4"/>
      <c r="DS18" s="4"/>
      <c r="DT18" s="4"/>
      <c r="DU18" s="4"/>
      <c r="DV18" s="4"/>
      <c r="DW18" s="4"/>
      <c r="DX18" s="4"/>
      <c r="DY18" s="4"/>
      <c r="DZ18" s="4"/>
      <c r="EA18" s="4"/>
      <c r="EB18" s="4"/>
    </row>
    <row r="19" spans="1:132"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row>
    <row r="20" spans="1:132" ht="15.75" customHeight="1">
      <c r="A20" s="8" t="s">
        <v>23</v>
      </c>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row>
    <row r="21" spans="1:132"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row>
    <row r="22" spans="1:132" ht="15.75" customHeight="1">
      <c r="A22" s="4" t="s">
        <v>24</v>
      </c>
      <c r="B22" s="4"/>
      <c r="C22" s="4"/>
      <c r="D22" s="4"/>
      <c r="E22" s="4"/>
      <c r="F22" s="4"/>
      <c r="G22" s="4"/>
      <c r="H22" s="4"/>
      <c r="I22" s="4"/>
      <c r="J22" s="4"/>
      <c r="K22" s="4"/>
      <c r="L22" s="4"/>
      <c r="M22" s="4"/>
      <c r="N22" s="4"/>
      <c r="O22" s="4"/>
      <c r="P22" s="48">
        <f t="shared" ref="P22:P23" si="0">O22</f>
        <v>0</v>
      </c>
      <c r="Q22" s="51"/>
      <c r="R22" s="51"/>
      <c r="S22" s="51"/>
      <c r="T22" s="54"/>
      <c r="U22" s="54"/>
      <c r="V22" s="54"/>
      <c r="W22" s="54"/>
      <c r="X22" s="54"/>
      <c r="Y22" s="54"/>
      <c r="Z22" s="54"/>
      <c r="AA22" s="54"/>
      <c r="AB22" s="54"/>
      <c r="AC22" s="54"/>
      <c r="AD22" s="54"/>
      <c r="AE22" s="54"/>
      <c r="AF22" s="48">
        <f t="shared" ref="AF22:AF23" si="1">AE22</f>
        <v>0</v>
      </c>
      <c r="AG22" s="51"/>
      <c r="AH22" s="51"/>
      <c r="AI22" s="51"/>
      <c r="AJ22" s="54"/>
      <c r="AK22" s="54"/>
      <c r="AL22" s="54"/>
      <c r="AM22" s="54"/>
      <c r="AN22" s="54"/>
      <c r="AO22" s="54"/>
      <c r="AP22" s="54"/>
      <c r="AQ22" s="54"/>
      <c r="AR22" s="54"/>
      <c r="AS22" s="54"/>
      <c r="AT22" s="54"/>
      <c r="AU22" s="54"/>
      <c r="AV22" s="48">
        <f>Sales_Marketing!AW6</f>
        <v>12000</v>
      </c>
      <c r="AW22" s="51"/>
      <c r="AX22" s="51"/>
      <c r="AY22" s="51"/>
      <c r="AZ22" s="54"/>
      <c r="BA22" s="54"/>
      <c r="BB22" s="54"/>
      <c r="BC22" s="54"/>
      <c r="BD22" s="54"/>
      <c r="BE22" s="54"/>
      <c r="BF22" s="54"/>
      <c r="BG22" s="54"/>
      <c r="BH22" s="54"/>
      <c r="BI22" s="54"/>
      <c r="BJ22" s="54"/>
      <c r="BK22" s="54"/>
      <c r="BL22" s="48">
        <f>Sales_Marketing!BM6</f>
        <v>298666.66666666663</v>
      </c>
      <c r="BM22" s="49"/>
      <c r="BN22" s="49"/>
      <c r="BO22" s="49"/>
      <c r="BP22" s="49"/>
      <c r="BQ22" s="49"/>
      <c r="BR22" s="49"/>
      <c r="BS22" s="49"/>
      <c r="BT22" s="49"/>
      <c r="BU22" s="49"/>
      <c r="BV22" s="49"/>
      <c r="BW22" s="49"/>
      <c r="BX22" s="49"/>
      <c r="BY22" s="49"/>
      <c r="BZ22" s="49"/>
      <c r="CA22" s="49"/>
      <c r="CB22" s="49">
        <v>500000</v>
      </c>
      <c r="CC22" s="49"/>
      <c r="CD22" s="49"/>
      <c r="CE22" s="49"/>
      <c r="CF22" s="49"/>
      <c r="CG22" s="49"/>
      <c r="CH22" s="49"/>
      <c r="CI22" s="49"/>
      <c r="CJ22" s="49"/>
      <c r="CK22" s="49"/>
      <c r="CL22" s="49"/>
      <c r="CM22" s="49"/>
      <c r="CN22" s="49"/>
      <c r="CO22" s="49"/>
      <c r="CP22" s="49"/>
      <c r="CQ22" s="49"/>
      <c r="CR22" s="49">
        <f>CB22*2</f>
        <v>1000000</v>
      </c>
      <c r="CS22" s="49"/>
      <c r="CT22" s="49"/>
      <c r="CU22" s="49"/>
      <c r="CV22" s="49"/>
      <c r="CW22" s="49"/>
      <c r="CX22" s="49"/>
      <c r="CY22" s="49"/>
      <c r="CZ22" s="49"/>
      <c r="DA22" s="49"/>
      <c r="DB22" s="49"/>
      <c r="DC22" s="49"/>
      <c r="DD22" s="49"/>
      <c r="DE22" s="49"/>
      <c r="DF22" s="49"/>
      <c r="DG22" s="49"/>
      <c r="DH22" s="49">
        <f>CR22*2</f>
        <v>2000000</v>
      </c>
      <c r="DI22" s="4"/>
      <c r="DJ22" s="4"/>
      <c r="DK22" s="4"/>
      <c r="DL22" s="4"/>
      <c r="DM22" s="4"/>
      <c r="DN22" s="4"/>
      <c r="DO22" s="4"/>
      <c r="DP22" s="4"/>
      <c r="DQ22" s="4"/>
      <c r="DR22" s="4"/>
      <c r="DS22" s="4"/>
      <c r="DT22" s="4"/>
      <c r="DU22" s="4"/>
      <c r="DV22" s="4"/>
      <c r="DW22" s="4"/>
      <c r="DX22" s="4"/>
      <c r="DY22" s="4"/>
      <c r="DZ22" s="4"/>
      <c r="EA22" s="4"/>
      <c r="EB22" s="4"/>
    </row>
    <row r="23" spans="1:132" ht="15.75" customHeight="1">
      <c r="A23" s="4" t="s">
        <v>25</v>
      </c>
      <c r="B23" s="4"/>
      <c r="C23" s="4"/>
      <c r="D23" s="55"/>
      <c r="E23" s="55"/>
      <c r="F23" s="55"/>
      <c r="G23" s="55"/>
      <c r="H23" s="55"/>
      <c r="I23" s="55"/>
      <c r="J23" s="55"/>
      <c r="K23" s="55"/>
      <c r="L23" s="55"/>
      <c r="M23" s="55"/>
      <c r="N23" s="55"/>
      <c r="O23" s="55"/>
      <c r="P23" s="48">
        <f t="shared" si="0"/>
        <v>0</v>
      </c>
      <c r="Q23" s="51"/>
      <c r="R23" s="51"/>
      <c r="S23" s="51"/>
      <c r="T23" s="54"/>
      <c r="U23" s="54"/>
      <c r="V23" s="54"/>
      <c r="W23" s="54"/>
      <c r="X23" s="54"/>
      <c r="Y23" s="54"/>
      <c r="Z23" s="54"/>
      <c r="AA23" s="54"/>
      <c r="AB23" s="54"/>
      <c r="AC23" s="54"/>
      <c r="AD23" s="54"/>
      <c r="AE23" s="54"/>
      <c r="AF23" s="48">
        <f t="shared" si="1"/>
        <v>0</v>
      </c>
      <c r="AG23" s="51"/>
      <c r="AH23" s="51"/>
      <c r="AI23" s="51"/>
      <c r="AJ23" s="54"/>
      <c r="AK23" s="54"/>
      <c r="AL23" s="54"/>
      <c r="AM23" s="54"/>
      <c r="AN23" s="54"/>
      <c r="AO23" s="54"/>
      <c r="AP23" s="54"/>
      <c r="AQ23" s="54"/>
      <c r="AR23" s="54"/>
      <c r="AS23" s="54"/>
      <c r="AT23" s="54"/>
      <c r="AU23" s="54"/>
      <c r="AV23" s="48">
        <f>Sales_Marketing!AW22</f>
        <v>3000</v>
      </c>
      <c r="AW23" s="51"/>
      <c r="AX23" s="51"/>
      <c r="AY23" s="51"/>
      <c r="AZ23" s="54"/>
      <c r="BA23" s="54"/>
      <c r="BB23" s="54"/>
      <c r="BC23" s="54"/>
      <c r="BD23" s="54"/>
      <c r="BE23" s="54"/>
      <c r="BF23" s="54"/>
      <c r="BG23" s="54"/>
      <c r="BH23" s="54"/>
      <c r="BI23" s="54"/>
      <c r="BJ23" s="54"/>
      <c r="BK23" s="54"/>
      <c r="BL23" s="48">
        <f>Sales_Marketing!BM22</f>
        <v>19000</v>
      </c>
      <c r="BM23" s="49"/>
      <c r="BN23" s="49"/>
      <c r="BO23" s="49"/>
      <c r="BP23" s="49"/>
      <c r="BQ23" s="49"/>
      <c r="BR23" s="49"/>
      <c r="BS23" s="49"/>
      <c r="BT23" s="49"/>
      <c r="BU23" s="49"/>
      <c r="BV23" s="49"/>
      <c r="BW23" s="49"/>
      <c r="BX23" s="49"/>
      <c r="BY23" s="49"/>
      <c r="BZ23" s="49"/>
      <c r="CA23" s="49"/>
      <c r="CB23" s="49">
        <v>25000</v>
      </c>
      <c r="CC23" s="49"/>
      <c r="CD23" s="49"/>
      <c r="CE23" s="49"/>
      <c r="CF23" s="49"/>
      <c r="CG23" s="49"/>
      <c r="CH23" s="49"/>
      <c r="CI23" s="49"/>
      <c r="CJ23" s="49"/>
      <c r="CK23" s="49"/>
      <c r="CL23" s="49"/>
      <c r="CM23" s="49"/>
      <c r="CN23" s="49"/>
      <c r="CO23" s="49"/>
      <c r="CP23" s="49"/>
      <c r="CQ23" s="49"/>
      <c r="CR23" s="49">
        <v>30000</v>
      </c>
      <c r="CS23" s="49"/>
      <c r="CT23" s="49"/>
      <c r="CU23" s="49"/>
      <c r="CV23" s="49"/>
      <c r="CW23" s="49"/>
      <c r="CX23" s="49"/>
      <c r="CY23" s="49"/>
      <c r="CZ23" s="49"/>
      <c r="DA23" s="49"/>
      <c r="DB23" s="49"/>
      <c r="DC23" s="49"/>
      <c r="DD23" s="49"/>
      <c r="DE23" s="49"/>
      <c r="DF23" s="49"/>
      <c r="DG23" s="49"/>
      <c r="DH23" s="49">
        <v>35000</v>
      </c>
      <c r="DI23" s="4"/>
      <c r="DJ23" s="4"/>
      <c r="DK23" s="4"/>
      <c r="DL23" s="4"/>
      <c r="DM23" s="4"/>
      <c r="DN23" s="4"/>
      <c r="DO23" s="4"/>
      <c r="DP23" s="4"/>
      <c r="DQ23" s="4"/>
      <c r="DR23" s="4"/>
      <c r="DS23" s="4"/>
      <c r="DT23" s="4"/>
      <c r="DU23" s="4"/>
      <c r="DV23" s="4"/>
      <c r="DW23" s="4"/>
      <c r="DX23" s="4"/>
      <c r="DY23" s="4"/>
      <c r="DZ23" s="4"/>
      <c r="EA23" s="4"/>
      <c r="EB23" s="4"/>
    </row>
    <row r="24" spans="1:132" ht="15.75" customHeight="1">
      <c r="A24" s="4" t="s">
        <v>171</v>
      </c>
      <c r="B24" s="4"/>
      <c r="C24" s="4"/>
      <c r="D24" s="57"/>
      <c r="E24" s="57"/>
      <c r="F24" s="57"/>
      <c r="G24" s="57"/>
      <c r="H24" s="57"/>
      <c r="I24" s="57"/>
      <c r="J24" s="57"/>
      <c r="K24" s="57"/>
      <c r="L24" s="57"/>
      <c r="M24" s="57"/>
      <c r="N24" s="57"/>
      <c r="O24" s="57"/>
      <c r="P24" s="58">
        <f>Sales_Marketing!Q29</f>
        <v>0</v>
      </c>
      <c r="Q24" s="59"/>
      <c r="R24" s="59"/>
      <c r="S24" s="59"/>
      <c r="T24" s="60"/>
      <c r="U24" s="60"/>
      <c r="V24" s="60"/>
      <c r="W24" s="60"/>
      <c r="X24" s="60"/>
      <c r="Y24" s="60"/>
      <c r="Z24" s="60"/>
      <c r="AA24" s="60"/>
      <c r="AB24" s="60"/>
      <c r="AC24" s="60"/>
      <c r="AD24" s="60"/>
      <c r="AE24" s="60"/>
      <c r="AF24" s="58">
        <f>Sales_Marketing!AG29</f>
        <v>1</v>
      </c>
      <c r="AG24" s="59"/>
      <c r="AH24" s="59"/>
      <c r="AI24" s="59"/>
      <c r="AJ24" s="60"/>
      <c r="AK24" s="60"/>
      <c r="AL24" s="60"/>
      <c r="AM24" s="60"/>
      <c r="AN24" s="60"/>
      <c r="AO24" s="60"/>
      <c r="AP24" s="60"/>
      <c r="AQ24" s="60"/>
      <c r="AR24" s="60"/>
      <c r="AS24" s="60"/>
      <c r="AT24" s="60"/>
      <c r="AU24" s="60"/>
      <c r="AV24" s="58">
        <f>Sales_Marketing!AW29</f>
        <v>2</v>
      </c>
      <c r="AW24" s="59"/>
      <c r="AX24" s="59"/>
      <c r="AY24" s="59"/>
      <c r="AZ24" s="60"/>
      <c r="BA24" s="60"/>
      <c r="BB24" s="60"/>
      <c r="BC24" s="60"/>
      <c r="BD24" s="60"/>
      <c r="BE24" s="60"/>
      <c r="BF24" s="60"/>
      <c r="BG24" s="60"/>
      <c r="BH24" s="60"/>
      <c r="BI24" s="60"/>
      <c r="BJ24" s="60"/>
      <c r="BK24" s="60"/>
      <c r="BL24" s="58">
        <f>Sales_Marketing!BM29</f>
        <v>6</v>
      </c>
      <c r="BM24" s="58"/>
      <c r="BN24" s="58"/>
      <c r="BO24" s="58"/>
      <c r="BP24" s="58"/>
      <c r="BQ24" s="58"/>
      <c r="BR24" s="58"/>
      <c r="BS24" s="58"/>
      <c r="BT24" s="58"/>
      <c r="BU24" s="58"/>
      <c r="BV24" s="58"/>
      <c r="BW24" s="58"/>
      <c r="BX24" s="58"/>
      <c r="BY24" s="58"/>
      <c r="BZ24" s="58"/>
      <c r="CA24" s="58"/>
      <c r="CB24" s="58">
        <f>Sales_Marketing!CC29</f>
        <v>12</v>
      </c>
      <c r="CC24" s="58"/>
      <c r="CD24" s="58"/>
      <c r="CE24" s="58"/>
      <c r="CF24" s="58"/>
      <c r="CG24" s="58"/>
      <c r="CH24" s="58"/>
      <c r="CI24" s="58"/>
      <c r="CJ24" s="58"/>
      <c r="CK24" s="58"/>
      <c r="CL24" s="58"/>
      <c r="CM24" s="58"/>
      <c r="CN24" s="58"/>
      <c r="CO24" s="58"/>
      <c r="CP24" s="58"/>
      <c r="CQ24" s="58"/>
      <c r="CR24" s="58">
        <f>Sales_Marketing!CS29</f>
        <v>23</v>
      </c>
      <c r="CS24" s="58"/>
      <c r="CT24" s="58"/>
      <c r="CU24" s="58"/>
      <c r="CV24" s="58"/>
      <c r="CW24" s="58"/>
      <c r="CX24" s="58"/>
      <c r="CY24" s="58"/>
      <c r="CZ24" s="58"/>
      <c r="DA24" s="58"/>
      <c r="DB24" s="58"/>
      <c r="DC24" s="58"/>
      <c r="DD24" s="58"/>
      <c r="DE24" s="58"/>
      <c r="DF24" s="58"/>
      <c r="DG24" s="58"/>
      <c r="DH24" s="58">
        <f>Sales_Marketing!DI29</f>
        <v>42</v>
      </c>
      <c r="DI24" s="4"/>
      <c r="DJ24" s="4"/>
      <c r="DK24" s="4"/>
      <c r="DL24" s="4"/>
      <c r="DM24" s="4"/>
      <c r="DN24" s="4"/>
      <c r="DO24" s="4"/>
      <c r="DP24" s="4"/>
      <c r="DQ24" s="4"/>
      <c r="DR24" s="4"/>
      <c r="DS24" s="4"/>
      <c r="DT24" s="4"/>
      <c r="DU24" s="4"/>
      <c r="DV24" s="4"/>
      <c r="DW24" s="4"/>
      <c r="DX24" s="4"/>
      <c r="DY24" s="4"/>
      <c r="DZ24" s="4"/>
      <c r="EA24" s="4"/>
      <c r="EB24" s="4"/>
    </row>
    <row r="25" spans="1:132"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row>
    <row r="26" spans="1:132" ht="15.75" customHeight="1">
      <c r="A26" s="4" t="s">
        <v>251</v>
      </c>
      <c r="B26" s="51"/>
      <c r="C26" s="51"/>
      <c r="D26" s="54"/>
      <c r="E26" s="54"/>
      <c r="F26" s="54"/>
      <c r="G26" s="54"/>
      <c r="H26" s="54"/>
      <c r="I26" s="54"/>
      <c r="J26" s="54"/>
      <c r="K26" s="54"/>
      <c r="L26" s="54"/>
      <c r="M26" s="54"/>
      <c r="N26" s="54"/>
      <c r="O26" s="54"/>
      <c r="P26" s="52">
        <f t="shared" ref="P26:P28" si="2">O26</f>
        <v>0</v>
      </c>
      <c r="Q26" s="51"/>
      <c r="R26" s="51"/>
      <c r="S26" s="51"/>
      <c r="T26" s="54"/>
      <c r="U26" s="54"/>
      <c r="V26" s="54"/>
      <c r="W26" s="54"/>
      <c r="X26" s="54"/>
      <c r="Y26" s="54"/>
      <c r="Z26" s="54"/>
      <c r="AA26" s="54"/>
      <c r="AB26" s="54"/>
      <c r="AC26" s="54"/>
      <c r="AD26" s="54"/>
      <c r="AE26" s="54"/>
      <c r="AF26" s="48">
        <f>Sales_Marketing!AG33</f>
        <v>1000</v>
      </c>
      <c r="AG26" s="51"/>
      <c r="AH26" s="51"/>
      <c r="AI26" s="51"/>
      <c r="AJ26" s="54"/>
      <c r="AK26" s="54"/>
      <c r="AL26" s="54"/>
      <c r="AM26" s="54"/>
      <c r="AN26" s="54"/>
      <c r="AO26" s="54"/>
      <c r="AP26" s="54"/>
      <c r="AQ26" s="54"/>
      <c r="AR26" s="54"/>
      <c r="AS26" s="54"/>
      <c r="AT26" s="54"/>
      <c r="AU26" s="54"/>
      <c r="AV26" s="48">
        <f>Sales_Marketing!AW33</f>
        <v>12000</v>
      </c>
      <c r="AW26" s="51"/>
      <c r="AX26" s="51"/>
      <c r="AY26" s="51"/>
      <c r="AZ26" s="54"/>
      <c r="BA26" s="54"/>
      <c r="BB26" s="54"/>
      <c r="BC26" s="54"/>
      <c r="BD26" s="54"/>
      <c r="BE26" s="54"/>
      <c r="BF26" s="54"/>
      <c r="BG26" s="54"/>
      <c r="BH26" s="54"/>
      <c r="BI26" s="54"/>
      <c r="BJ26" s="54"/>
      <c r="BK26" s="54"/>
      <c r="BL26" s="49">
        <v>25000</v>
      </c>
      <c r="BM26" s="49"/>
      <c r="BN26" s="49"/>
      <c r="BO26" s="49"/>
      <c r="BP26" s="49"/>
      <c r="BQ26" s="49"/>
      <c r="BR26" s="49"/>
      <c r="BS26" s="49"/>
      <c r="BT26" s="49"/>
      <c r="BU26" s="49"/>
      <c r="BV26" s="49"/>
      <c r="BW26" s="49"/>
      <c r="BX26" s="49"/>
      <c r="BY26" s="49"/>
      <c r="BZ26" s="49"/>
      <c r="CA26" s="49"/>
      <c r="CB26" s="49">
        <v>50000</v>
      </c>
      <c r="CC26" s="49"/>
      <c r="CD26" s="49"/>
      <c r="CE26" s="49"/>
      <c r="CF26" s="49"/>
      <c r="CG26" s="49"/>
      <c r="CH26" s="49"/>
      <c r="CI26" s="49"/>
      <c r="CJ26" s="49"/>
      <c r="CK26" s="49"/>
      <c r="CL26" s="49"/>
      <c r="CM26" s="49"/>
      <c r="CN26" s="49"/>
      <c r="CO26" s="49"/>
      <c r="CP26" s="49"/>
      <c r="CQ26" s="49"/>
      <c r="CR26" s="49">
        <v>100000</v>
      </c>
      <c r="CS26" s="49"/>
      <c r="CT26" s="49"/>
      <c r="CU26" s="49"/>
      <c r="CV26" s="49"/>
      <c r="CW26" s="49"/>
      <c r="CX26" s="49"/>
      <c r="CY26" s="49"/>
      <c r="CZ26" s="49"/>
      <c r="DA26" s="49"/>
      <c r="DB26" s="49"/>
      <c r="DC26" s="49"/>
      <c r="DD26" s="49"/>
      <c r="DE26" s="49"/>
      <c r="DF26" s="49"/>
      <c r="DG26" s="49"/>
      <c r="DH26" s="49">
        <v>250000</v>
      </c>
      <c r="DI26" s="51"/>
      <c r="DJ26" s="51"/>
      <c r="DK26" s="51"/>
      <c r="DL26" s="51"/>
      <c r="DM26" s="51"/>
      <c r="DN26" s="51"/>
      <c r="DO26" s="51"/>
      <c r="DP26" s="51"/>
      <c r="DQ26" s="51"/>
      <c r="DR26" s="51"/>
      <c r="DS26" s="51"/>
      <c r="DT26" s="51"/>
      <c r="DU26" s="51"/>
      <c r="DV26" s="51"/>
      <c r="DW26" s="51"/>
      <c r="DX26" s="51"/>
      <c r="DY26" s="51"/>
      <c r="DZ26" s="51"/>
      <c r="EA26" s="51"/>
      <c r="EB26" s="51"/>
    </row>
    <row r="27" spans="1:132" ht="15.75" customHeight="1">
      <c r="A27" s="4" t="s">
        <v>255</v>
      </c>
      <c r="B27" s="51"/>
      <c r="C27" s="51"/>
      <c r="D27" s="54"/>
      <c r="E27" s="54"/>
      <c r="F27" s="54"/>
      <c r="G27" s="54"/>
      <c r="H27" s="54"/>
      <c r="I27" s="54"/>
      <c r="J27" s="54"/>
      <c r="K27" s="54"/>
      <c r="L27" s="54"/>
      <c r="M27" s="54"/>
      <c r="N27" s="54"/>
      <c r="O27" s="54"/>
      <c r="P27" s="48">
        <f t="shared" si="2"/>
        <v>0</v>
      </c>
      <c r="Q27" s="51"/>
      <c r="R27" s="51"/>
      <c r="S27" s="51"/>
      <c r="T27" s="54"/>
      <c r="U27" s="54"/>
      <c r="V27" s="54"/>
      <c r="W27" s="54"/>
      <c r="X27" s="54"/>
      <c r="Y27" s="54"/>
      <c r="Z27" s="54"/>
      <c r="AA27" s="54"/>
      <c r="AB27" s="54"/>
      <c r="AC27" s="54"/>
      <c r="AD27" s="54"/>
      <c r="AE27" s="54"/>
      <c r="AF27" s="48">
        <f>Sales_Marketing!AG35</f>
        <v>8.3333333333333329E-2</v>
      </c>
      <c r="AG27" s="51"/>
      <c r="AH27" s="51"/>
      <c r="AI27" s="51"/>
      <c r="AJ27" s="54"/>
      <c r="AK27" s="54"/>
      <c r="AL27" s="54"/>
      <c r="AM27" s="54"/>
      <c r="AN27" s="54"/>
      <c r="AO27" s="54"/>
      <c r="AP27" s="54"/>
      <c r="AQ27" s="54"/>
      <c r="AR27" s="54"/>
      <c r="AS27" s="54"/>
      <c r="AT27" s="54"/>
      <c r="AU27" s="54"/>
      <c r="AV27" s="52">
        <f>Sales_Marketing!AW35</f>
        <v>1</v>
      </c>
      <c r="AW27" s="51"/>
      <c r="AX27" s="51"/>
      <c r="AY27" s="51"/>
      <c r="AZ27" s="54"/>
      <c r="BA27" s="54"/>
      <c r="BB27" s="54"/>
      <c r="BC27" s="54"/>
      <c r="BD27" s="54"/>
      <c r="BE27" s="54"/>
      <c r="BF27" s="54"/>
      <c r="BG27" s="54"/>
      <c r="BH27" s="54"/>
      <c r="BI27" s="54"/>
      <c r="BJ27" s="54"/>
      <c r="BK27" s="54"/>
      <c r="BL27" s="53">
        <v>0.5</v>
      </c>
      <c r="BM27" s="49"/>
      <c r="BN27" s="49"/>
      <c r="BO27" s="49"/>
      <c r="BP27" s="49"/>
      <c r="BQ27" s="49"/>
      <c r="BR27" s="49"/>
      <c r="BS27" s="49"/>
      <c r="BT27" s="49"/>
      <c r="BU27" s="49"/>
      <c r="BV27" s="49"/>
      <c r="BW27" s="49"/>
      <c r="BX27" s="49"/>
      <c r="BY27" s="49"/>
      <c r="BZ27" s="49"/>
      <c r="CA27" s="49"/>
      <c r="CB27" s="53">
        <v>0.5</v>
      </c>
      <c r="CC27" s="49"/>
      <c r="CD27" s="49"/>
      <c r="CE27" s="49"/>
      <c r="CF27" s="49"/>
      <c r="CG27" s="49"/>
      <c r="CH27" s="49"/>
      <c r="CI27" s="49"/>
      <c r="CJ27" s="49"/>
      <c r="CK27" s="49"/>
      <c r="CL27" s="49"/>
      <c r="CM27" s="49"/>
      <c r="CN27" s="49"/>
      <c r="CO27" s="49"/>
      <c r="CP27" s="49"/>
      <c r="CQ27" s="49"/>
      <c r="CR27" s="53">
        <v>0.5</v>
      </c>
      <c r="CS27" s="49"/>
      <c r="CT27" s="49"/>
      <c r="CU27" s="49"/>
      <c r="CV27" s="49"/>
      <c r="CW27" s="49"/>
      <c r="CX27" s="49"/>
      <c r="CY27" s="49"/>
      <c r="CZ27" s="49"/>
      <c r="DA27" s="49"/>
      <c r="DB27" s="49"/>
      <c r="DC27" s="49"/>
      <c r="DD27" s="49"/>
      <c r="DE27" s="49"/>
      <c r="DF27" s="49"/>
      <c r="DG27" s="49"/>
      <c r="DH27" s="53">
        <v>0.5</v>
      </c>
      <c r="DI27" s="51"/>
      <c r="DJ27" s="51"/>
      <c r="DK27" s="51"/>
      <c r="DL27" s="51"/>
      <c r="DM27" s="51"/>
      <c r="DN27" s="51"/>
      <c r="DO27" s="51"/>
      <c r="DP27" s="51"/>
      <c r="DQ27" s="51"/>
      <c r="DR27" s="51"/>
      <c r="DS27" s="51"/>
      <c r="DT27" s="51"/>
      <c r="DU27" s="51"/>
      <c r="DV27" s="51"/>
      <c r="DW27" s="51"/>
      <c r="DX27" s="51"/>
      <c r="DY27" s="51"/>
      <c r="DZ27" s="51"/>
      <c r="EA27" s="51"/>
      <c r="EB27" s="51"/>
    </row>
    <row r="28" spans="1:132" ht="15.75" customHeight="1">
      <c r="A28" s="4" t="s">
        <v>233</v>
      </c>
      <c r="B28" s="51"/>
      <c r="C28" s="4"/>
      <c r="D28" s="57"/>
      <c r="E28" s="57"/>
      <c r="F28" s="57"/>
      <c r="G28" s="57"/>
      <c r="H28" s="57"/>
      <c r="I28" s="57"/>
      <c r="J28" s="57"/>
      <c r="K28" s="57"/>
      <c r="L28" s="57"/>
      <c r="M28" s="57"/>
      <c r="N28" s="57"/>
      <c r="O28" s="57"/>
      <c r="P28" s="58">
        <f t="shared" si="2"/>
        <v>0</v>
      </c>
      <c r="Q28" s="59"/>
      <c r="R28" s="59"/>
      <c r="S28" s="59"/>
      <c r="T28" s="60"/>
      <c r="U28" s="60"/>
      <c r="V28" s="60"/>
      <c r="W28" s="60"/>
      <c r="X28" s="60"/>
      <c r="Y28" s="60"/>
      <c r="Z28" s="60"/>
      <c r="AA28" s="60"/>
      <c r="AB28" s="60"/>
      <c r="AC28" s="60"/>
      <c r="AD28" s="60"/>
      <c r="AE28" s="60"/>
      <c r="AF28" s="50">
        <f>Revenue!AH20</f>
        <v>5000</v>
      </c>
      <c r="AG28" s="50"/>
      <c r="AH28" s="50"/>
      <c r="AI28" s="50"/>
      <c r="AJ28" s="50"/>
      <c r="AK28" s="50"/>
      <c r="AL28" s="50"/>
      <c r="AM28" s="50"/>
      <c r="AN28" s="50"/>
      <c r="AO28" s="50"/>
      <c r="AP28" s="50"/>
      <c r="AQ28" s="50"/>
      <c r="AR28" s="50"/>
      <c r="AS28" s="50"/>
      <c r="AT28" s="50"/>
      <c r="AU28" s="50"/>
      <c r="AV28" s="50">
        <f>Revenue!AX20</f>
        <v>16000</v>
      </c>
      <c r="AW28" s="40"/>
      <c r="AX28" s="40"/>
      <c r="AY28" s="40"/>
      <c r="AZ28" s="40"/>
      <c r="BA28" s="40"/>
      <c r="BB28" s="40"/>
      <c r="BC28" s="40"/>
      <c r="BD28" s="40"/>
      <c r="BE28" s="40"/>
      <c r="BF28" s="40"/>
      <c r="BG28" s="40"/>
      <c r="BH28" s="40"/>
      <c r="BI28" s="40"/>
      <c r="BJ28" s="40"/>
      <c r="BK28" s="40"/>
      <c r="BL28" s="50">
        <f>Revenue!BN20</f>
        <v>65999.999999999985</v>
      </c>
      <c r="BM28" s="40"/>
      <c r="BN28" s="40"/>
      <c r="BO28" s="40"/>
      <c r="BP28" s="40"/>
      <c r="BQ28" s="40"/>
      <c r="BR28" s="40"/>
      <c r="BS28" s="40"/>
      <c r="BT28" s="40"/>
      <c r="BU28" s="40"/>
      <c r="BV28" s="40"/>
      <c r="BW28" s="40"/>
      <c r="BX28" s="40"/>
      <c r="BY28" s="40"/>
      <c r="BZ28" s="40"/>
      <c r="CA28" s="40"/>
      <c r="CB28" s="50">
        <f>Revenue!CD20</f>
        <v>166000</v>
      </c>
      <c r="CC28" s="40"/>
      <c r="CD28" s="40"/>
      <c r="CE28" s="40"/>
      <c r="CF28" s="40"/>
      <c r="CG28" s="40"/>
      <c r="CH28" s="40"/>
      <c r="CI28" s="40"/>
      <c r="CJ28" s="40"/>
      <c r="CK28" s="40"/>
      <c r="CL28" s="40"/>
      <c r="CM28" s="40"/>
      <c r="CN28" s="40"/>
      <c r="CO28" s="40"/>
      <c r="CP28" s="40"/>
      <c r="CQ28" s="40"/>
      <c r="CR28" s="50">
        <f>Revenue!CT20</f>
        <v>366000.00000000006</v>
      </c>
      <c r="CS28" s="40"/>
      <c r="CT28" s="40"/>
      <c r="CU28" s="40"/>
      <c r="CV28" s="40"/>
      <c r="CW28" s="40"/>
      <c r="CX28" s="40"/>
      <c r="CY28" s="40"/>
      <c r="CZ28" s="40"/>
      <c r="DA28" s="40"/>
      <c r="DB28" s="40"/>
      <c r="DC28" s="40"/>
      <c r="DD28" s="40"/>
      <c r="DE28" s="40"/>
      <c r="DF28" s="40"/>
      <c r="DG28" s="40"/>
      <c r="DH28" s="50">
        <f>Revenue!DJ20</f>
        <v>865999.99999999977</v>
      </c>
      <c r="DI28" s="51"/>
      <c r="DJ28" s="51"/>
      <c r="DK28" s="51"/>
      <c r="DL28" s="51"/>
      <c r="DM28" s="51"/>
      <c r="DN28" s="51"/>
      <c r="DO28" s="51"/>
      <c r="DP28" s="51"/>
      <c r="DQ28" s="51"/>
      <c r="DR28" s="51"/>
      <c r="DS28" s="51"/>
      <c r="DT28" s="51"/>
      <c r="DU28" s="51"/>
      <c r="DV28" s="51"/>
      <c r="DW28" s="51"/>
      <c r="DX28" s="51"/>
      <c r="DY28" s="51"/>
      <c r="DZ28" s="51"/>
      <c r="EA28" s="51"/>
      <c r="EB28" s="51"/>
    </row>
    <row r="29" spans="1:132" ht="15.75" customHeight="1">
      <c r="A29" s="4"/>
      <c r="B29" s="51"/>
      <c r="C29" s="4"/>
      <c r="D29" s="57"/>
      <c r="E29" s="57"/>
      <c r="F29" s="57"/>
      <c r="G29" s="57"/>
      <c r="H29" s="57"/>
      <c r="I29" s="57"/>
      <c r="J29" s="57"/>
      <c r="K29" s="57"/>
      <c r="L29" s="57"/>
      <c r="M29" s="57"/>
      <c r="N29" s="57"/>
      <c r="O29" s="57"/>
      <c r="P29" s="69"/>
      <c r="Q29" s="59"/>
      <c r="R29" s="59"/>
      <c r="S29" s="59"/>
      <c r="T29" s="60"/>
      <c r="U29" s="60"/>
      <c r="V29" s="60"/>
      <c r="W29" s="60"/>
      <c r="X29" s="60"/>
      <c r="Y29" s="60"/>
      <c r="Z29" s="60"/>
      <c r="AA29" s="60"/>
      <c r="AB29" s="60"/>
      <c r="AC29" s="60"/>
      <c r="AD29" s="60"/>
      <c r="AE29" s="60"/>
      <c r="AF29" s="70"/>
      <c r="AG29" s="59"/>
      <c r="AH29" s="59"/>
      <c r="AI29" s="59"/>
      <c r="AJ29" s="60"/>
      <c r="AK29" s="60"/>
      <c r="AL29" s="60"/>
      <c r="AM29" s="60"/>
      <c r="AN29" s="60"/>
      <c r="AO29" s="60"/>
      <c r="AP29" s="60"/>
      <c r="AQ29" s="60"/>
      <c r="AR29" s="60"/>
      <c r="AS29" s="60"/>
      <c r="AT29" s="60"/>
      <c r="AU29" s="60"/>
      <c r="AV29" s="70"/>
      <c r="AW29" s="59"/>
      <c r="AX29" s="59"/>
      <c r="AY29" s="59"/>
      <c r="AZ29" s="60"/>
      <c r="BA29" s="60"/>
      <c r="BB29" s="60"/>
      <c r="BC29" s="60"/>
      <c r="BD29" s="60"/>
      <c r="BE29" s="60"/>
      <c r="BF29" s="60"/>
      <c r="BG29" s="60"/>
      <c r="BH29" s="60"/>
      <c r="BI29" s="60"/>
      <c r="BJ29" s="60"/>
      <c r="BK29" s="60"/>
      <c r="BL29" s="70"/>
      <c r="BM29" s="69"/>
      <c r="BN29" s="69"/>
      <c r="BO29" s="69"/>
      <c r="BP29" s="69"/>
      <c r="BQ29" s="69"/>
      <c r="BR29" s="69"/>
      <c r="BS29" s="69"/>
      <c r="BT29" s="69"/>
      <c r="BU29" s="69"/>
      <c r="BV29" s="69"/>
      <c r="BW29" s="69"/>
      <c r="BX29" s="69"/>
      <c r="BY29" s="69"/>
      <c r="BZ29" s="69"/>
      <c r="CA29" s="69"/>
      <c r="CB29" s="70"/>
      <c r="CC29" s="69"/>
      <c r="CD29" s="69"/>
      <c r="CE29" s="69"/>
      <c r="CF29" s="69"/>
      <c r="CG29" s="69"/>
      <c r="CH29" s="69"/>
      <c r="CI29" s="69"/>
      <c r="CJ29" s="69"/>
      <c r="CK29" s="69"/>
      <c r="CL29" s="69"/>
      <c r="CM29" s="69"/>
      <c r="CN29" s="69"/>
      <c r="CO29" s="69"/>
      <c r="CP29" s="69"/>
      <c r="CQ29" s="69"/>
      <c r="CR29" s="70"/>
      <c r="CS29" s="69"/>
      <c r="CT29" s="69"/>
      <c r="CU29" s="69"/>
      <c r="CV29" s="69"/>
      <c r="CW29" s="69"/>
      <c r="CX29" s="69"/>
      <c r="CY29" s="69"/>
      <c r="CZ29" s="69"/>
      <c r="DA29" s="69"/>
      <c r="DB29" s="69"/>
      <c r="DC29" s="69"/>
      <c r="DD29" s="69"/>
      <c r="DE29" s="69"/>
      <c r="DF29" s="69"/>
      <c r="DG29" s="69"/>
      <c r="DH29" s="70"/>
      <c r="DI29" s="51"/>
      <c r="DJ29" s="51"/>
      <c r="DK29" s="51"/>
      <c r="DL29" s="51"/>
      <c r="DM29" s="51"/>
      <c r="DN29" s="51"/>
      <c r="DO29" s="51"/>
      <c r="DP29" s="51"/>
      <c r="DQ29" s="51"/>
      <c r="DR29" s="51"/>
      <c r="DS29" s="51"/>
      <c r="DT29" s="51"/>
      <c r="DU29" s="51"/>
      <c r="DV29" s="51"/>
      <c r="DW29" s="51"/>
      <c r="DX29" s="51"/>
      <c r="DY29" s="51"/>
      <c r="DZ29" s="51"/>
      <c r="EA29" s="51"/>
      <c r="EB29" s="51"/>
    </row>
    <row r="30" spans="1:132" ht="15.75" customHeight="1">
      <c r="A30" s="4"/>
      <c r="B30" s="51"/>
      <c r="C30" s="4"/>
      <c r="D30" s="57"/>
      <c r="E30" s="57"/>
      <c r="F30" s="57"/>
      <c r="G30" s="57"/>
      <c r="H30" s="57"/>
      <c r="I30" s="57"/>
      <c r="J30" s="57"/>
      <c r="K30" s="57"/>
      <c r="L30" s="57"/>
      <c r="M30" s="57"/>
      <c r="N30" s="57"/>
      <c r="O30" s="57"/>
      <c r="P30" s="69"/>
      <c r="Q30" s="59"/>
      <c r="R30" s="59"/>
      <c r="S30" s="59"/>
      <c r="T30" s="60"/>
      <c r="U30" s="60"/>
      <c r="V30" s="60"/>
      <c r="W30" s="60"/>
      <c r="X30" s="60"/>
      <c r="Y30" s="60"/>
      <c r="Z30" s="60"/>
      <c r="AA30" s="60"/>
      <c r="AB30" s="60"/>
      <c r="AC30" s="60"/>
      <c r="AD30" s="60"/>
      <c r="AE30" s="60"/>
      <c r="AF30" s="70"/>
      <c r="AG30" s="59"/>
      <c r="AH30" s="59"/>
      <c r="AI30" s="59"/>
      <c r="AJ30" s="60"/>
      <c r="AK30" s="60"/>
      <c r="AL30" s="60"/>
      <c r="AM30" s="60"/>
      <c r="AN30" s="60"/>
      <c r="AO30" s="60"/>
      <c r="AP30" s="60"/>
      <c r="AQ30" s="60"/>
      <c r="AR30" s="60"/>
      <c r="AS30" s="60"/>
      <c r="AT30" s="60"/>
      <c r="AU30" s="60"/>
      <c r="AV30" s="70"/>
      <c r="AW30" s="59"/>
      <c r="AX30" s="59"/>
      <c r="AY30" s="59"/>
      <c r="AZ30" s="60"/>
      <c r="BA30" s="60"/>
      <c r="BB30" s="60"/>
      <c r="BC30" s="60"/>
      <c r="BD30" s="60"/>
      <c r="BE30" s="60"/>
      <c r="BF30" s="60"/>
      <c r="BG30" s="60"/>
      <c r="BH30" s="60"/>
      <c r="BI30" s="60"/>
      <c r="BJ30" s="60"/>
      <c r="BK30" s="60"/>
      <c r="BL30" s="70"/>
      <c r="BM30" s="69"/>
      <c r="BN30" s="69"/>
      <c r="BO30" s="69"/>
      <c r="BP30" s="69"/>
      <c r="BQ30" s="69"/>
      <c r="BR30" s="69"/>
      <c r="BS30" s="69"/>
      <c r="BT30" s="69"/>
      <c r="BU30" s="69"/>
      <c r="BV30" s="69"/>
      <c r="BW30" s="69"/>
      <c r="BX30" s="69"/>
      <c r="BY30" s="69"/>
      <c r="BZ30" s="69"/>
      <c r="CA30" s="69"/>
      <c r="CB30" s="70"/>
      <c r="CC30" s="69"/>
      <c r="CD30" s="69"/>
      <c r="CE30" s="69"/>
      <c r="CF30" s="69"/>
      <c r="CG30" s="69"/>
      <c r="CH30" s="69"/>
      <c r="CI30" s="69"/>
      <c r="CJ30" s="69"/>
      <c r="CK30" s="69"/>
      <c r="CL30" s="69"/>
      <c r="CM30" s="69"/>
      <c r="CN30" s="69"/>
      <c r="CO30" s="69"/>
      <c r="CP30" s="69"/>
      <c r="CQ30" s="69"/>
      <c r="CR30" s="70"/>
      <c r="CS30" s="69"/>
      <c r="CT30" s="69"/>
      <c r="CU30" s="69"/>
      <c r="CV30" s="69"/>
      <c r="CW30" s="69"/>
      <c r="CX30" s="69"/>
      <c r="CY30" s="69"/>
      <c r="CZ30" s="69"/>
      <c r="DA30" s="69"/>
      <c r="DB30" s="69"/>
      <c r="DC30" s="69"/>
      <c r="DD30" s="69"/>
      <c r="DE30" s="69"/>
      <c r="DF30" s="69"/>
      <c r="DG30" s="69"/>
      <c r="DH30" s="70"/>
      <c r="DI30" s="51"/>
      <c r="DJ30" s="51"/>
      <c r="DK30" s="51"/>
      <c r="DL30" s="51"/>
      <c r="DM30" s="51"/>
      <c r="DN30" s="51"/>
      <c r="DO30" s="51"/>
      <c r="DP30" s="51"/>
      <c r="DQ30" s="51"/>
      <c r="DR30" s="51"/>
      <c r="DS30" s="51"/>
      <c r="DT30" s="51"/>
      <c r="DU30" s="51"/>
      <c r="DV30" s="51"/>
      <c r="DW30" s="51"/>
      <c r="DX30" s="51"/>
      <c r="DY30" s="51"/>
      <c r="DZ30" s="51"/>
      <c r="EA30" s="51"/>
      <c r="EB30" s="51"/>
    </row>
    <row r="31" spans="1:132" ht="15.75" customHeight="1">
      <c r="A31" s="73" t="s">
        <v>30</v>
      </c>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row>
    <row r="32" spans="1:1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row>
    <row r="33" spans="1:132" ht="15.75" customHeight="1">
      <c r="A33" s="4" t="s">
        <v>32</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3">
        <f>Hiring!AH6</f>
        <v>0</v>
      </c>
      <c r="AG33" s="44"/>
      <c r="AH33" s="44"/>
      <c r="AI33" s="44"/>
      <c r="AJ33" s="44"/>
      <c r="AK33" s="44"/>
      <c r="AL33" s="44"/>
      <c r="AM33" s="44"/>
      <c r="AN33" s="44"/>
      <c r="AO33" s="44"/>
      <c r="AP33" s="44"/>
      <c r="AQ33" s="44"/>
      <c r="AR33" s="44"/>
      <c r="AS33" s="44"/>
      <c r="AT33" s="44"/>
      <c r="AU33" s="44"/>
      <c r="AV33" s="43">
        <f>Hiring!AX6</f>
        <v>171100</v>
      </c>
      <c r="AW33" s="44"/>
      <c r="AX33" s="44"/>
      <c r="AY33" s="44"/>
      <c r="AZ33" s="44"/>
      <c r="BA33" s="44"/>
      <c r="BB33" s="44"/>
      <c r="BC33" s="44"/>
      <c r="BD33" s="44"/>
      <c r="BE33" s="44"/>
      <c r="BF33" s="44"/>
      <c r="BG33" s="44"/>
      <c r="BH33" s="44"/>
      <c r="BI33" s="44"/>
      <c r="BJ33" s="44"/>
      <c r="BK33" s="44"/>
      <c r="BL33" s="43">
        <f>Hiring!BN6</f>
        <v>290083.33333333337</v>
      </c>
      <c r="BM33" s="44"/>
      <c r="BN33" s="44"/>
      <c r="BO33" s="44"/>
      <c r="BP33" s="44"/>
      <c r="BQ33" s="44"/>
      <c r="BR33" s="44"/>
      <c r="BS33" s="44"/>
      <c r="BT33" s="44"/>
      <c r="BU33" s="44"/>
      <c r="BV33" s="44"/>
      <c r="BW33" s="44"/>
      <c r="BX33" s="44"/>
      <c r="BY33" s="44"/>
      <c r="BZ33" s="44"/>
      <c r="CA33" s="44"/>
      <c r="CB33" s="43">
        <f>Hiring!CD6</f>
        <v>868480</v>
      </c>
      <c r="CC33" s="44"/>
      <c r="CD33" s="44"/>
      <c r="CE33" s="44"/>
      <c r="CF33" s="44"/>
      <c r="CG33" s="44"/>
      <c r="CH33" s="44"/>
      <c r="CI33" s="44"/>
      <c r="CJ33" s="44"/>
      <c r="CK33" s="44"/>
      <c r="CL33" s="44"/>
      <c r="CM33" s="44"/>
      <c r="CN33" s="44"/>
      <c r="CO33" s="44"/>
      <c r="CP33" s="44"/>
      <c r="CQ33" s="44"/>
      <c r="CR33" s="43">
        <f>Hiring!CT6</f>
        <v>2537545.7500000005</v>
      </c>
      <c r="CS33" s="44"/>
      <c r="CT33" s="44"/>
      <c r="CU33" s="44"/>
      <c r="CV33" s="44"/>
      <c r="CW33" s="44"/>
      <c r="CX33" s="44"/>
      <c r="CY33" s="44"/>
      <c r="CZ33" s="44"/>
      <c r="DA33" s="44"/>
      <c r="DB33" s="44"/>
      <c r="DC33" s="44"/>
      <c r="DD33" s="44"/>
      <c r="DE33" s="44"/>
      <c r="DF33" s="44"/>
      <c r="DG33" s="44"/>
      <c r="DH33" s="43">
        <f>Hiring!DJ6</f>
        <v>6094951.4875000007</v>
      </c>
      <c r="DI33" s="4"/>
      <c r="DJ33" s="4"/>
      <c r="DK33" s="4"/>
      <c r="DL33" s="4"/>
      <c r="DM33" s="4"/>
      <c r="DN33" s="4"/>
      <c r="DO33" s="4"/>
      <c r="DP33" s="4"/>
      <c r="DQ33" s="4"/>
      <c r="DR33" s="4"/>
      <c r="DS33" s="4"/>
      <c r="DT33" s="4"/>
      <c r="DU33" s="4"/>
      <c r="DV33" s="4"/>
      <c r="DW33" s="4"/>
      <c r="DX33" s="4"/>
      <c r="DY33" s="4"/>
      <c r="DZ33" s="4"/>
      <c r="EA33" s="4"/>
      <c r="EB33" s="4"/>
    </row>
    <row r="34" spans="1:132" ht="15.75" customHeight="1">
      <c r="A34" s="4" t="s">
        <v>33</v>
      </c>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3">
        <f>Hiring!AH7</f>
        <v>0</v>
      </c>
      <c r="AG34" s="44"/>
      <c r="AH34" s="44"/>
      <c r="AI34" s="44"/>
      <c r="AJ34" s="44"/>
      <c r="AK34" s="44"/>
      <c r="AL34" s="44"/>
      <c r="AM34" s="44"/>
      <c r="AN34" s="44"/>
      <c r="AO34" s="44"/>
      <c r="AP34" s="44"/>
      <c r="AQ34" s="44"/>
      <c r="AR34" s="44"/>
      <c r="AS34" s="44"/>
      <c r="AT34" s="44"/>
      <c r="AU34" s="44"/>
      <c r="AV34" s="43">
        <f>Hiring!AX7</f>
        <v>0</v>
      </c>
      <c r="AW34" s="44"/>
      <c r="AX34" s="44"/>
      <c r="AY34" s="44"/>
      <c r="AZ34" s="44"/>
      <c r="BA34" s="44"/>
      <c r="BB34" s="44"/>
      <c r="BC34" s="44"/>
      <c r="BD34" s="44"/>
      <c r="BE34" s="44"/>
      <c r="BF34" s="44"/>
      <c r="BG34" s="44"/>
      <c r="BH34" s="44"/>
      <c r="BI34" s="44"/>
      <c r="BJ34" s="44"/>
      <c r="BK34" s="44"/>
      <c r="BL34" s="43">
        <f>Hiring!BN7</f>
        <v>132258.33333333337</v>
      </c>
      <c r="BM34" s="44"/>
      <c r="BN34" s="44"/>
      <c r="BO34" s="44"/>
      <c r="BP34" s="44"/>
      <c r="BQ34" s="44"/>
      <c r="BR34" s="44"/>
      <c r="BS34" s="44"/>
      <c r="BT34" s="44"/>
      <c r="BU34" s="44"/>
      <c r="BV34" s="44"/>
      <c r="BW34" s="44"/>
      <c r="BX34" s="44"/>
      <c r="BY34" s="44"/>
      <c r="BZ34" s="44"/>
      <c r="CA34" s="44"/>
      <c r="CB34" s="43">
        <f>Hiring!CD7</f>
        <v>227248.33333333326</v>
      </c>
      <c r="CC34" s="44"/>
      <c r="CD34" s="44"/>
      <c r="CE34" s="44"/>
      <c r="CF34" s="44"/>
      <c r="CG34" s="44"/>
      <c r="CH34" s="44"/>
      <c r="CI34" s="44"/>
      <c r="CJ34" s="44"/>
      <c r="CK34" s="44"/>
      <c r="CL34" s="44"/>
      <c r="CM34" s="44"/>
      <c r="CN34" s="44"/>
      <c r="CO34" s="44"/>
      <c r="CP34" s="44"/>
      <c r="CQ34" s="44"/>
      <c r="CR34" s="43">
        <f>Hiring!CT7</f>
        <v>438104.50000000012</v>
      </c>
      <c r="CS34" s="44"/>
      <c r="CT34" s="44"/>
      <c r="CU34" s="44"/>
      <c r="CV34" s="44"/>
      <c r="CW34" s="44"/>
      <c r="CX34" s="44"/>
      <c r="CY34" s="44"/>
      <c r="CZ34" s="44"/>
      <c r="DA34" s="44"/>
      <c r="DB34" s="44"/>
      <c r="DC34" s="44"/>
      <c r="DD34" s="44"/>
      <c r="DE34" s="44"/>
      <c r="DF34" s="44"/>
      <c r="DG34" s="44"/>
      <c r="DH34" s="43">
        <f>Hiring!DJ7</f>
        <v>984372.22500000044</v>
      </c>
      <c r="DI34" s="4"/>
      <c r="DJ34" s="4"/>
      <c r="DK34" s="4"/>
      <c r="DL34" s="4"/>
      <c r="DM34" s="4"/>
      <c r="DN34" s="4"/>
      <c r="DO34" s="4"/>
      <c r="DP34" s="4"/>
      <c r="DQ34" s="4"/>
      <c r="DR34" s="4"/>
      <c r="DS34" s="4"/>
      <c r="DT34" s="4"/>
      <c r="DU34" s="4"/>
      <c r="DV34" s="4"/>
      <c r="DW34" s="4"/>
      <c r="DX34" s="4"/>
      <c r="DY34" s="4"/>
      <c r="DZ34" s="4"/>
      <c r="EA34" s="4"/>
      <c r="EB34" s="4"/>
    </row>
    <row r="35" spans="1:132" ht="15.75" customHeight="1">
      <c r="A35" s="4" t="s">
        <v>35</v>
      </c>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5">
        <f>Hiring!AH8</f>
        <v>0</v>
      </c>
      <c r="AG35" s="46"/>
      <c r="AH35" s="46"/>
      <c r="AI35" s="46"/>
      <c r="AJ35" s="46"/>
      <c r="AK35" s="46"/>
      <c r="AL35" s="46"/>
      <c r="AM35" s="46"/>
      <c r="AN35" s="46"/>
      <c r="AO35" s="46"/>
      <c r="AP35" s="46"/>
      <c r="AQ35" s="46"/>
      <c r="AR35" s="46"/>
      <c r="AS35" s="46"/>
      <c r="AT35" s="46"/>
      <c r="AU35" s="46"/>
      <c r="AV35" s="45">
        <f>Hiring!AX8</f>
        <v>0</v>
      </c>
      <c r="AW35" s="46"/>
      <c r="AX35" s="46"/>
      <c r="AY35" s="46"/>
      <c r="AZ35" s="46"/>
      <c r="BA35" s="46"/>
      <c r="BB35" s="46"/>
      <c r="BC35" s="46"/>
      <c r="BD35" s="46"/>
      <c r="BE35" s="46"/>
      <c r="BF35" s="46"/>
      <c r="BG35" s="46"/>
      <c r="BH35" s="46"/>
      <c r="BI35" s="46"/>
      <c r="BJ35" s="46"/>
      <c r="BK35" s="46"/>
      <c r="BL35" s="45">
        <f>Hiring!BN8</f>
        <v>20650</v>
      </c>
      <c r="BM35" s="46"/>
      <c r="BN35" s="46"/>
      <c r="BO35" s="46"/>
      <c r="BP35" s="46"/>
      <c r="BQ35" s="46"/>
      <c r="BR35" s="46"/>
      <c r="BS35" s="46"/>
      <c r="BT35" s="46"/>
      <c r="BU35" s="46"/>
      <c r="BV35" s="46"/>
      <c r="BW35" s="46"/>
      <c r="BX35" s="46"/>
      <c r="BY35" s="46"/>
      <c r="BZ35" s="46"/>
      <c r="CA35" s="46"/>
      <c r="CB35" s="45">
        <f>Hiring!CD8</f>
        <v>59540.833333333336</v>
      </c>
      <c r="CC35" s="46"/>
      <c r="CD35" s="46"/>
      <c r="CE35" s="46"/>
      <c r="CF35" s="46"/>
      <c r="CG35" s="46"/>
      <c r="CH35" s="46"/>
      <c r="CI35" s="46"/>
      <c r="CJ35" s="46"/>
      <c r="CK35" s="46"/>
      <c r="CL35" s="46"/>
      <c r="CM35" s="46"/>
      <c r="CN35" s="46"/>
      <c r="CO35" s="46"/>
      <c r="CP35" s="46"/>
      <c r="CQ35" s="46"/>
      <c r="CR35" s="45">
        <f>Hiring!CT8</f>
        <v>150145.16666666672</v>
      </c>
      <c r="CS35" s="46"/>
      <c r="CT35" s="46"/>
      <c r="CU35" s="46"/>
      <c r="CV35" s="46"/>
      <c r="CW35" s="46"/>
      <c r="CX35" s="46"/>
      <c r="CY35" s="46"/>
      <c r="CZ35" s="46"/>
      <c r="DA35" s="46"/>
      <c r="DB35" s="46"/>
      <c r="DC35" s="46"/>
      <c r="DD35" s="46"/>
      <c r="DE35" s="46"/>
      <c r="DF35" s="46"/>
      <c r="DG35" s="46"/>
      <c r="DH35" s="45">
        <f>Hiring!DJ8</f>
        <v>356261.17499999981</v>
      </c>
      <c r="DI35" s="4"/>
      <c r="DJ35" s="4"/>
      <c r="DK35" s="4"/>
      <c r="DL35" s="4"/>
      <c r="DM35" s="4"/>
      <c r="DN35" s="4"/>
      <c r="DO35" s="4"/>
      <c r="DP35" s="4"/>
      <c r="DQ35" s="4"/>
      <c r="DR35" s="4"/>
      <c r="DS35" s="4"/>
      <c r="DT35" s="4"/>
      <c r="DU35" s="4"/>
      <c r="DV35" s="4"/>
      <c r="DW35" s="4"/>
      <c r="DX35" s="4"/>
      <c r="DY35" s="4"/>
      <c r="DZ35" s="4"/>
      <c r="EA35" s="4"/>
      <c r="EB35" s="4"/>
    </row>
    <row r="36" spans="1:132" ht="15.75" customHeight="1">
      <c r="A36" s="4" t="s">
        <v>36</v>
      </c>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3">
        <f t="shared" ref="AF36:DH36" si="3">SUM(AF33:AF35)</f>
        <v>0</v>
      </c>
      <c r="AG36" s="43">
        <f t="shared" si="3"/>
        <v>0</v>
      </c>
      <c r="AH36" s="43">
        <f t="shared" si="3"/>
        <v>0</v>
      </c>
      <c r="AI36" s="43">
        <f t="shared" si="3"/>
        <v>0</v>
      </c>
      <c r="AJ36" s="43">
        <f t="shared" si="3"/>
        <v>0</v>
      </c>
      <c r="AK36" s="43">
        <f t="shared" si="3"/>
        <v>0</v>
      </c>
      <c r="AL36" s="43">
        <f t="shared" si="3"/>
        <v>0</v>
      </c>
      <c r="AM36" s="43">
        <f t="shared" si="3"/>
        <v>0</v>
      </c>
      <c r="AN36" s="43">
        <f t="shared" si="3"/>
        <v>0</v>
      </c>
      <c r="AO36" s="43">
        <f t="shared" si="3"/>
        <v>0</v>
      </c>
      <c r="AP36" s="43">
        <f t="shared" si="3"/>
        <v>0</v>
      </c>
      <c r="AQ36" s="43">
        <f t="shared" si="3"/>
        <v>0</v>
      </c>
      <c r="AR36" s="43">
        <f t="shared" si="3"/>
        <v>0</v>
      </c>
      <c r="AS36" s="43">
        <f t="shared" si="3"/>
        <v>0</v>
      </c>
      <c r="AT36" s="43">
        <f t="shared" si="3"/>
        <v>0</v>
      </c>
      <c r="AU36" s="43">
        <f t="shared" si="3"/>
        <v>0</v>
      </c>
      <c r="AV36" s="43">
        <f t="shared" si="3"/>
        <v>171100</v>
      </c>
      <c r="AW36" s="43">
        <f t="shared" si="3"/>
        <v>0</v>
      </c>
      <c r="AX36" s="43">
        <f t="shared" si="3"/>
        <v>0</v>
      </c>
      <c r="AY36" s="43">
        <f t="shared" si="3"/>
        <v>0</v>
      </c>
      <c r="AZ36" s="43">
        <f t="shared" si="3"/>
        <v>0</v>
      </c>
      <c r="BA36" s="43">
        <f t="shared" si="3"/>
        <v>0</v>
      </c>
      <c r="BB36" s="43">
        <f t="shared" si="3"/>
        <v>0</v>
      </c>
      <c r="BC36" s="43">
        <f t="shared" si="3"/>
        <v>0</v>
      </c>
      <c r="BD36" s="43">
        <f t="shared" si="3"/>
        <v>0</v>
      </c>
      <c r="BE36" s="43">
        <f t="shared" si="3"/>
        <v>0</v>
      </c>
      <c r="BF36" s="43">
        <f t="shared" si="3"/>
        <v>0</v>
      </c>
      <c r="BG36" s="43">
        <f t="shared" si="3"/>
        <v>0</v>
      </c>
      <c r="BH36" s="43">
        <f t="shared" si="3"/>
        <v>0</v>
      </c>
      <c r="BI36" s="43">
        <f t="shared" si="3"/>
        <v>0</v>
      </c>
      <c r="BJ36" s="43">
        <f t="shared" si="3"/>
        <v>0</v>
      </c>
      <c r="BK36" s="43">
        <f t="shared" si="3"/>
        <v>0</v>
      </c>
      <c r="BL36" s="43">
        <f t="shared" si="3"/>
        <v>442991.66666666674</v>
      </c>
      <c r="BM36" s="43">
        <f t="shared" si="3"/>
        <v>0</v>
      </c>
      <c r="BN36" s="43">
        <f t="shared" si="3"/>
        <v>0</v>
      </c>
      <c r="BO36" s="43">
        <f t="shared" si="3"/>
        <v>0</v>
      </c>
      <c r="BP36" s="43">
        <f t="shared" si="3"/>
        <v>0</v>
      </c>
      <c r="BQ36" s="43">
        <f t="shared" si="3"/>
        <v>0</v>
      </c>
      <c r="BR36" s="43">
        <f t="shared" si="3"/>
        <v>0</v>
      </c>
      <c r="BS36" s="43">
        <f t="shared" si="3"/>
        <v>0</v>
      </c>
      <c r="BT36" s="43">
        <f t="shared" si="3"/>
        <v>0</v>
      </c>
      <c r="BU36" s="43">
        <f t="shared" si="3"/>
        <v>0</v>
      </c>
      <c r="BV36" s="43">
        <f t="shared" si="3"/>
        <v>0</v>
      </c>
      <c r="BW36" s="43">
        <f t="shared" si="3"/>
        <v>0</v>
      </c>
      <c r="BX36" s="43">
        <f t="shared" si="3"/>
        <v>0</v>
      </c>
      <c r="BY36" s="43">
        <f t="shared" si="3"/>
        <v>0</v>
      </c>
      <c r="BZ36" s="43">
        <f t="shared" si="3"/>
        <v>0</v>
      </c>
      <c r="CA36" s="43">
        <f t="shared" si="3"/>
        <v>0</v>
      </c>
      <c r="CB36" s="43">
        <f t="shared" si="3"/>
        <v>1155269.1666666665</v>
      </c>
      <c r="CC36" s="43">
        <f t="shared" si="3"/>
        <v>0</v>
      </c>
      <c r="CD36" s="43">
        <f t="shared" si="3"/>
        <v>0</v>
      </c>
      <c r="CE36" s="43">
        <f t="shared" si="3"/>
        <v>0</v>
      </c>
      <c r="CF36" s="43">
        <f t="shared" si="3"/>
        <v>0</v>
      </c>
      <c r="CG36" s="43">
        <f t="shared" si="3"/>
        <v>0</v>
      </c>
      <c r="CH36" s="43">
        <f t="shared" si="3"/>
        <v>0</v>
      </c>
      <c r="CI36" s="43">
        <f t="shared" si="3"/>
        <v>0</v>
      </c>
      <c r="CJ36" s="43">
        <f t="shared" si="3"/>
        <v>0</v>
      </c>
      <c r="CK36" s="43">
        <f t="shared" si="3"/>
        <v>0</v>
      </c>
      <c r="CL36" s="43">
        <f t="shared" si="3"/>
        <v>0</v>
      </c>
      <c r="CM36" s="43">
        <f t="shared" si="3"/>
        <v>0</v>
      </c>
      <c r="CN36" s="43">
        <f t="shared" si="3"/>
        <v>0</v>
      </c>
      <c r="CO36" s="43">
        <f t="shared" si="3"/>
        <v>0</v>
      </c>
      <c r="CP36" s="43">
        <f t="shared" si="3"/>
        <v>0</v>
      </c>
      <c r="CQ36" s="43">
        <f t="shared" si="3"/>
        <v>0</v>
      </c>
      <c r="CR36" s="43">
        <f t="shared" si="3"/>
        <v>3125795.416666667</v>
      </c>
      <c r="CS36" s="43">
        <f t="shared" si="3"/>
        <v>0</v>
      </c>
      <c r="CT36" s="43">
        <f t="shared" si="3"/>
        <v>0</v>
      </c>
      <c r="CU36" s="43">
        <f t="shared" si="3"/>
        <v>0</v>
      </c>
      <c r="CV36" s="43">
        <f t="shared" si="3"/>
        <v>0</v>
      </c>
      <c r="CW36" s="43">
        <f t="shared" si="3"/>
        <v>0</v>
      </c>
      <c r="CX36" s="43">
        <f t="shared" si="3"/>
        <v>0</v>
      </c>
      <c r="CY36" s="43">
        <f t="shared" si="3"/>
        <v>0</v>
      </c>
      <c r="CZ36" s="43">
        <f t="shared" si="3"/>
        <v>0</v>
      </c>
      <c r="DA36" s="43">
        <f t="shared" si="3"/>
        <v>0</v>
      </c>
      <c r="DB36" s="43">
        <f t="shared" si="3"/>
        <v>0</v>
      </c>
      <c r="DC36" s="43">
        <f t="shared" si="3"/>
        <v>0</v>
      </c>
      <c r="DD36" s="43">
        <f t="shared" si="3"/>
        <v>0</v>
      </c>
      <c r="DE36" s="43">
        <f t="shared" si="3"/>
        <v>0</v>
      </c>
      <c r="DF36" s="43">
        <f t="shared" si="3"/>
        <v>0</v>
      </c>
      <c r="DG36" s="43">
        <f t="shared" si="3"/>
        <v>0</v>
      </c>
      <c r="DH36" s="43">
        <f t="shared" si="3"/>
        <v>7435584.8875000011</v>
      </c>
      <c r="DI36" s="4"/>
      <c r="DJ36" s="4"/>
      <c r="DK36" s="4"/>
      <c r="DL36" s="4"/>
      <c r="DM36" s="4"/>
      <c r="DN36" s="4"/>
      <c r="DO36" s="4"/>
      <c r="DP36" s="4"/>
      <c r="DQ36" s="4"/>
      <c r="DR36" s="4"/>
      <c r="DS36" s="4"/>
      <c r="DT36" s="4"/>
      <c r="DU36" s="4"/>
      <c r="DV36" s="4"/>
      <c r="DW36" s="4"/>
      <c r="DX36" s="4"/>
      <c r="DY36" s="4"/>
      <c r="DZ36" s="4"/>
      <c r="EA36" s="4"/>
      <c r="EB36" s="4"/>
    </row>
    <row r="37" spans="1:132"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row>
    <row r="38" spans="1:132" ht="15.75" customHeight="1">
      <c r="A38" s="4" t="s">
        <v>37</v>
      </c>
      <c r="B38" s="4"/>
      <c r="C38" s="4"/>
      <c r="D38" s="4"/>
      <c r="E38" s="4"/>
      <c r="F38" s="4"/>
      <c r="G38" s="4"/>
      <c r="H38" s="4"/>
      <c r="I38" s="4"/>
      <c r="J38" s="4"/>
      <c r="K38" s="4"/>
      <c r="L38" s="4"/>
      <c r="M38" s="4"/>
      <c r="N38" s="4"/>
      <c r="O38" s="4"/>
      <c r="P38" s="82">
        <v>0</v>
      </c>
      <c r="Q38" s="4"/>
      <c r="R38" s="4"/>
      <c r="S38" s="4"/>
      <c r="T38" s="4"/>
      <c r="U38" s="4"/>
      <c r="V38" s="4"/>
      <c r="W38" s="4"/>
      <c r="X38" s="4"/>
      <c r="Y38" s="4"/>
      <c r="Z38" s="4"/>
      <c r="AA38" s="4"/>
      <c r="AB38" s="4"/>
      <c r="AC38" s="4"/>
      <c r="AD38" s="4"/>
      <c r="AE38" s="4"/>
      <c r="AF38" s="82">
        <f>Hiring!AH64</f>
        <v>1</v>
      </c>
      <c r="AG38" s="4"/>
      <c r="AH38" s="4"/>
      <c r="AI38" s="4"/>
      <c r="AJ38" s="4"/>
      <c r="AK38" s="4"/>
      <c r="AL38" s="4"/>
      <c r="AM38" s="4"/>
      <c r="AN38" s="4"/>
      <c r="AO38" s="4"/>
      <c r="AP38" s="4"/>
      <c r="AQ38" s="4"/>
      <c r="AR38" s="4"/>
      <c r="AS38" s="4"/>
      <c r="AT38" s="4"/>
      <c r="AU38" s="4"/>
      <c r="AV38" s="82">
        <f>Hiring!AX64</f>
        <v>3</v>
      </c>
      <c r="AW38" s="4"/>
      <c r="AX38" s="4"/>
      <c r="AY38" s="4"/>
      <c r="AZ38" s="4"/>
      <c r="BA38" s="4"/>
      <c r="BB38" s="4"/>
      <c r="BC38" s="4"/>
      <c r="BD38" s="4"/>
      <c r="BE38" s="4"/>
      <c r="BF38" s="4"/>
      <c r="BG38" s="4"/>
      <c r="BH38" s="4"/>
      <c r="BI38" s="4"/>
      <c r="BJ38" s="4"/>
      <c r="BK38" s="4"/>
      <c r="BL38" s="82">
        <f>Hiring!BN64</f>
        <v>7</v>
      </c>
      <c r="BM38" s="83"/>
      <c r="BN38" s="83"/>
      <c r="BO38" s="83"/>
      <c r="BP38" s="83"/>
      <c r="BQ38" s="83"/>
      <c r="BR38" s="83"/>
      <c r="BS38" s="83"/>
      <c r="BT38" s="83"/>
      <c r="BU38" s="83"/>
      <c r="BV38" s="83"/>
      <c r="BW38" s="83"/>
      <c r="BX38" s="83"/>
      <c r="BY38" s="83"/>
      <c r="BZ38" s="83"/>
      <c r="CA38" s="83"/>
      <c r="CB38" s="84">
        <v>18</v>
      </c>
      <c r="CC38" s="83"/>
      <c r="CD38" s="83"/>
      <c r="CE38" s="83"/>
      <c r="CF38" s="83"/>
      <c r="CG38" s="83"/>
      <c r="CH38" s="83"/>
      <c r="CI38" s="83"/>
      <c r="CJ38" s="83"/>
      <c r="CK38" s="83"/>
      <c r="CL38" s="83"/>
      <c r="CM38" s="83"/>
      <c r="CN38" s="83"/>
      <c r="CO38" s="83"/>
      <c r="CP38" s="83"/>
      <c r="CQ38" s="83"/>
      <c r="CR38" s="84">
        <f>CB38*2</f>
        <v>36</v>
      </c>
      <c r="CS38" s="83"/>
      <c r="CT38" s="83"/>
      <c r="CU38" s="83"/>
      <c r="CV38" s="83"/>
      <c r="CW38" s="83"/>
      <c r="CX38" s="83"/>
      <c r="CY38" s="83"/>
      <c r="CZ38" s="83"/>
      <c r="DA38" s="83"/>
      <c r="DB38" s="83"/>
      <c r="DC38" s="83"/>
      <c r="DD38" s="83"/>
      <c r="DE38" s="83"/>
      <c r="DF38" s="83"/>
      <c r="DG38" s="83"/>
      <c r="DH38" s="84">
        <f>CR38*2</f>
        <v>72</v>
      </c>
      <c r="DI38" s="4"/>
      <c r="DJ38" s="4"/>
      <c r="DK38" s="4"/>
      <c r="DL38" s="4"/>
      <c r="DM38" s="4"/>
      <c r="DN38" s="4"/>
      <c r="DO38" s="4"/>
      <c r="DP38" s="4"/>
      <c r="DQ38" s="4"/>
      <c r="DR38" s="4"/>
      <c r="DS38" s="4"/>
      <c r="DT38" s="4"/>
      <c r="DU38" s="4"/>
      <c r="DV38" s="4"/>
      <c r="DW38" s="4"/>
      <c r="DX38" s="4"/>
      <c r="DY38" s="4"/>
      <c r="DZ38" s="4"/>
      <c r="EA38" s="4"/>
      <c r="EB38" s="4"/>
    </row>
    <row r="39" spans="1:132" ht="15.75" customHeight="1">
      <c r="A39" s="4" t="s">
        <v>38</v>
      </c>
      <c r="B39" s="4"/>
      <c r="C39" s="4"/>
      <c r="D39" s="4"/>
      <c r="E39" s="4"/>
      <c r="F39" s="4"/>
      <c r="G39" s="4"/>
      <c r="H39" s="4"/>
      <c r="I39" s="4"/>
      <c r="J39" s="4"/>
      <c r="K39" s="4"/>
      <c r="L39" s="4"/>
      <c r="M39" s="4"/>
      <c r="N39" s="4"/>
      <c r="O39" s="4"/>
      <c r="P39" s="82">
        <v>0</v>
      </c>
      <c r="Q39" s="4"/>
      <c r="R39" s="4"/>
      <c r="S39" s="4"/>
      <c r="T39" s="4"/>
      <c r="U39" s="4"/>
      <c r="V39" s="4"/>
      <c r="W39" s="4"/>
      <c r="X39" s="4"/>
      <c r="Y39" s="4"/>
      <c r="Z39" s="4"/>
      <c r="AA39" s="4"/>
      <c r="AB39" s="4"/>
      <c r="AC39" s="4"/>
      <c r="AD39" s="4"/>
      <c r="AE39" s="4"/>
      <c r="AF39" s="82">
        <f>Hiring!AH65</f>
        <v>0</v>
      </c>
      <c r="AG39" s="4"/>
      <c r="AH39" s="4"/>
      <c r="AI39" s="4"/>
      <c r="AJ39" s="4"/>
      <c r="AK39" s="4"/>
      <c r="AL39" s="4"/>
      <c r="AM39" s="4"/>
      <c r="AN39" s="4"/>
      <c r="AO39" s="4"/>
      <c r="AP39" s="4"/>
      <c r="AQ39" s="4"/>
      <c r="AR39" s="4"/>
      <c r="AS39" s="4"/>
      <c r="AT39" s="4"/>
      <c r="AU39" s="4"/>
      <c r="AV39" s="82">
        <f>Hiring!AX65</f>
        <v>0</v>
      </c>
      <c r="AW39" s="4"/>
      <c r="AX39" s="4"/>
      <c r="AY39" s="4"/>
      <c r="AZ39" s="4"/>
      <c r="BA39" s="4"/>
      <c r="BB39" s="4"/>
      <c r="BC39" s="4"/>
      <c r="BD39" s="4"/>
      <c r="BE39" s="4"/>
      <c r="BF39" s="4"/>
      <c r="BG39" s="4"/>
      <c r="BH39" s="4"/>
      <c r="BI39" s="4"/>
      <c r="BJ39" s="4"/>
      <c r="BK39" s="4"/>
      <c r="BL39" s="82">
        <f>Hiring!BN65</f>
        <v>3</v>
      </c>
      <c r="BM39" s="83"/>
      <c r="BN39" s="83"/>
      <c r="BO39" s="83"/>
      <c r="BP39" s="83"/>
      <c r="BQ39" s="83"/>
      <c r="BR39" s="83"/>
      <c r="BS39" s="83"/>
      <c r="BT39" s="83"/>
      <c r="BU39" s="83"/>
      <c r="BV39" s="83"/>
      <c r="BW39" s="83"/>
      <c r="BX39" s="83"/>
      <c r="BY39" s="83"/>
      <c r="BZ39" s="83"/>
      <c r="CA39" s="83"/>
      <c r="CB39" s="84">
        <v>5</v>
      </c>
      <c r="CC39" s="83"/>
      <c r="CD39" s="83"/>
      <c r="CE39" s="83"/>
      <c r="CF39" s="83"/>
      <c r="CG39" s="83"/>
      <c r="CH39" s="83"/>
      <c r="CI39" s="83"/>
      <c r="CJ39" s="83"/>
      <c r="CK39" s="83"/>
      <c r="CL39" s="83"/>
      <c r="CM39" s="83"/>
      <c r="CN39" s="83"/>
      <c r="CO39" s="83"/>
      <c r="CP39" s="83"/>
      <c r="CQ39" s="83"/>
      <c r="CR39" s="84">
        <f>CR38/4</f>
        <v>9</v>
      </c>
      <c r="CS39" s="83"/>
      <c r="CT39" s="83"/>
      <c r="CU39" s="83"/>
      <c r="CV39" s="83"/>
      <c r="CW39" s="83"/>
      <c r="CX39" s="83"/>
      <c r="CY39" s="83"/>
      <c r="CZ39" s="83"/>
      <c r="DA39" s="83"/>
      <c r="DB39" s="83"/>
      <c r="DC39" s="83"/>
      <c r="DD39" s="83"/>
      <c r="DE39" s="83"/>
      <c r="DF39" s="83"/>
      <c r="DG39" s="83"/>
      <c r="DH39" s="84">
        <f>DH38/4</f>
        <v>18</v>
      </c>
      <c r="DI39" s="4"/>
      <c r="DJ39" s="4"/>
      <c r="DK39" s="4"/>
      <c r="DL39" s="4"/>
      <c r="DM39" s="4"/>
      <c r="DN39" s="4"/>
      <c r="DO39" s="4"/>
      <c r="DP39" s="4"/>
      <c r="DQ39" s="4"/>
      <c r="DR39" s="4"/>
      <c r="DS39" s="4"/>
      <c r="DT39" s="4"/>
      <c r="DU39" s="4"/>
      <c r="DV39" s="4"/>
      <c r="DW39" s="4"/>
      <c r="DX39" s="4"/>
      <c r="DY39" s="4"/>
      <c r="DZ39" s="4"/>
      <c r="EA39" s="4"/>
      <c r="EB39" s="4"/>
    </row>
    <row r="40" spans="1:132" ht="15.75" customHeight="1">
      <c r="A40" s="4" t="s">
        <v>39</v>
      </c>
      <c r="B40" s="4"/>
      <c r="C40" s="4"/>
      <c r="D40" s="4"/>
      <c r="E40" s="4"/>
      <c r="F40" s="4"/>
      <c r="G40" s="4"/>
      <c r="H40" s="4"/>
      <c r="I40" s="4"/>
      <c r="J40" s="4"/>
      <c r="K40" s="4"/>
      <c r="L40" s="4"/>
      <c r="M40" s="4"/>
      <c r="N40" s="4"/>
      <c r="O40" s="4"/>
      <c r="P40" s="82">
        <v>0</v>
      </c>
      <c r="Q40" s="4"/>
      <c r="R40" s="4"/>
      <c r="S40" s="4"/>
      <c r="T40" s="4"/>
      <c r="U40" s="4"/>
      <c r="V40" s="4"/>
      <c r="W40" s="4"/>
      <c r="X40" s="4"/>
      <c r="Y40" s="4"/>
      <c r="Z40" s="4"/>
      <c r="AA40" s="4"/>
      <c r="AB40" s="4"/>
      <c r="AC40" s="4"/>
      <c r="AD40" s="4"/>
      <c r="AE40" s="4"/>
      <c r="AF40" s="82">
        <f>Hiring!AH66</f>
        <v>0</v>
      </c>
      <c r="AG40" s="4"/>
      <c r="AH40" s="4"/>
      <c r="AI40" s="4"/>
      <c r="AJ40" s="4"/>
      <c r="AK40" s="4"/>
      <c r="AL40" s="4"/>
      <c r="AM40" s="4"/>
      <c r="AN40" s="4"/>
      <c r="AO40" s="4"/>
      <c r="AP40" s="4"/>
      <c r="AQ40" s="4"/>
      <c r="AR40" s="4"/>
      <c r="AS40" s="4"/>
      <c r="AT40" s="4"/>
      <c r="AU40" s="4"/>
      <c r="AV40" s="82">
        <f>Hiring!AX66</f>
        <v>0</v>
      </c>
      <c r="AW40" s="4"/>
      <c r="AX40" s="4"/>
      <c r="AY40" s="4"/>
      <c r="AZ40" s="4"/>
      <c r="BA40" s="4"/>
      <c r="BB40" s="4"/>
      <c r="BC40" s="4"/>
      <c r="BD40" s="4"/>
      <c r="BE40" s="4"/>
      <c r="BF40" s="4"/>
      <c r="BG40" s="4"/>
      <c r="BH40" s="4"/>
      <c r="BI40" s="4"/>
      <c r="BJ40" s="4"/>
      <c r="BK40" s="4"/>
      <c r="BL40" s="82">
        <f>Hiring!BN66</f>
        <v>1</v>
      </c>
      <c r="BM40" s="83"/>
      <c r="BN40" s="83"/>
      <c r="BO40" s="83"/>
      <c r="BP40" s="83"/>
      <c r="BQ40" s="83"/>
      <c r="BR40" s="83"/>
      <c r="BS40" s="83"/>
      <c r="BT40" s="83"/>
      <c r="BU40" s="83"/>
      <c r="BV40" s="83"/>
      <c r="BW40" s="83"/>
      <c r="BX40" s="83"/>
      <c r="BY40" s="83"/>
      <c r="BZ40" s="83"/>
      <c r="CA40" s="83"/>
      <c r="CB40" s="84">
        <v>2</v>
      </c>
      <c r="CC40" s="83"/>
      <c r="CD40" s="83"/>
      <c r="CE40" s="83"/>
      <c r="CF40" s="83"/>
      <c r="CG40" s="83"/>
      <c r="CH40" s="83"/>
      <c r="CI40" s="83"/>
      <c r="CJ40" s="83"/>
      <c r="CK40" s="83"/>
      <c r="CL40" s="83"/>
      <c r="CM40" s="83"/>
      <c r="CN40" s="83"/>
      <c r="CO40" s="83"/>
      <c r="CP40" s="83"/>
      <c r="CQ40" s="83"/>
      <c r="CR40" s="84">
        <f>CR39/2</f>
        <v>4.5</v>
      </c>
      <c r="CS40" s="83"/>
      <c r="CT40" s="83"/>
      <c r="CU40" s="83"/>
      <c r="CV40" s="83"/>
      <c r="CW40" s="83"/>
      <c r="CX40" s="83"/>
      <c r="CY40" s="83"/>
      <c r="CZ40" s="83"/>
      <c r="DA40" s="83"/>
      <c r="DB40" s="83"/>
      <c r="DC40" s="83"/>
      <c r="DD40" s="83"/>
      <c r="DE40" s="83"/>
      <c r="DF40" s="83"/>
      <c r="DG40" s="83"/>
      <c r="DH40" s="84">
        <f>DH39/2</f>
        <v>9</v>
      </c>
      <c r="DI40" s="4"/>
      <c r="DJ40" s="4"/>
      <c r="DK40" s="4"/>
      <c r="DL40" s="4"/>
      <c r="DM40" s="4"/>
      <c r="DN40" s="4"/>
      <c r="DO40" s="4"/>
      <c r="DP40" s="4"/>
      <c r="DQ40" s="4"/>
      <c r="DR40" s="4"/>
      <c r="DS40" s="4"/>
      <c r="DT40" s="4"/>
      <c r="DU40" s="4"/>
      <c r="DV40" s="4"/>
      <c r="DW40" s="4"/>
      <c r="DX40" s="4"/>
      <c r="DY40" s="4"/>
      <c r="DZ40" s="4"/>
      <c r="EA40" s="4"/>
      <c r="EB40" s="4"/>
    </row>
    <row r="41" spans="1:132" ht="15.75" customHeight="1">
      <c r="A41" s="4" t="s">
        <v>40</v>
      </c>
      <c r="B41" s="4"/>
      <c r="C41" s="4"/>
      <c r="D41" s="4"/>
      <c r="E41" s="4"/>
      <c r="F41" s="4"/>
      <c r="G41" s="4"/>
      <c r="H41" s="4"/>
      <c r="I41" s="4"/>
      <c r="J41" s="4"/>
      <c r="K41" s="4"/>
      <c r="L41" s="4"/>
      <c r="M41" s="4"/>
      <c r="N41" s="4"/>
      <c r="O41" s="4"/>
      <c r="P41" s="85"/>
      <c r="Q41" s="4"/>
      <c r="R41" s="4"/>
      <c r="S41" s="4"/>
      <c r="T41" s="4"/>
      <c r="U41" s="4"/>
      <c r="V41" s="4"/>
      <c r="W41" s="4"/>
      <c r="X41" s="4"/>
      <c r="Y41" s="4"/>
      <c r="Z41" s="4"/>
      <c r="AA41" s="4"/>
      <c r="AB41" s="4"/>
      <c r="AC41" s="4"/>
      <c r="AD41" s="4"/>
      <c r="AE41" s="4"/>
      <c r="AF41" s="82">
        <f>SUM(AF38:AF40)</f>
        <v>1</v>
      </c>
      <c r="AG41" s="4"/>
      <c r="AH41" s="4"/>
      <c r="AI41" s="4"/>
      <c r="AJ41" s="4"/>
      <c r="AK41" s="4"/>
      <c r="AL41" s="4"/>
      <c r="AM41" s="4"/>
      <c r="AN41" s="4"/>
      <c r="AO41" s="4"/>
      <c r="AP41" s="4"/>
      <c r="AQ41" s="4"/>
      <c r="AR41" s="4"/>
      <c r="AS41" s="4"/>
      <c r="AT41" s="4"/>
      <c r="AU41" s="4"/>
      <c r="AV41" s="82">
        <f>SUM(AV38:AV40)</f>
        <v>3</v>
      </c>
      <c r="AW41" s="4"/>
      <c r="AX41" s="4"/>
      <c r="AY41" s="4"/>
      <c r="AZ41" s="4"/>
      <c r="BA41" s="4"/>
      <c r="BB41" s="4"/>
      <c r="BC41" s="4"/>
      <c r="BD41" s="4"/>
      <c r="BE41" s="4"/>
      <c r="BF41" s="4"/>
      <c r="BG41" s="4"/>
      <c r="BH41" s="4"/>
      <c r="BI41" s="4"/>
      <c r="BJ41" s="4"/>
      <c r="BK41" s="4"/>
      <c r="BL41" s="82">
        <f>SUM(BL38:BL40)</f>
        <v>11</v>
      </c>
      <c r="BM41" s="83"/>
      <c r="BN41" s="83"/>
      <c r="BO41" s="83"/>
      <c r="BP41" s="83"/>
      <c r="BQ41" s="83"/>
      <c r="BR41" s="83"/>
      <c r="BS41" s="83"/>
      <c r="BT41" s="83"/>
      <c r="BU41" s="83"/>
      <c r="BV41" s="83"/>
      <c r="BW41" s="83"/>
      <c r="BX41" s="83"/>
      <c r="BY41" s="83"/>
      <c r="BZ41" s="83"/>
      <c r="CA41" s="83"/>
      <c r="CB41" s="82">
        <f>SUM(CB38:CB40)</f>
        <v>25</v>
      </c>
      <c r="CC41" s="83"/>
      <c r="CD41" s="83"/>
      <c r="CE41" s="83"/>
      <c r="CF41" s="83"/>
      <c r="CG41" s="83"/>
      <c r="CH41" s="83"/>
      <c r="CI41" s="83"/>
      <c r="CJ41" s="83"/>
      <c r="CK41" s="83"/>
      <c r="CL41" s="83"/>
      <c r="CM41" s="83"/>
      <c r="CN41" s="83"/>
      <c r="CO41" s="83"/>
      <c r="CP41" s="83"/>
      <c r="CQ41" s="83"/>
      <c r="CR41" s="82">
        <f>SUM(CR38:CR40)</f>
        <v>49.5</v>
      </c>
      <c r="CS41" s="83"/>
      <c r="CT41" s="83"/>
      <c r="CU41" s="83"/>
      <c r="CV41" s="83"/>
      <c r="CW41" s="83"/>
      <c r="CX41" s="83"/>
      <c r="CY41" s="83"/>
      <c r="CZ41" s="83"/>
      <c r="DA41" s="83"/>
      <c r="DB41" s="83"/>
      <c r="DC41" s="83"/>
      <c r="DD41" s="83"/>
      <c r="DE41" s="83"/>
      <c r="DF41" s="83"/>
      <c r="DG41" s="83"/>
      <c r="DH41" s="82">
        <f>SUM(DH38:DH40)</f>
        <v>99</v>
      </c>
      <c r="DI41" s="4"/>
      <c r="DJ41" s="4"/>
      <c r="DK41" s="4"/>
      <c r="DL41" s="4"/>
      <c r="DM41" s="4"/>
      <c r="DN41" s="4"/>
      <c r="DO41" s="4"/>
      <c r="DP41" s="4"/>
      <c r="DQ41" s="4"/>
      <c r="DR41" s="4"/>
      <c r="DS41" s="4"/>
      <c r="DT41" s="4"/>
      <c r="DU41" s="4"/>
      <c r="DV41" s="4"/>
      <c r="DW41" s="4"/>
      <c r="DX41" s="4"/>
      <c r="DY41" s="4"/>
      <c r="DZ41" s="4"/>
      <c r="EA41" s="4"/>
      <c r="EB41" s="4"/>
    </row>
    <row r="42" spans="1:132" ht="15.75" customHeight="1">
      <c r="A42" s="4"/>
      <c r="B42" s="4"/>
      <c r="C42" s="4"/>
      <c r="D42" s="4"/>
      <c r="E42" s="4"/>
      <c r="F42" s="4"/>
      <c r="G42" s="4"/>
      <c r="H42" s="4"/>
      <c r="I42" s="4"/>
      <c r="J42" s="4"/>
      <c r="K42" s="4"/>
      <c r="L42" s="4"/>
      <c r="M42" s="4"/>
      <c r="N42" s="4"/>
      <c r="O42" s="4"/>
      <c r="P42" s="85"/>
      <c r="Q42" s="4"/>
      <c r="R42" s="4"/>
      <c r="S42" s="4"/>
      <c r="T42" s="4"/>
      <c r="U42" s="4"/>
      <c r="V42" s="4"/>
      <c r="W42" s="4"/>
      <c r="X42" s="4"/>
      <c r="Y42" s="4"/>
      <c r="Z42" s="4"/>
      <c r="AA42" s="4"/>
      <c r="AB42" s="4"/>
      <c r="AC42" s="4"/>
      <c r="AD42" s="4"/>
      <c r="AE42" s="4"/>
      <c r="AF42" s="85"/>
      <c r="AG42" s="4"/>
      <c r="AH42" s="4"/>
      <c r="AI42" s="4"/>
      <c r="AJ42" s="4"/>
      <c r="AK42" s="4"/>
      <c r="AL42" s="4"/>
      <c r="AM42" s="4"/>
      <c r="AN42" s="4"/>
      <c r="AO42" s="4"/>
      <c r="AP42" s="4"/>
      <c r="AQ42" s="4"/>
      <c r="AR42" s="4"/>
      <c r="AS42" s="4"/>
      <c r="AT42" s="4"/>
      <c r="AU42" s="4"/>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4"/>
      <c r="DK42" s="4"/>
      <c r="DL42" s="4"/>
      <c r="DM42" s="4"/>
      <c r="DN42" s="4"/>
      <c r="DO42" s="4"/>
      <c r="DP42" s="4"/>
      <c r="DQ42" s="4"/>
      <c r="DR42" s="4"/>
      <c r="DS42" s="4"/>
      <c r="DT42" s="4"/>
      <c r="DU42" s="4"/>
      <c r="DV42" s="4"/>
      <c r="DW42" s="4"/>
      <c r="DX42" s="4"/>
      <c r="DY42" s="4"/>
      <c r="DZ42" s="4"/>
      <c r="EA42" s="4"/>
      <c r="EB42" s="4"/>
    </row>
    <row r="43" spans="1:132" s="185" customFormat="1" ht="15.75" customHeight="1">
      <c r="A43" s="35" t="s">
        <v>184</v>
      </c>
      <c r="B43" s="4"/>
      <c r="C43" s="4"/>
      <c r="D43" s="4"/>
      <c r="E43" s="4"/>
      <c r="F43" s="4"/>
      <c r="G43" s="4"/>
      <c r="H43" s="4"/>
      <c r="I43" s="4"/>
      <c r="J43" s="4"/>
      <c r="K43" s="4"/>
      <c r="L43" s="4"/>
      <c r="M43" s="4"/>
      <c r="N43" s="4"/>
      <c r="O43" s="4"/>
      <c r="P43" s="85"/>
      <c r="Q43" s="4"/>
      <c r="R43" s="4"/>
      <c r="S43" s="4"/>
      <c r="T43" s="4"/>
      <c r="U43" s="4"/>
      <c r="V43" s="4"/>
      <c r="W43" s="4"/>
      <c r="X43" s="4"/>
      <c r="Y43" s="4"/>
      <c r="Z43" s="4"/>
      <c r="AA43" s="4"/>
      <c r="AB43" s="4"/>
      <c r="AC43" s="4"/>
      <c r="AD43" s="4"/>
      <c r="AE43" s="4"/>
      <c r="AF43" s="85"/>
      <c r="AG43" s="4"/>
      <c r="AH43" s="4"/>
      <c r="AI43" s="4"/>
      <c r="AJ43" s="4"/>
      <c r="AK43" s="4"/>
      <c r="AL43" s="4"/>
      <c r="AM43" s="4"/>
      <c r="AN43" s="4"/>
      <c r="AO43" s="4"/>
      <c r="AP43" s="4"/>
      <c r="AQ43" s="4"/>
      <c r="AR43" s="4"/>
      <c r="AS43" s="4"/>
      <c r="AT43" s="4"/>
      <c r="AU43" s="4"/>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c r="CL43" s="85"/>
      <c r="CM43" s="85"/>
      <c r="CN43" s="85"/>
      <c r="CO43" s="85"/>
      <c r="CP43" s="85"/>
      <c r="CQ43" s="85"/>
      <c r="CR43" s="85"/>
      <c r="CS43" s="85"/>
      <c r="CT43" s="85"/>
      <c r="CU43" s="85"/>
      <c r="CV43" s="85"/>
      <c r="CW43" s="85"/>
      <c r="CX43" s="85"/>
      <c r="CY43" s="85"/>
      <c r="CZ43" s="85"/>
      <c r="DA43" s="85"/>
      <c r="DB43" s="85"/>
      <c r="DC43" s="85"/>
      <c r="DD43" s="85"/>
      <c r="DE43" s="85"/>
      <c r="DF43" s="85"/>
      <c r="DG43" s="85"/>
      <c r="DH43" s="85"/>
      <c r="DI43" s="85"/>
      <c r="DJ43" s="4"/>
      <c r="DK43" s="4"/>
      <c r="DL43" s="4"/>
      <c r="DM43" s="4"/>
      <c r="DN43" s="4"/>
      <c r="DO43" s="4"/>
      <c r="DP43" s="4"/>
      <c r="DQ43" s="4"/>
      <c r="DR43" s="4"/>
      <c r="DS43" s="4"/>
      <c r="DT43" s="4"/>
      <c r="DU43" s="4"/>
      <c r="DV43" s="4"/>
      <c r="DW43" s="4"/>
      <c r="DX43" s="4"/>
      <c r="DY43" s="4"/>
      <c r="DZ43" s="4"/>
      <c r="EA43" s="4"/>
      <c r="EB43" s="4"/>
    </row>
    <row r="44" spans="1:132" ht="15.75" customHeight="1">
      <c r="A44" s="4" t="s">
        <v>42</v>
      </c>
      <c r="B44" s="4"/>
      <c r="C44" s="4"/>
      <c r="D44" s="4"/>
      <c r="E44" s="4"/>
      <c r="F44" s="4"/>
      <c r="G44" s="4"/>
      <c r="H44" s="4"/>
      <c r="I44" s="4"/>
      <c r="J44" s="4"/>
      <c r="K44" s="4"/>
      <c r="L44" s="4"/>
      <c r="M44" s="4"/>
      <c r="N44" s="4"/>
      <c r="O44" s="4"/>
      <c r="P44" s="48" t="e">
        <f>Revenue!#REF!</f>
        <v>#REF!</v>
      </c>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9"/>
      <c r="AX44" s="49"/>
      <c r="AY44" s="49"/>
      <c r="AZ44" s="49"/>
      <c r="BA44" s="49"/>
      <c r="BB44" s="49"/>
      <c r="BC44" s="49"/>
      <c r="BD44" s="49"/>
      <c r="BE44" s="49"/>
      <c r="BF44" s="49"/>
      <c r="BG44" s="49"/>
      <c r="BH44" s="49"/>
      <c r="BI44" s="49"/>
      <c r="BJ44" s="49"/>
      <c r="BK44" s="49"/>
      <c r="BL44" s="49">
        <v>65000</v>
      </c>
      <c r="BM44" s="49"/>
      <c r="BN44" s="49"/>
      <c r="BO44" s="49"/>
      <c r="BP44" s="49"/>
      <c r="BQ44" s="49"/>
      <c r="BR44" s="49"/>
      <c r="BS44" s="49"/>
      <c r="BT44" s="49"/>
      <c r="BU44" s="49"/>
      <c r="BV44" s="49"/>
      <c r="BW44" s="49"/>
      <c r="BX44" s="49"/>
      <c r="BY44" s="49"/>
      <c r="BZ44" s="49"/>
      <c r="CA44" s="49"/>
      <c r="CB44" s="49">
        <v>70000</v>
      </c>
      <c r="CC44" s="49"/>
      <c r="CD44" s="49"/>
      <c r="CE44" s="49"/>
      <c r="CF44" s="49"/>
      <c r="CG44" s="49"/>
      <c r="CH44" s="49"/>
      <c r="CI44" s="49"/>
      <c r="CJ44" s="49"/>
      <c r="CK44" s="49"/>
      <c r="CL44" s="49"/>
      <c r="CM44" s="49"/>
      <c r="CN44" s="49"/>
      <c r="CO44" s="49"/>
      <c r="CP44" s="49"/>
      <c r="CQ44" s="49"/>
      <c r="CR44" s="49">
        <v>90000</v>
      </c>
      <c r="CS44" s="49"/>
      <c r="CT44" s="49"/>
      <c r="CU44" s="49"/>
      <c r="CV44" s="49"/>
      <c r="CW44" s="49"/>
      <c r="CX44" s="49"/>
      <c r="CY44" s="49"/>
      <c r="CZ44" s="49"/>
      <c r="DA44" s="49"/>
      <c r="DB44" s="49"/>
      <c r="DC44" s="49"/>
      <c r="DD44" s="49"/>
      <c r="DE44" s="49"/>
      <c r="DF44" s="49"/>
      <c r="DG44" s="49"/>
      <c r="DH44" s="49">
        <v>100000</v>
      </c>
      <c r="DI44" s="85"/>
      <c r="DJ44" s="4"/>
      <c r="DK44" s="4"/>
      <c r="DL44" s="4"/>
      <c r="DM44" s="4"/>
      <c r="DN44" s="4"/>
      <c r="DO44" s="4"/>
      <c r="DP44" s="4"/>
      <c r="DQ44" s="4"/>
      <c r="DR44" s="4"/>
      <c r="DS44" s="4"/>
      <c r="DT44" s="4"/>
      <c r="DU44" s="4"/>
      <c r="DV44" s="4"/>
      <c r="DW44" s="4"/>
      <c r="DX44" s="4"/>
      <c r="DY44" s="4"/>
      <c r="DZ44" s="4"/>
      <c r="EA44" s="4"/>
      <c r="EB44" s="4"/>
    </row>
    <row r="45" spans="1:132" ht="15.75" customHeight="1">
      <c r="A45" s="4" t="s">
        <v>43</v>
      </c>
      <c r="B45" s="4"/>
      <c r="C45" s="4"/>
      <c r="D45" s="4"/>
      <c r="E45" s="4"/>
      <c r="F45" s="4"/>
      <c r="G45" s="4"/>
      <c r="H45" s="4"/>
      <c r="I45" s="4"/>
      <c r="J45" s="4"/>
      <c r="K45" s="4"/>
      <c r="L45" s="4"/>
      <c r="M45" s="4"/>
      <c r="N45" s="4"/>
      <c r="O45" s="4"/>
      <c r="P45" s="48">
        <f>Revenue!R24</f>
        <v>0</v>
      </c>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9"/>
      <c r="AX45" s="49"/>
      <c r="AY45" s="49"/>
      <c r="AZ45" s="49"/>
      <c r="BA45" s="49"/>
      <c r="BB45" s="49"/>
      <c r="BC45" s="49"/>
      <c r="BD45" s="49"/>
      <c r="BE45" s="49"/>
      <c r="BF45" s="49"/>
      <c r="BG45" s="49"/>
      <c r="BH45" s="49"/>
      <c r="BI45" s="49"/>
      <c r="BJ45" s="49"/>
      <c r="BK45" s="49"/>
      <c r="BL45" s="49">
        <v>45000</v>
      </c>
      <c r="BM45" s="49"/>
      <c r="BN45" s="49"/>
      <c r="BO45" s="49"/>
      <c r="BP45" s="49"/>
      <c r="BQ45" s="49"/>
      <c r="BR45" s="49"/>
      <c r="BS45" s="49"/>
      <c r="BT45" s="49"/>
      <c r="BU45" s="49"/>
      <c r="BV45" s="49"/>
      <c r="BW45" s="49"/>
      <c r="BX45" s="49"/>
      <c r="BY45" s="49"/>
      <c r="BZ45" s="49"/>
      <c r="CA45" s="49"/>
      <c r="CB45" s="49">
        <v>50000</v>
      </c>
      <c r="CC45" s="49"/>
      <c r="CD45" s="49"/>
      <c r="CE45" s="49"/>
      <c r="CF45" s="49"/>
      <c r="CG45" s="49"/>
      <c r="CH45" s="49"/>
      <c r="CI45" s="49"/>
      <c r="CJ45" s="49"/>
      <c r="CK45" s="49"/>
      <c r="CL45" s="49"/>
      <c r="CM45" s="49"/>
      <c r="CN45" s="49"/>
      <c r="CO45" s="49"/>
      <c r="CP45" s="49"/>
      <c r="CQ45" s="49"/>
      <c r="CR45" s="49">
        <v>60000</v>
      </c>
      <c r="CS45" s="49"/>
      <c r="CT45" s="49"/>
      <c r="CU45" s="49"/>
      <c r="CV45" s="49"/>
      <c r="CW45" s="49"/>
      <c r="CX45" s="49"/>
      <c r="CY45" s="49"/>
      <c r="CZ45" s="49"/>
      <c r="DA45" s="49"/>
      <c r="DB45" s="49"/>
      <c r="DC45" s="49"/>
      <c r="DD45" s="49"/>
      <c r="DE45" s="49"/>
      <c r="DF45" s="49"/>
      <c r="DG45" s="49"/>
      <c r="DH45" s="49">
        <v>65000</v>
      </c>
      <c r="DI45" s="85"/>
      <c r="DJ45" s="4"/>
      <c r="DK45" s="4"/>
      <c r="DL45" s="4"/>
      <c r="DM45" s="4"/>
      <c r="DN45" s="4"/>
      <c r="DO45" s="4"/>
      <c r="DP45" s="4"/>
      <c r="DQ45" s="4"/>
      <c r="DR45" s="4"/>
      <c r="DS45" s="4"/>
      <c r="DT45" s="4"/>
      <c r="DU45" s="4"/>
      <c r="DV45" s="4"/>
      <c r="DW45" s="4"/>
      <c r="DX45" s="4"/>
      <c r="DY45" s="4"/>
      <c r="DZ45" s="4"/>
      <c r="EA45" s="4"/>
      <c r="EB45" s="4"/>
    </row>
    <row r="46" spans="1:132" ht="15.75" customHeight="1">
      <c r="A46" s="4" t="s">
        <v>46</v>
      </c>
      <c r="B46" s="4"/>
      <c r="C46" s="4"/>
      <c r="D46" s="4"/>
      <c r="E46" s="4"/>
      <c r="F46" s="4"/>
      <c r="G46" s="4"/>
      <c r="H46" s="4"/>
      <c r="I46" s="4"/>
      <c r="J46" s="4"/>
      <c r="K46" s="4"/>
      <c r="L46" s="4"/>
      <c r="M46" s="4"/>
      <c r="N46" s="4"/>
      <c r="O46" s="4"/>
      <c r="P46" s="48">
        <f>Revenue!R25</f>
        <v>0</v>
      </c>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9"/>
      <c r="AX46" s="49"/>
      <c r="AY46" s="49"/>
      <c r="AZ46" s="49"/>
      <c r="BA46" s="49"/>
      <c r="BB46" s="49"/>
      <c r="BC46" s="49"/>
      <c r="BD46" s="49"/>
      <c r="BE46" s="49"/>
      <c r="BF46" s="49"/>
      <c r="BG46" s="49"/>
      <c r="BH46" s="49"/>
      <c r="BI46" s="49"/>
      <c r="BJ46" s="49"/>
      <c r="BK46" s="49"/>
      <c r="BL46" s="49">
        <v>30000</v>
      </c>
      <c r="BM46" s="49"/>
      <c r="BN46" s="49"/>
      <c r="BO46" s="49"/>
      <c r="BP46" s="49"/>
      <c r="BQ46" s="49"/>
      <c r="BR46" s="49"/>
      <c r="BS46" s="49"/>
      <c r="BT46" s="49"/>
      <c r="BU46" s="49"/>
      <c r="BV46" s="49"/>
      <c r="BW46" s="49"/>
      <c r="BX46" s="49"/>
      <c r="BY46" s="49"/>
      <c r="BZ46" s="49"/>
      <c r="CA46" s="49"/>
      <c r="CB46" s="49">
        <v>35000</v>
      </c>
      <c r="CC46" s="49"/>
      <c r="CD46" s="49"/>
      <c r="CE46" s="49"/>
      <c r="CF46" s="49"/>
      <c r="CG46" s="49"/>
      <c r="CH46" s="49"/>
      <c r="CI46" s="49"/>
      <c r="CJ46" s="49"/>
      <c r="CK46" s="49"/>
      <c r="CL46" s="49"/>
      <c r="CM46" s="49"/>
      <c r="CN46" s="49"/>
      <c r="CO46" s="49"/>
      <c r="CP46" s="49"/>
      <c r="CQ46" s="49"/>
      <c r="CR46" s="49">
        <f>CB46+5000</f>
        <v>40000</v>
      </c>
      <c r="CS46" s="49"/>
      <c r="CT46" s="49"/>
      <c r="CU46" s="49"/>
      <c r="CV46" s="49"/>
      <c r="CW46" s="49"/>
      <c r="CX46" s="49"/>
      <c r="CY46" s="49"/>
      <c r="CZ46" s="49"/>
      <c r="DA46" s="49"/>
      <c r="DB46" s="49"/>
      <c r="DC46" s="49"/>
      <c r="DD46" s="49"/>
      <c r="DE46" s="49"/>
      <c r="DF46" s="49"/>
      <c r="DG46" s="49"/>
      <c r="DH46" s="49">
        <f>CR46+5000</f>
        <v>45000</v>
      </c>
      <c r="DI46" s="85"/>
      <c r="DJ46" s="4"/>
      <c r="DK46" s="4"/>
      <c r="DL46" s="4"/>
      <c r="DM46" s="4"/>
      <c r="DN46" s="4"/>
      <c r="DO46" s="4"/>
      <c r="DP46" s="4"/>
      <c r="DQ46" s="4"/>
      <c r="DR46" s="4"/>
      <c r="DS46" s="4"/>
      <c r="DT46" s="4"/>
      <c r="DU46" s="4"/>
      <c r="DV46" s="4"/>
      <c r="DW46" s="4"/>
      <c r="DX46" s="4"/>
      <c r="DY46" s="4"/>
      <c r="DZ46" s="4"/>
      <c r="EA46" s="4"/>
      <c r="EB46" s="4"/>
    </row>
    <row r="47" spans="1:132"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row>
    <row r="48" spans="1:132" ht="15.75" customHeight="1">
      <c r="A48" s="4"/>
      <c r="B48" s="51"/>
      <c r="C48" s="4"/>
      <c r="D48" s="57"/>
      <c r="E48" s="57"/>
      <c r="F48" s="57"/>
      <c r="G48" s="57"/>
      <c r="H48" s="57"/>
      <c r="I48" s="57"/>
      <c r="J48" s="57"/>
      <c r="K48" s="57"/>
      <c r="L48" s="57"/>
      <c r="M48" s="57"/>
      <c r="N48" s="57"/>
      <c r="O48" s="57"/>
      <c r="P48" s="69"/>
      <c r="Q48" s="59"/>
      <c r="R48" s="59"/>
      <c r="S48" s="59"/>
      <c r="T48" s="60"/>
      <c r="U48" s="60"/>
      <c r="V48" s="60"/>
      <c r="W48" s="60"/>
      <c r="X48" s="60"/>
      <c r="Y48" s="60"/>
      <c r="Z48" s="60"/>
      <c r="AA48" s="60"/>
      <c r="AB48" s="60"/>
      <c r="AC48" s="60"/>
      <c r="AD48" s="60"/>
      <c r="AE48" s="60"/>
      <c r="AF48" s="70"/>
      <c r="AG48" s="59"/>
      <c r="AH48" s="59"/>
      <c r="AI48" s="59"/>
      <c r="AJ48" s="60"/>
      <c r="AK48" s="60"/>
      <c r="AL48" s="60"/>
      <c r="AM48" s="60"/>
      <c r="AN48" s="60"/>
      <c r="AO48" s="60"/>
      <c r="AP48" s="60"/>
      <c r="AQ48" s="60"/>
      <c r="AR48" s="60"/>
      <c r="AS48" s="60"/>
      <c r="AT48" s="60"/>
      <c r="AU48" s="60"/>
      <c r="AV48" s="70"/>
      <c r="AW48" s="59"/>
      <c r="AX48" s="59"/>
      <c r="AY48" s="59"/>
      <c r="AZ48" s="60"/>
      <c r="BA48" s="60"/>
      <c r="BB48" s="60"/>
      <c r="BC48" s="60"/>
      <c r="BD48" s="60"/>
      <c r="BE48" s="60"/>
      <c r="BF48" s="60"/>
      <c r="BG48" s="60"/>
      <c r="BH48" s="60"/>
      <c r="BI48" s="60"/>
      <c r="BJ48" s="60"/>
      <c r="BK48" s="60"/>
      <c r="BL48" s="70"/>
      <c r="BM48" s="69"/>
      <c r="BN48" s="69"/>
      <c r="BO48" s="69"/>
      <c r="BP48" s="69"/>
      <c r="BQ48" s="69"/>
      <c r="BR48" s="69"/>
      <c r="BS48" s="69"/>
      <c r="BT48" s="69"/>
      <c r="BU48" s="69"/>
      <c r="BV48" s="69"/>
      <c r="BW48" s="69"/>
      <c r="BX48" s="69"/>
      <c r="BY48" s="69"/>
      <c r="BZ48" s="69"/>
      <c r="CA48" s="69"/>
      <c r="CB48" s="70"/>
      <c r="CC48" s="69"/>
      <c r="CD48" s="69"/>
      <c r="CE48" s="69"/>
      <c r="CF48" s="69"/>
      <c r="CG48" s="69"/>
      <c r="CH48" s="69"/>
      <c r="CI48" s="69"/>
      <c r="CJ48" s="69"/>
      <c r="CK48" s="69"/>
      <c r="CL48" s="69"/>
      <c r="CM48" s="69"/>
      <c r="CN48" s="69"/>
      <c r="CO48" s="69"/>
      <c r="CP48" s="69"/>
      <c r="CQ48" s="69"/>
      <c r="CR48" s="70"/>
      <c r="CS48" s="69"/>
      <c r="CT48" s="69"/>
      <c r="CU48" s="69"/>
      <c r="CV48" s="69"/>
      <c r="CW48" s="69"/>
      <c r="CX48" s="69"/>
      <c r="CY48" s="69"/>
      <c r="CZ48" s="69"/>
      <c r="DA48" s="69"/>
      <c r="DB48" s="69"/>
      <c r="DC48" s="69"/>
      <c r="DD48" s="69"/>
      <c r="DE48" s="69"/>
      <c r="DF48" s="69"/>
      <c r="DG48" s="69"/>
      <c r="DH48" s="70"/>
      <c r="DI48" s="51"/>
      <c r="DJ48" s="51"/>
      <c r="DK48" s="51"/>
      <c r="DL48" s="51"/>
      <c r="DM48" s="51"/>
      <c r="DN48" s="51"/>
      <c r="DO48" s="51"/>
      <c r="DP48" s="51"/>
      <c r="DQ48" s="51"/>
      <c r="DR48" s="51"/>
      <c r="DS48" s="51"/>
      <c r="DT48" s="51"/>
      <c r="DU48" s="51"/>
      <c r="DV48" s="51"/>
      <c r="DW48" s="51"/>
      <c r="DX48" s="51"/>
      <c r="DY48" s="51"/>
      <c r="DZ48" s="51"/>
      <c r="EA48" s="51"/>
      <c r="EB48" s="51"/>
    </row>
    <row r="49" spans="1:132"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row>
    <row r="50" spans="1:132" ht="15.75" customHeight="1">
      <c r="A50" s="97" t="s">
        <v>48</v>
      </c>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row>
    <row r="51" spans="1:132" s="187" customFormat="1" ht="15.75" customHeight="1">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row>
    <row r="52" spans="1:132" ht="15.75" customHeight="1">
      <c r="A52" s="4" t="s">
        <v>256</v>
      </c>
      <c r="B52" s="4"/>
      <c r="C52" s="4"/>
      <c r="D52" s="98"/>
      <c r="E52" s="98"/>
      <c r="F52" s="98"/>
      <c r="G52" s="98"/>
      <c r="H52" s="98"/>
      <c r="I52" s="98"/>
      <c r="J52" s="98"/>
      <c r="K52" s="98"/>
      <c r="L52" s="98"/>
      <c r="M52" s="98"/>
      <c r="N52" s="98"/>
      <c r="O52" s="98"/>
      <c r="P52" s="99">
        <f>O52</f>
        <v>0</v>
      </c>
      <c r="Q52" s="4"/>
      <c r="R52" s="4"/>
      <c r="S52" s="4"/>
      <c r="T52" s="98"/>
      <c r="U52" s="98"/>
      <c r="V52" s="98"/>
      <c r="W52" s="98"/>
      <c r="X52" s="98"/>
      <c r="Y52" s="98"/>
      <c r="Z52" s="98"/>
      <c r="AA52" s="98"/>
      <c r="AB52" s="98"/>
      <c r="AC52" s="98"/>
      <c r="AD52" s="98"/>
      <c r="AE52" s="98"/>
      <c r="AF52" s="99">
        <f>Expense!AG15</f>
        <v>0.3</v>
      </c>
      <c r="AG52" s="4"/>
      <c r="AH52" s="4"/>
      <c r="AI52" s="4"/>
      <c r="AJ52" s="98"/>
      <c r="AK52" s="98"/>
      <c r="AL52" s="98"/>
      <c r="AM52" s="98"/>
      <c r="AN52" s="98"/>
      <c r="AO52" s="98"/>
      <c r="AP52" s="98"/>
      <c r="AQ52" s="98"/>
      <c r="AR52" s="98"/>
      <c r="AS52" s="98"/>
      <c r="AT52" s="98"/>
      <c r="AU52" s="98"/>
      <c r="AV52" s="99">
        <f>Expense!AW15</f>
        <v>0.25</v>
      </c>
      <c r="AW52" s="4"/>
      <c r="AX52" s="4"/>
      <c r="AY52" s="4"/>
      <c r="AZ52" s="98"/>
      <c r="BA52" s="98"/>
      <c r="BB52" s="98"/>
      <c r="BC52" s="98"/>
      <c r="BD52" s="98"/>
      <c r="BE52" s="98"/>
      <c r="BF52" s="98"/>
      <c r="BG52" s="98"/>
      <c r="BH52" s="98"/>
      <c r="BI52" s="98"/>
      <c r="BJ52" s="98"/>
      <c r="BK52" s="98"/>
      <c r="BL52" s="100">
        <v>0.4</v>
      </c>
      <c r="BM52" s="4"/>
      <c r="BN52" s="4"/>
      <c r="BO52" s="4"/>
      <c r="BP52" s="98"/>
      <c r="BQ52" s="98"/>
      <c r="BR52" s="98"/>
      <c r="BS52" s="98"/>
      <c r="BT52" s="98"/>
      <c r="BU52" s="98"/>
      <c r="BV52" s="98"/>
      <c r="BW52" s="98"/>
      <c r="BX52" s="98"/>
      <c r="BY52" s="98"/>
      <c r="BZ52" s="98"/>
      <c r="CA52" s="98"/>
      <c r="CB52" s="100">
        <v>0.5</v>
      </c>
      <c r="CC52" s="4"/>
      <c r="CD52" s="4"/>
      <c r="CE52" s="4"/>
      <c r="CF52" s="98"/>
      <c r="CG52" s="98"/>
      <c r="CH52" s="98"/>
      <c r="CI52" s="98"/>
      <c r="CJ52" s="98"/>
      <c r="CK52" s="98"/>
      <c r="CL52" s="98"/>
      <c r="CM52" s="98"/>
      <c r="CN52" s="98"/>
      <c r="CO52" s="98"/>
      <c r="CP52" s="98"/>
      <c r="CQ52" s="98"/>
      <c r="CR52" s="100">
        <v>0.5</v>
      </c>
      <c r="CS52" s="4"/>
      <c r="CT52" s="4"/>
      <c r="CU52" s="4"/>
      <c r="CV52" s="98"/>
      <c r="CW52" s="98"/>
      <c r="CX52" s="98"/>
      <c r="CY52" s="98"/>
      <c r="CZ52" s="98"/>
      <c r="DA52" s="98"/>
      <c r="DB52" s="98"/>
      <c r="DC52" s="98"/>
      <c r="DD52" s="98"/>
      <c r="DE52" s="98"/>
      <c r="DF52" s="98"/>
      <c r="DG52" s="98"/>
      <c r="DH52" s="100">
        <v>0.5</v>
      </c>
      <c r="DI52" s="4"/>
      <c r="DJ52" s="4"/>
      <c r="DK52" s="4"/>
      <c r="DL52" s="4"/>
      <c r="DM52" s="4"/>
      <c r="DN52" s="4"/>
      <c r="DO52" s="4"/>
      <c r="DP52" s="4"/>
      <c r="DQ52" s="4"/>
      <c r="DR52" s="4"/>
      <c r="DS52" s="4"/>
      <c r="DT52" s="4"/>
      <c r="DU52" s="4"/>
      <c r="DV52" s="4"/>
      <c r="DW52" s="4"/>
      <c r="DX52" s="4"/>
      <c r="DY52" s="4"/>
      <c r="DZ52" s="4"/>
      <c r="EA52" s="4"/>
      <c r="EB52" s="4"/>
    </row>
    <row r="53" spans="1:132" ht="15.75" customHeight="1">
      <c r="A53" s="4" t="s">
        <v>257</v>
      </c>
      <c r="B53" s="4"/>
      <c r="C53" s="4"/>
      <c r="D53" s="98"/>
      <c r="E53" s="98"/>
      <c r="F53" s="98"/>
      <c r="G53" s="98"/>
      <c r="H53" s="98"/>
      <c r="I53" s="98"/>
      <c r="J53" s="98"/>
      <c r="K53" s="98"/>
      <c r="L53" s="98"/>
      <c r="M53" s="98"/>
      <c r="N53" s="98"/>
      <c r="O53" s="98"/>
      <c r="P53" s="99">
        <v>0</v>
      </c>
      <c r="Q53" s="4"/>
      <c r="R53" s="4"/>
      <c r="S53" s="4"/>
      <c r="T53" s="98"/>
      <c r="U53" s="98"/>
      <c r="V53" s="98"/>
      <c r="W53" s="98"/>
      <c r="X53" s="98"/>
      <c r="Y53" s="98"/>
      <c r="Z53" s="98"/>
      <c r="AA53" s="98"/>
      <c r="AB53" s="98"/>
      <c r="AC53" s="98"/>
      <c r="AD53" s="98"/>
      <c r="AE53" s="98"/>
      <c r="AF53" s="99">
        <f>Expense!AG21</f>
        <v>0.9</v>
      </c>
      <c r="AG53" s="4"/>
      <c r="AH53" s="4"/>
      <c r="AI53" s="4"/>
      <c r="AJ53" s="98"/>
      <c r="AK53" s="98"/>
      <c r="AL53" s="98"/>
      <c r="AM53" s="98"/>
      <c r="AN53" s="98"/>
      <c r="AO53" s="98"/>
      <c r="AP53" s="98"/>
      <c r="AQ53" s="98"/>
      <c r="AR53" s="98"/>
      <c r="AS53" s="98"/>
      <c r="AT53" s="98"/>
      <c r="AU53" s="98"/>
      <c r="AV53" s="99">
        <f>Expense!AW21</f>
        <v>0.9</v>
      </c>
      <c r="AW53" s="4"/>
      <c r="AX53" s="4"/>
      <c r="AY53" s="4"/>
      <c r="AZ53" s="98"/>
      <c r="BA53" s="98"/>
      <c r="BB53" s="98"/>
      <c r="BC53" s="98"/>
      <c r="BD53" s="98"/>
      <c r="BE53" s="98"/>
      <c r="BF53" s="98"/>
      <c r="BG53" s="98"/>
      <c r="BH53" s="98"/>
      <c r="BI53" s="98"/>
      <c r="BJ53" s="98"/>
      <c r="BK53" s="98"/>
      <c r="BL53" s="100">
        <v>0.9</v>
      </c>
      <c r="BM53" s="4"/>
      <c r="BN53" s="4"/>
      <c r="BO53" s="4"/>
      <c r="BP53" s="98"/>
      <c r="BQ53" s="98"/>
      <c r="BR53" s="98"/>
      <c r="BS53" s="98"/>
      <c r="BT53" s="98"/>
      <c r="BU53" s="98"/>
      <c r="BV53" s="98"/>
      <c r="BW53" s="98"/>
      <c r="BX53" s="98"/>
      <c r="BY53" s="98"/>
      <c r="BZ53" s="98"/>
      <c r="CA53" s="98"/>
      <c r="CB53" s="100">
        <v>0.8</v>
      </c>
      <c r="CC53" s="4"/>
      <c r="CD53" s="4"/>
      <c r="CE53" s="4"/>
      <c r="CF53" s="98"/>
      <c r="CG53" s="98"/>
      <c r="CH53" s="98"/>
      <c r="CI53" s="98"/>
      <c r="CJ53" s="98"/>
      <c r="CK53" s="98"/>
      <c r="CL53" s="98"/>
      <c r="CM53" s="98"/>
      <c r="CN53" s="98"/>
      <c r="CO53" s="98"/>
      <c r="CP53" s="98"/>
      <c r="CQ53" s="98"/>
      <c r="CR53" s="100">
        <v>0.8</v>
      </c>
      <c r="CS53" s="4"/>
      <c r="CT53" s="4"/>
      <c r="CU53" s="4"/>
      <c r="CV53" s="98"/>
      <c r="CW53" s="98"/>
      <c r="CX53" s="98"/>
      <c r="CY53" s="98"/>
      <c r="CZ53" s="98"/>
      <c r="DA53" s="98"/>
      <c r="DB53" s="98"/>
      <c r="DC53" s="98"/>
      <c r="DD53" s="98"/>
      <c r="DE53" s="98"/>
      <c r="DF53" s="98"/>
      <c r="DG53" s="98"/>
      <c r="DH53" s="100">
        <v>0.8</v>
      </c>
      <c r="DI53" s="4"/>
      <c r="DJ53" s="4"/>
      <c r="DK53" s="4"/>
      <c r="DL53" s="4"/>
      <c r="DM53" s="4"/>
      <c r="DN53" s="4"/>
      <c r="DO53" s="4"/>
      <c r="DP53" s="4"/>
      <c r="DQ53" s="4"/>
      <c r="DR53" s="4"/>
      <c r="DS53" s="4"/>
      <c r="DT53" s="4"/>
      <c r="DU53" s="4"/>
      <c r="DV53" s="4"/>
      <c r="DW53" s="4"/>
      <c r="DX53" s="4"/>
      <c r="DY53" s="4"/>
      <c r="DZ53" s="4"/>
      <c r="EA53" s="4"/>
      <c r="EB53" s="4"/>
    </row>
    <row r="54" spans="1:132" ht="15.75" customHeight="1">
      <c r="A54" s="4" t="s">
        <v>50</v>
      </c>
      <c r="B54" s="4"/>
      <c r="C54" s="4"/>
      <c r="D54" s="55"/>
      <c r="E54" s="55"/>
      <c r="F54" s="55"/>
      <c r="G54" s="55"/>
      <c r="H54" s="55"/>
      <c r="I54" s="55"/>
      <c r="J54" s="55"/>
      <c r="K54" s="55"/>
      <c r="L54" s="55"/>
      <c r="M54" s="55"/>
      <c r="N54" s="55"/>
      <c r="O54" s="55"/>
      <c r="P54" s="48">
        <f t="shared" ref="P54:P55" si="4">O54</f>
        <v>0</v>
      </c>
      <c r="Q54" s="51"/>
      <c r="R54" s="51"/>
      <c r="S54" s="51"/>
      <c r="T54" s="54"/>
      <c r="U54" s="54"/>
      <c r="V54" s="54"/>
      <c r="W54" s="54"/>
      <c r="X54" s="54"/>
      <c r="Y54" s="54"/>
      <c r="Z54" s="54"/>
      <c r="AA54" s="54"/>
      <c r="AB54" s="54"/>
      <c r="AC54" s="54"/>
      <c r="AD54" s="54"/>
      <c r="AE54" s="54"/>
      <c r="AF54" s="48">
        <f>Expense!AG28</f>
        <v>200</v>
      </c>
      <c r="AG54" s="51"/>
      <c r="AH54" s="51"/>
      <c r="AI54" s="51"/>
      <c r="AJ54" s="54"/>
      <c r="AK54" s="54"/>
      <c r="AL54" s="54"/>
      <c r="AM54" s="54"/>
      <c r="AN54" s="54"/>
      <c r="AO54" s="54"/>
      <c r="AP54" s="54"/>
      <c r="AQ54" s="54"/>
      <c r="AR54" s="54"/>
      <c r="AS54" s="54"/>
      <c r="AT54" s="54"/>
      <c r="AU54" s="54"/>
      <c r="AV54" s="48">
        <f>Expense!AW28</f>
        <v>457.5</v>
      </c>
      <c r="AW54" s="51"/>
      <c r="AX54" s="51"/>
      <c r="AY54" s="51"/>
      <c r="AZ54" s="54"/>
      <c r="BA54" s="54"/>
      <c r="BB54" s="54"/>
      <c r="BC54" s="54"/>
      <c r="BD54" s="54"/>
      <c r="BE54" s="54"/>
      <c r="BF54" s="54"/>
      <c r="BG54" s="54"/>
      <c r="BH54" s="54"/>
      <c r="BI54" s="54"/>
      <c r="BJ54" s="54"/>
      <c r="BK54" s="54"/>
      <c r="BL54" s="49">
        <v>1000</v>
      </c>
      <c r="BM54" s="49"/>
      <c r="BN54" s="49"/>
      <c r="BO54" s="49"/>
      <c r="BP54" s="49"/>
      <c r="BQ54" s="49"/>
      <c r="BR54" s="49"/>
      <c r="BS54" s="49"/>
      <c r="BT54" s="49"/>
      <c r="BU54" s="49"/>
      <c r="BV54" s="49"/>
      <c r="BW54" s="49"/>
      <c r="BX54" s="49"/>
      <c r="BY54" s="49"/>
      <c r="BZ54" s="49"/>
      <c r="CA54" s="49"/>
      <c r="CB54" s="49">
        <v>1150</v>
      </c>
      <c r="CC54" s="49"/>
      <c r="CD54" s="49"/>
      <c r="CE54" s="49"/>
      <c r="CF54" s="49"/>
      <c r="CG54" s="49"/>
      <c r="CH54" s="49"/>
      <c r="CI54" s="49"/>
      <c r="CJ54" s="49"/>
      <c r="CK54" s="49"/>
      <c r="CL54" s="49"/>
      <c r="CM54" s="49"/>
      <c r="CN54" s="49"/>
      <c r="CO54" s="49"/>
      <c r="CP54" s="49"/>
      <c r="CQ54" s="49"/>
      <c r="CR54" s="49">
        <v>1300</v>
      </c>
      <c r="CS54" s="49"/>
      <c r="CT54" s="49"/>
      <c r="CU54" s="49"/>
      <c r="CV54" s="49"/>
      <c r="CW54" s="49"/>
      <c r="CX54" s="49"/>
      <c r="CY54" s="49"/>
      <c r="CZ54" s="49"/>
      <c r="DA54" s="49"/>
      <c r="DB54" s="49"/>
      <c r="DC54" s="49"/>
      <c r="DD54" s="49"/>
      <c r="DE54" s="49"/>
      <c r="DF54" s="49"/>
      <c r="DG54" s="49"/>
      <c r="DH54" s="49">
        <v>1500</v>
      </c>
      <c r="DI54" s="4"/>
      <c r="DJ54" s="4"/>
      <c r="DK54" s="4"/>
      <c r="DL54" s="4"/>
      <c r="DM54" s="4"/>
      <c r="DN54" s="4"/>
      <c r="DO54" s="4"/>
      <c r="DP54" s="4"/>
      <c r="DQ54" s="4"/>
      <c r="DR54" s="4"/>
      <c r="DS54" s="4"/>
      <c r="DT54" s="4"/>
      <c r="DU54" s="4"/>
      <c r="DV54" s="4"/>
      <c r="DW54" s="4"/>
      <c r="DX54" s="4"/>
      <c r="DY54" s="4"/>
      <c r="DZ54" s="4"/>
      <c r="EA54" s="4"/>
      <c r="EB54" s="4"/>
    </row>
    <row r="55" spans="1:132" ht="15.75" customHeight="1">
      <c r="A55" s="4" t="s">
        <v>172</v>
      </c>
      <c r="B55" s="4"/>
      <c r="C55" s="4"/>
      <c r="D55" s="98"/>
      <c r="E55" s="98"/>
      <c r="F55" s="98"/>
      <c r="G55" s="98"/>
      <c r="H55" s="98"/>
      <c r="I55" s="98"/>
      <c r="J55" s="98"/>
      <c r="K55" s="98"/>
      <c r="L55" s="98"/>
      <c r="M55" s="98"/>
      <c r="N55" s="98"/>
      <c r="O55" s="98"/>
      <c r="P55" s="99">
        <f t="shared" si="4"/>
        <v>0</v>
      </c>
      <c r="Q55" s="4"/>
      <c r="R55" s="4"/>
      <c r="S55" s="4"/>
      <c r="T55" s="98"/>
      <c r="U55" s="98"/>
      <c r="V55" s="98"/>
      <c r="W55" s="98"/>
      <c r="X55" s="98"/>
      <c r="Y55" s="98"/>
      <c r="Z55" s="98"/>
      <c r="AA55" s="98"/>
      <c r="AB55" s="98"/>
      <c r="AC55" s="98"/>
      <c r="AD55" s="98"/>
      <c r="AE55" s="98"/>
      <c r="AF55" s="99">
        <f>Expense!AG33</f>
        <v>0.05</v>
      </c>
      <c r="AG55" s="4"/>
      <c r="AH55" s="4"/>
      <c r="AI55" s="4"/>
      <c r="AJ55" s="98"/>
      <c r="AK55" s="98"/>
      <c r="AL55" s="98"/>
      <c r="AM55" s="98"/>
      <c r="AN55" s="98"/>
      <c r="AO55" s="98"/>
      <c r="AP55" s="98"/>
      <c r="AQ55" s="98"/>
      <c r="AR55" s="98"/>
      <c r="AS55" s="98"/>
      <c r="AT55" s="98"/>
      <c r="AU55" s="98"/>
      <c r="AV55" s="99">
        <f>Expense!AW33</f>
        <v>0.02</v>
      </c>
      <c r="AW55" s="4"/>
      <c r="AX55" s="4"/>
      <c r="AY55" s="4"/>
      <c r="AZ55" s="98"/>
      <c r="BA55" s="98"/>
      <c r="BB55" s="98"/>
      <c r="BC55" s="98"/>
      <c r="BD55" s="98"/>
      <c r="BE55" s="98"/>
      <c r="BF55" s="98"/>
      <c r="BG55" s="98"/>
      <c r="BH55" s="98"/>
      <c r="BI55" s="98"/>
      <c r="BJ55" s="98"/>
      <c r="BK55" s="98"/>
      <c r="BL55" s="100">
        <v>7.0000000000000007E-2</v>
      </c>
      <c r="BM55" s="4"/>
      <c r="BN55" s="4"/>
      <c r="BO55" s="4"/>
      <c r="BP55" s="98"/>
      <c r="BQ55" s="98"/>
      <c r="BR55" s="98"/>
      <c r="BS55" s="98"/>
      <c r="BT55" s="98"/>
      <c r="BU55" s="98"/>
      <c r="BV55" s="98"/>
      <c r="BW55" s="98"/>
      <c r="BX55" s="98"/>
      <c r="BY55" s="98"/>
      <c r="BZ55" s="98"/>
      <c r="CA55" s="98"/>
      <c r="CB55" s="100">
        <v>0.06</v>
      </c>
      <c r="CC55" s="4"/>
      <c r="CD55" s="4"/>
      <c r="CE55" s="4"/>
      <c r="CF55" s="98"/>
      <c r="CG55" s="98"/>
      <c r="CH55" s="98"/>
      <c r="CI55" s="98"/>
      <c r="CJ55" s="98"/>
      <c r="CK55" s="98"/>
      <c r="CL55" s="98"/>
      <c r="CM55" s="98"/>
      <c r="CN55" s="98"/>
      <c r="CO55" s="98"/>
      <c r="CP55" s="98"/>
      <c r="CQ55" s="98"/>
      <c r="CR55" s="100">
        <v>0.05</v>
      </c>
      <c r="CS55" s="4"/>
      <c r="CT55" s="4"/>
      <c r="CU55" s="4"/>
      <c r="CV55" s="98"/>
      <c r="CW55" s="98"/>
      <c r="CX55" s="98"/>
      <c r="CY55" s="98"/>
      <c r="CZ55" s="98"/>
      <c r="DA55" s="98"/>
      <c r="DB55" s="98"/>
      <c r="DC55" s="98"/>
      <c r="DD55" s="98"/>
      <c r="DE55" s="98"/>
      <c r="DF55" s="98"/>
      <c r="DG55" s="98"/>
      <c r="DH55" s="100">
        <v>0.04</v>
      </c>
      <c r="DI55" s="4"/>
      <c r="DJ55" s="4"/>
      <c r="DK55" s="4"/>
      <c r="DL55" s="4"/>
      <c r="DM55" s="4"/>
      <c r="DN55" s="4"/>
      <c r="DO55" s="4"/>
      <c r="DP55" s="4"/>
      <c r="DQ55" s="4"/>
      <c r="DR55" s="4"/>
      <c r="DS55" s="4"/>
      <c r="DT55" s="4"/>
      <c r="DU55" s="4"/>
      <c r="DV55" s="4"/>
      <c r="DW55" s="4"/>
      <c r="DX55" s="4"/>
      <c r="DY55" s="4"/>
      <c r="DZ55" s="4"/>
      <c r="EA55" s="4"/>
      <c r="EB55" s="4"/>
    </row>
    <row r="56" spans="1:132"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row>
    <row r="57" spans="1:132" ht="15.75" customHeight="1">
      <c r="A57" s="101" t="s">
        <v>52</v>
      </c>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row>
    <row r="58" spans="1:132"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row>
    <row r="59" spans="1:132" s="185" customFormat="1" ht="15.75" customHeight="1">
      <c r="A59" s="4" t="s">
        <v>185</v>
      </c>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3">
        <f>CASH!AF25</f>
        <v>-1900</v>
      </c>
      <c r="AG59" s="44"/>
      <c r="AH59" s="44"/>
      <c r="AI59" s="44"/>
      <c r="AJ59" s="44"/>
      <c r="AK59" s="44"/>
      <c r="AL59" s="44"/>
      <c r="AM59" s="44"/>
      <c r="AN59" s="44"/>
      <c r="AO59" s="44"/>
      <c r="AP59" s="44"/>
      <c r="AQ59" s="44"/>
      <c r="AR59" s="44"/>
      <c r="AS59" s="44"/>
      <c r="AT59" s="44"/>
      <c r="AU59" s="44"/>
      <c r="AV59" s="43">
        <f>CASH!AV25</f>
        <v>-86420.79666666672</v>
      </c>
      <c r="AW59" s="44"/>
      <c r="AX59" s="44"/>
      <c r="AY59" s="44"/>
      <c r="AZ59" s="44"/>
      <c r="BA59" s="44"/>
      <c r="BB59" s="44"/>
      <c r="BC59" s="44"/>
      <c r="BD59" s="44"/>
      <c r="BE59" s="44"/>
      <c r="BF59" s="44"/>
      <c r="BG59" s="44"/>
      <c r="BH59" s="44"/>
      <c r="BI59" s="44"/>
      <c r="BJ59" s="44"/>
      <c r="BK59" s="44"/>
      <c r="BL59" s="43">
        <f>CASH!BL25</f>
        <v>1310910.8700000001</v>
      </c>
      <c r="BM59" s="44"/>
      <c r="BN59" s="44"/>
      <c r="BO59" s="44"/>
      <c r="BP59" s="44"/>
      <c r="BQ59" s="44"/>
      <c r="BR59" s="44"/>
      <c r="BS59" s="44"/>
      <c r="BT59" s="44"/>
      <c r="BU59" s="44"/>
      <c r="BV59" s="44"/>
      <c r="BW59" s="44"/>
      <c r="BX59" s="44"/>
      <c r="BY59" s="44"/>
      <c r="BZ59" s="44"/>
      <c r="CA59" s="44"/>
      <c r="CB59" s="43">
        <f>CASH!CB25</f>
        <v>1210265.4533333336</v>
      </c>
      <c r="CC59" s="44"/>
      <c r="CD59" s="44"/>
      <c r="CE59" s="44"/>
      <c r="CF59" s="44"/>
      <c r="CG59" s="44"/>
      <c r="CH59" s="44"/>
      <c r="CI59" s="44"/>
      <c r="CJ59" s="44"/>
      <c r="CK59" s="44"/>
      <c r="CL59" s="44"/>
      <c r="CM59" s="44"/>
      <c r="CN59" s="44"/>
      <c r="CO59" s="44"/>
      <c r="CP59" s="44"/>
      <c r="CQ59" s="44"/>
      <c r="CR59" s="43">
        <f>CASH!CR25</f>
        <v>2581470.3491666666</v>
      </c>
      <c r="CS59" s="44"/>
      <c r="CT59" s="44"/>
      <c r="CU59" s="44"/>
      <c r="CV59" s="44"/>
      <c r="CW59" s="44"/>
      <c r="CX59" s="44"/>
      <c r="CY59" s="44"/>
      <c r="CZ59" s="44"/>
      <c r="DA59" s="44"/>
      <c r="DB59" s="44"/>
      <c r="DC59" s="44"/>
      <c r="DD59" s="44"/>
      <c r="DE59" s="44"/>
      <c r="DF59" s="44"/>
      <c r="DG59" s="44"/>
      <c r="DH59" s="43">
        <f>CASH!DH25</f>
        <v>9412478.9939583316</v>
      </c>
      <c r="DI59" s="4"/>
      <c r="DJ59" s="4"/>
      <c r="DK59" s="4"/>
      <c r="DL59" s="4"/>
      <c r="DM59" s="4"/>
      <c r="DN59" s="4"/>
      <c r="DO59" s="4"/>
      <c r="DP59" s="4"/>
      <c r="DQ59" s="4"/>
      <c r="DR59" s="4"/>
      <c r="DS59" s="4"/>
      <c r="DT59" s="4"/>
      <c r="DU59" s="4"/>
      <c r="DV59" s="4"/>
      <c r="DW59" s="4"/>
      <c r="DX59" s="4"/>
      <c r="DY59" s="4"/>
      <c r="DZ59" s="4"/>
      <c r="EA59" s="4"/>
      <c r="EB59" s="4"/>
    </row>
    <row r="60" spans="1:132" s="185" customFormat="1"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row>
    <row r="61" spans="1:132" ht="15.75" customHeight="1">
      <c r="A61" s="4" t="s">
        <v>53</v>
      </c>
      <c r="B61" s="4"/>
      <c r="C61" s="4"/>
      <c r="D61" s="4"/>
      <c r="E61" s="4"/>
      <c r="F61" s="4"/>
      <c r="G61" s="4"/>
      <c r="H61" s="4"/>
      <c r="I61" s="4"/>
      <c r="J61" s="4"/>
      <c r="K61" s="4"/>
      <c r="L61" s="4"/>
      <c r="M61" s="4"/>
      <c r="N61" s="4"/>
      <c r="O61" s="4"/>
      <c r="P61" s="48">
        <v>0</v>
      </c>
      <c r="Q61" s="51"/>
      <c r="R61" s="51"/>
      <c r="S61" s="51"/>
      <c r="T61" s="54"/>
      <c r="U61" s="54"/>
      <c r="V61" s="54"/>
      <c r="W61" s="54"/>
      <c r="X61" s="54"/>
      <c r="Y61" s="54"/>
      <c r="Z61" s="54"/>
      <c r="AA61" s="54"/>
      <c r="AB61" s="54"/>
      <c r="AC61" s="54"/>
      <c r="AD61" s="54"/>
      <c r="AE61" s="54"/>
      <c r="AF61" s="48">
        <v>0</v>
      </c>
      <c r="AG61" s="51"/>
      <c r="AH61" s="51"/>
      <c r="AI61" s="51"/>
      <c r="AJ61" s="54"/>
      <c r="AK61" s="54"/>
      <c r="AL61" s="54"/>
      <c r="AM61" s="54"/>
      <c r="AN61" s="54"/>
      <c r="AO61" s="54"/>
      <c r="AP61" s="54"/>
      <c r="AQ61" s="54"/>
      <c r="AR61" s="54"/>
      <c r="AS61" s="54"/>
      <c r="AT61" s="54"/>
      <c r="AU61" s="54"/>
      <c r="AV61" s="48">
        <f>Capital!AW12</f>
        <v>0</v>
      </c>
      <c r="AW61" s="51"/>
      <c r="AX61" s="51"/>
      <c r="AY61" s="51"/>
      <c r="AZ61" s="54"/>
      <c r="BA61" s="54"/>
      <c r="BB61" s="54"/>
      <c r="BC61" s="54"/>
      <c r="BD61" s="54"/>
      <c r="BE61" s="54"/>
      <c r="BF61" s="54"/>
      <c r="BG61" s="54"/>
      <c r="BH61" s="54"/>
      <c r="BI61" s="54"/>
      <c r="BJ61" s="54"/>
      <c r="BK61" s="54"/>
      <c r="BL61" s="48">
        <f>Capital!BM12</f>
        <v>1850000</v>
      </c>
      <c r="BM61" s="49"/>
      <c r="BN61" s="49"/>
      <c r="BO61" s="49"/>
      <c r="BP61" s="49"/>
      <c r="BQ61" s="49"/>
      <c r="BR61" s="49"/>
      <c r="BS61" s="49"/>
      <c r="BT61" s="49"/>
      <c r="BU61" s="49"/>
      <c r="BV61" s="49"/>
      <c r="BW61" s="49"/>
      <c r="BX61" s="49"/>
      <c r="BY61" s="49"/>
      <c r="BZ61" s="49"/>
      <c r="CA61" s="49"/>
      <c r="CB61" s="49">
        <v>0</v>
      </c>
      <c r="CC61" s="49"/>
      <c r="CD61" s="49"/>
      <c r="CE61" s="49"/>
      <c r="CF61" s="49"/>
      <c r="CG61" s="49"/>
      <c r="CH61" s="49"/>
      <c r="CI61" s="49"/>
      <c r="CJ61" s="49"/>
      <c r="CK61" s="49"/>
      <c r="CL61" s="49"/>
      <c r="CM61" s="49"/>
      <c r="CN61" s="49"/>
      <c r="CO61" s="49"/>
      <c r="CP61" s="49"/>
      <c r="CQ61" s="49"/>
      <c r="CR61" s="49">
        <v>0</v>
      </c>
      <c r="CS61" s="49"/>
      <c r="CT61" s="49"/>
      <c r="CU61" s="49"/>
      <c r="CV61" s="49"/>
      <c r="CW61" s="49"/>
      <c r="CX61" s="49"/>
      <c r="CY61" s="49"/>
      <c r="CZ61" s="49"/>
      <c r="DA61" s="49"/>
      <c r="DB61" s="49"/>
      <c r="DC61" s="49"/>
      <c r="DD61" s="49"/>
      <c r="DE61" s="49"/>
      <c r="DF61" s="49"/>
      <c r="DG61" s="49"/>
      <c r="DH61" s="49">
        <v>0</v>
      </c>
      <c r="DI61" s="4"/>
      <c r="DJ61" s="4"/>
      <c r="DK61" s="4"/>
      <c r="DL61" s="4"/>
      <c r="DM61" s="4"/>
      <c r="DN61" s="4"/>
      <c r="DO61" s="4"/>
      <c r="DP61" s="4"/>
      <c r="DQ61" s="4"/>
      <c r="DR61" s="4"/>
      <c r="DS61" s="4"/>
      <c r="DT61" s="4"/>
      <c r="DU61" s="4"/>
      <c r="DV61" s="4"/>
      <c r="DW61" s="4"/>
      <c r="DX61" s="4"/>
      <c r="DY61" s="4"/>
      <c r="DZ61" s="4"/>
      <c r="EA61" s="4"/>
      <c r="EB61" s="4"/>
    </row>
    <row r="62" spans="1:132" ht="15.75" customHeight="1">
      <c r="A62" s="4" t="s">
        <v>55</v>
      </c>
      <c r="B62" s="4"/>
      <c r="C62" s="4"/>
      <c r="D62" s="4"/>
      <c r="E62" s="4"/>
      <c r="F62" s="4"/>
      <c r="G62" s="4"/>
      <c r="H62" s="4"/>
      <c r="I62" s="4"/>
      <c r="J62" s="4"/>
      <c r="K62" s="4"/>
      <c r="L62" s="4"/>
      <c r="M62" s="4"/>
      <c r="N62" s="4"/>
      <c r="O62" s="4"/>
      <c r="P62" s="99">
        <v>0</v>
      </c>
      <c r="Q62" s="102"/>
      <c r="R62" s="102"/>
      <c r="S62" s="102"/>
      <c r="T62" s="98"/>
      <c r="U62" s="98"/>
      <c r="V62" s="98"/>
      <c r="W62" s="98"/>
      <c r="X62" s="98"/>
      <c r="Y62" s="98"/>
      <c r="Z62" s="98"/>
      <c r="AA62" s="98"/>
      <c r="AB62" s="98"/>
      <c r="AC62" s="98"/>
      <c r="AD62" s="98"/>
      <c r="AE62" s="98"/>
      <c r="AF62" s="99">
        <v>0</v>
      </c>
      <c r="AG62" s="102"/>
      <c r="AH62" s="102"/>
      <c r="AI62" s="102"/>
      <c r="AJ62" s="98"/>
      <c r="AK62" s="98"/>
      <c r="AL62" s="98"/>
      <c r="AM62" s="98"/>
      <c r="AN62" s="98"/>
      <c r="AO62" s="98"/>
      <c r="AP62" s="98"/>
      <c r="AQ62" s="98"/>
      <c r="AR62" s="98"/>
      <c r="AS62" s="98"/>
      <c r="AT62" s="98"/>
      <c r="AU62" s="98"/>
      <c r="AV62" s="99">
        <f>Capital!AW18</f>
        <v>0</v>
      </c>
      <c r="AW62" s="102"/>
      <c r="AX62" s="102"/>
      <c r="AY62" s="102"/>
      <c r="AZ62" s="98"/>
      <c r="BA62" s="98"/>
      <c r="BB62" s="98"/>
      <c r="BC62" s="98"/>
      <c r="BD62" s="98"/>
      <c r="BE62" s="98"/>
      <c r="BF62" s="98"/>
      <c r="BG62" s="98"/>
      <c r="BH62" s="98"/>
      <c r="BI62" s="98"/>
      <c r="BJ62" s="98"/>
      <c r="BK62" s="98"/>
      <c r="BL62" s="99">
        <f>Capital!BM18</f>
        <v>0.31999999999999995</v>
      </c>
      <c r="BM62" s="100"/>
      <c r="BN62" s="100"/>
      <c r="BO62" s="100"/>
      <c r="BP62" s="100"/>
      <c r="BQ62" s="100"/>
      <c r="BR62" s="100"/>
      <c r="BS62" s="100"/>
      <c r="BT62" s="100"/>
      <c r="BU62" s="100"/>
      <c r="BV62" s="100"/>
      <c r="BW62" s="100"/>
      <c r="BX62" s="100"/>
      <c r="BY62" s="100"/>
      <c r="BZ62" s="100"/>
      <c r="CA62" s="100"/>
      <c r="CB62" s="100">
        <v>0</v>
      </c>
      <c r="CC62" s="100"/>
      <c r="CD62" s="100"/>
      <c r="CE62" s="100"/>
      <c r="CF62" s="100"/>
      <c r="CG62" s="100"/>
      <c r="CH62" s="100"/>
      <c r="CI62" s="100"/>
      <c r="CJ62" s="100"/>
      <c r="CK62" s="100"/>
      <c r="CL62" s="100"/>
      <c r="CM62" s="100"/>
      <c r="CN62" s="100"/>
      <c r="CO62" s="100"/>
      <c r="CP62" s="100"/>
      <c r="CQ62" s="100"/>
      <c r="CR62" s="100">
        <v>0</v>
      </c>
      <c r="CS62" s="100"/>
      <c r="CT62" s="100"/>
      <c r="CU62" s="100"/>
      <c r="CV62" s="100"/>
      <c r="CW62" s="100"/>
      <c r="CX62" s="100"/>
      <c r="CY62" s="100"/>
      <c r="CZ62" s="100"/>
      <c r="DA62" s="100"/>
      <c r="DB62" s="100"/>
      <c r="DC62" s="100"/>
      <c r="DD62" s="100"/>
      <c r="DE62" s="100"/>
      <c r="DF62" s="100"/>
      <c r="DG62" s="100"/>
      <c r="DH62" s="100">
        <v>0</v>
      </c>
      <c r="DI62" s="4"/>
      <c r="DJ62" s="4"/>
      <c r="DK62" s="4"/>
      <c r="DL62" s="4"/>
      <c r="DM62" s="4"/>
      <c r="DN62" s="4"/>
      <c r="DO62" s="4"/>
      <c r="DP62" s="4"/>
      <c r="DQ62" s="4"/>
      <c r="DR62" s="4"/>
      <c r="DS62" s="4"/>
      <c r="DT62" s="4"/>
      <c r="DU62" s="4"/>
      <c r="DV62" s="4"/>
      <c r="DW62" s="4"/>
      <c r="DX62" s="4"/>
      <c r="DY62" s="4"/>
      <c r="DZ62" s="4"/>
      <c r="EA62" s="4"/>
      <c r="EB62" s="4"/>
    </row>
    <row r="63" spans="1:132" ht="15.75" customHeight="1">
      <c r="A63" s="4" t="s">
        <v>56</v>
      </c>
      <c r="B63" s="4"/>
      <c r="C63" s="4"/>
      <c r="D63" s="4"/>
      <c r="E63" s="4"/>
      <c r="F63" s="4"/>
      <c r="G63" s="4"/>
      <c r="H63" s="4"/>
      <c r="I63" s="4"/>
      <c r="J63" s="4"/>
      <c r="K63" s="4"/>
      <c r="L63" s="4"/>
      <c r="M63" s="4"/>
      <c r="N63" s="4"/>
      <c r="O63" s="4"/>
      <c r="P63" s="48">
        <v>0</v>
      </c>
      <c r="Q63" s="51"/>
      <c r="R63" s="51"/>
      <c r="S63" s="51"/>
      <c r="T63" s="54"/>
      <c r="U63" s="54"/>
      <c r="V63" s="54"/>
      <c r="W63" s="54"/>
      <c r="X63" s="54"/>
      <c r="Y63" s="54"/>
      <c r="Z63" s="54"/>
      <c r="AA63" s="54"/>
      <c r="AB63" s="54"/>
      <c r="AC63" s="54"/>
      <c r="AD63" s="54"/>
      <c r="AE63" s="54"/>
      <c r="AF63" s="48">
        <v>0</v>
      </c>
      <c r="AG63" s="51"/>
      <c r="AH63" s="51"/>
      <c r="AI63" s="51"/>
      <c r="AJ63" s="54"/>
      <c r="AK63" s="54"/>
      <c r="AL63" s="54"/>
      <c r="AM63" s="54"/>
      <c r="AN63" s="54"/>
      <c r="AO63" s="54"/>
      <c r="AP63" s="54"/>
      <c r="AQ63" s="54"/>
      <c r="AR63" s="54"/>
      <c r="AS63" s="54"/>
      <c r="AT63" s="54"/>
      <c r="AU63" s="54"/>
      <c r="AV63" s="48">
        <v>0</v>
      </c>
      <c r="AW63" s="51"/>
      <c r="AX63" s="51"/>
      <c r="AY63" s="51"/>
      <c r="AZ63" s="54"/>
      <c r="BA63" s="54"/>
      <c r="BB63" s="54"/>
      <c r="BC63" s="54"/>
      <c r="BD63" s="54"/>
      <c r="BE63" s="54"/>
      <c r="BF63" s="54"/>
      <c r="BG63" s="54"/>
      <c r="BH63" s="54"/>
      <c r="BI63" s="54"/>
      <c r="BJ63" s="54"/>
      <c r="BK63" s="54"/>
      <c r="BL63" s="48">
        <v>0</v>
      </c>
      <c r="BM63" s="49"/>
      <c r="BN63" s="49"/>
      <c r="BO63" s="49"/>
      <c r="BP63" s="49"/>
      <c r="BQ63" s="49"/>
      <c r="BR63" s="49"/>
      <c r="BS63" s="49"/>
      <c r="BT63" s="49"/>
      <c r="BU63" s="49"/>
      <c r="BV63" s="49"/>
      <c r="BW63" s="49"/>
      <c r="BX63" s="49"/>
      <c r="BY63" s="49"/>
      <c r="BZ63" s="49"/>
      <c r="CA63" s="49"/>
      <c r="CB63" s="49">
        <v>0</v>
      </c>
      <c r="CC63" s="49"/>
      <c r="CD63" s="49"/>
      <c r="CE63" s="49"/>
      <c r="CF63" s="49"/>
      <c r="CG63" s="49"/>
      <c r="CH63" s="49"/>
      <c r="CI63" s="49"/>
      <c r="CJ63" s="49"/>
      <c r="CK63" s="49"/>
      <c r="CL63" s="49"/>
      <c r="CM63" s="49"/>
      <c r="CN63" s="49"/>
      <c r="CO63" s="49"/>
      <c r="CP63" s="49"/>
      <c r="CQ63" s="49"/>
      <c r="CR63" s="49">
        <v>0</v>
      </c>
      <c r="CS63" s="49"/>
      <c r="CT63" s="49"/>
      <c r="CU63" s="49"/>
      <c r="CV63" s="49"/>
      <c r="CW63" s="49"/>
      <c r="CX63" s="49"/>
      <c r="CY63" s="49"/>
      <c r="CZ63" s="49"/>
      <c r="DA63" s="49"/>
      <c r="DB63" s="49"/>
      <c r="DC63" s="49"/>
      <c r="DD63" s="49"/>
      <c r="DE63" s="49"/>
      <c r="DF63" s="49"/>
      <c r="DG63" s="49"/>
      <c r="DH63" s="49">
        <v>0</v>
      </c>
      <c r="DI63" s="4"/>
      <c r="DJ63" s="4"/>
      <c r="DK63" s="4"/>
      <c r="DL63" s="4"/>
      <c r="DM63" s="4"/>
      <c r="DN63" s="4"/>
      <c r="DO63" s="4"/>
      <c r="DP63" s="4"/>
      <c r="DQ63" s="4"/>
      <c r="DR63" s="4"/>
      <c r="DS63" s="4"/>
      <c r="DT63" s="4"/>
      <c r="DU63" s="4"/>
      <c r="DV63" s="4"/>
      <c r="DW63" s="4"/>
      <c r="DX63" s="4"/>
      <c r="DY63" s="4"/>
      <c r="DZ63" s="4"/>
      <c r="EA63" s="4"/>
      <c r="EB63" s="4"/>
    </row>
    <row r="64" spans="1:132" ht="15.75" customHeight="1">
      <c r="A64" s="4" t="s">
        <v>57</v>
      </c>
      <c r="B64" s="4"/>
      <c r="C64" s="4"/>
      <c r="D64" s="4"/>
      <c r="E64" s="4"/>
      <c r="F64" s="4"/>
      <c r="G64" s="4"/>
      <c r="H64" s="4"/>
      <c r="I64" s="4"/>
      <c r="J64" s="4"/>
      <c r="K64" s="4"/>
      <c r="L64" s="4"/>
      <c r="M64" s="4"/>
      <c r="N64" s="4"/>
      <c r="O64" s="4"/>
      <c r="P64" s="48">
        <v>0</v>
      </c>
      <c r="Q64" s="51"/>
      <c r="R64" s="51"/>
      <c r="S64" s="51"/>
      <c r="T64" s="54"/>
      <c r="U64" s="54"/>
      <c r="V64" s="54"/>
      <c r="W64" s="54"/>
      <c r="X64" s="54"/>
      <c r="Y64" s="54"/>
      <c r="Z64" s="54"/>
      <c r="AA64" s="54"/>
      <c r="AB64" s="54"/>
      <c r="AC64" s="54"/>
      <c r="AD64" s="54"/>
      <c r="AE64" s="54"/>
      <c r="AF64" s="48">
        <v>0</v>
      </c>
      <c r="AG64" s="51"/>
      <c r="AH64" s="51"/>
      <c r="AI64" s="51"/>
      <c r="AJ64" s="54"/>
      <c r="AK64" s="54"/>
      <c r="AL64" s="54"/>
      <c r="AM64" s="54"/>
      <c r="AN64" s="54"/>
      <c r="AO64" s="54"/>
      <c r="AP64" s="54"/>
      <c r="AQ64" s="54"/>
      <c r="AR64" s="54"/>
      <c r="AS64" s="54"/>
      <c r="AT64" s="54"/>
      <c r="AU64" s="54"/>
      <c r="AV64" s="48">
        <v>0</v>
      </c>
      <c r="AW64" s="51"/>
      <c r="AX64" s="51"/>
      <c r="AY64" s="51"/>
      <c r="AZ64" s="54"/>
      <c r="BA64" s="54"/>
      <c r="BB64" s="54"/>
      <c r="BC64" s="54"/>
      <c r="BD64" s="54"/>
      <c r="BE64" s="54"/>
      <c r="BF64" s="54"/>
      <c r="BG64" s="54"/>
      <c r="BH64" s="54"/>
      <c r="BI64" s="54"/>
      <c r="BJ64" s="54"/>
      <c r="BK64" s="54"/>
      <c r="BL64" s="48">
        <v>0</v>
      </c>
      <c r="BM64" s="49"/>
      <c r="BN64" s="49"/>
      <c r="BO64" s="49"/>
      <c r="BP64" s="49"/>
      <c r="BQ64" s="49"/>
      <c r="BR64" s="49"/>
      <c r="BS64" s="49"/>
      <c r="BT64" s="49"/>
      <c r="BU64" s="49"/>
      <c r="BV64" s="49"/>
      <c r="BW64" s="49"/>
      <c r="BX64" s="49"/>
      <c r="BY64" s="49"/>
      <c r="BZ64" s="49"/>
      <c r="CA64" s="49"/>
      <c r="CB64" s="49">
        <v>0</v>
      </c>
      <c r="CC64" s="49"/>
      <c r="CD64" s="49"/>
      <c r="CE64" s="49"/>
      <c r="CF64" s="49"/>
      <c r="CG64" s="49"/>
      <c r="CH64" s="49"/>
      <c r="CI64" s="49"/>
      <c r="CJ64" s="49"/>
      <c r="CK64" s="49"/>
      <c r="CL64" s="49"/>
      <c r="CM64" s="49"/>
      <c r="CN64" s="49"/>
      <c r="CO64" s="49"/>
      <c r="CP64" s="49"/>
      <c r="CQ64" s="49"/>
      <c r="CR64" s="49">
        <v>0</v>
      </c>
      <c r="CS64" s="49"/>
      <c r="CT64" s="49"/>
      <c r="CU64" s="49"/>
      <c r="CV64" s="49"/>
      <c r="CW64" s="49"/>
      <c r="CX64" s="49"/>
      <c r="CY64" s="49"/>
      <c r="CZ64" s="49"/>
      <c r="DA64" s="49"/>
      <c r="DB64" s="49"/>
      <c r="DC64" s="49"/>
      <c r="DD64" s="49"/>
      <c r="DE64" s="49"/>
      <c r="DF64" s="49"/>
      <c r="DG64" s="49"/>
      <c r="DH64" s="49">
        <v>0</v>
      </c>
      <c r="DI64" s="4"/>
      <c r="DJ64" s="4"/>
      <c r="DK64" s="4"/>
      <c r="DL64" s="4"/>
      <c r="DM64" s="4"/>
      <c r="DN64" s="4"/>
      <c r="DO64" s="4"/>
      <c r="DP64" s="4"/>
      <c r="DQ64" s="4"/>
      <c r="DR64" s="4"/>
      <c r="DS64" s="4"/>
      <c r="DT64" s="4"/>
      <c r="DU64" s="4"/>
      <c r="DV64" s="4"/>
      <c r="DW64" s="4"/>
      <c r="DX64" s="4"/>
      <c r="DY64" s="4"/>
      <c r="DZ64" s="4"/>
      <c r="EA64" s="4"/>
      <c r="EB64" s="4"/>
    </row>
    <row r="65" spans="1:132"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row>
    <row r="66" spans="1:132" s="185" customFormat="1"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row>
    <row r="67" spans="1:132" s="185" customFormat="1" ht="15.75" customHeight="1">
      <c r="A67" s="56" t="s">
        <v>189</v>
      </c>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row>
    <row r="68" spans="1:132" ht="15.75" customHeight="1">
      <c r="A68" s="35" t="s">
        <v>190</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row>
    <row r="69" spans="1:132" ht="15.75" customHeight="1">
      <c r="A69" s="4" t="s">
        <v>186</v>
      </c>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3"/>
      <c r="AG69" s="44"/>
      <c r="AH69" s="44"/>
      <c r="AI69" s="44"/>
      <c r="AJ69" s="44"/>
      <c r="AK69" s="44"/>
      <c r="AL69" s="44"/>
      <c r="AM69" s="44"/>
      <c r="AN69" s="44"/>
      <c r="AO69" s="44"/>
      <c r="AP69" s="44"/>
      <c r="AQ69" s="44"/>
      <c r="AR69" s="44"/>
      <c r="AS69" s="44"/>
      <c r="AT69" s="44"/>
      <c r="AU69" s="44"/>
      <c r="AV69" s="43"/>
      <c r="AW69" s="44"/>
      <c r="AX69" s="44"/>
      <c r="AY69" s="44"/>
      <c r="AZ69" s="44"/>
      <c r="BA69" s="44"/>
      <c r="BB69" s="44"/>
      <c r="BC69" s="44"/>
      <c r="BD69" s="44"/>
      <c r="BE69" s="44"/>
      <c r="BF69" s="44"/>
      <c r="BG69" s="44"/>
      <c r="BH69" s="44"/>
      <c r="BI69" s="44"/>
      <c r="BJ69" s="44"/>
      <c r="BK69" s="44"/>
      <c r="BL69" s="43">
        <f>SUM(Hiring!BB9:BG9)</f>
        <v>179458.33333333337</v>
      </c>
      <c r="BM69" s="44"/>
      <c r="BN69" s="44"/>
      <c r="BO69" s="44"/>
      <c r="BP69" s="44"/>
      <c r="BQ69" s="44"/>
      <c r="BR69" s="44"/>
      <c r="BS69" s="44"/>
      <c r="BT69" s="44"/>
      <c r="BU69" s="44"/>
      <c r="BV69" s="44"/>
      <c r="BW69" s="44"/>
      <c r="BX69" s="44"/>
      <c r="BY69" s="44"/>
      <c r="BZ69" s="44"/>
      <c r="CA69" s="44"/>
      <c r="CB69" s="43"/>
      <c r="CC69" s="44"/>
      <c r="CD69" s="44"/>
      <c r="CE69" s="44"/>
      <c r="CF69" s="44"/>
      <c r="CG69" s="44"/>
      <c r="CH69" s="44"/>
      <c r="CI69" s="44"/>
      <c r="CJ69" s="44"/>
      <c r="CK69" s="44"/>
      <c r="CL69" s="44"/>
      <c r="CM69" s="44"/>
      <c r="CN69" s="44"/>
      <c r="CO69" s="44"/>
      <c r="CP69" s="44"/>
      <c r="CQ69" s="44"/>
      <c r="CR69" s="43"/>
      <c r="CS69" s="44"/>
      <c r="CT69" s="44"/>
      <c r="CU69" s="44"/>
      <c r="CV69" s="44"/>
      <c r="CW69" s="44"/>
      <c r="CX69" s="44"/>
      <c r="CY69" s="44"/>
      <c r="CZ69" s="44"/>
      <c r="DA69" s="44"/>
      <c r="DB69" s="44"/>
      <c r="DC69" s="44"/>
      <c r="DD69" s="44"/>
      <c r="DE69" s="44"/>
      <c r="DF69" s="44"/>
      <c r="DG69" s="44"/>
      <c r="DH69" s="43"/>
      <c r="DI69" s="4"/>
      <c r="DJ69" s="4"/>
      <c r="DK69" s="4"/>
      <c r="DL69" s="4"/>
      <c r="DM69" s="4"/>
      <c r="DN69" s="4"/>
      <c r="DO69" s="4"/>
      <c r="DP69" s="4"/>
      <c r="DQ69" s="4"/>
      <c r="DR69" s="4"/>
      <c r="DS69" s="4"/>
      <c r="DT69" s="4"/>
      <c r="DU69" s="4"/>
      <c r="DV69" s="4"/>
      <c r="DW69" s="4"/>
      <c r="DX69" s="4"/>
      <c r="DY69" s="4"/>
      <c r="DZ69" s="4"/>
      <c r="EA69" s="4"/>
      <c r="EB69" s="4"/>
    </row>
    <row r="70" spans="1:132" ht="15.75" customHeight="1">
      <c r="A70" s="4" t="s">
        <v>187</v>
      </c>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3"/>
      <c r="AG70" s="4"/>
      <c r="AH70" s="4"/>
      <c r="AI70" s="4"/>
      <c r="AJ70" s="4"/>
      <c r="AK70" s="4"/>
      <c r="AL70" s="4"/>
      <c r="AM70" s="4"/>
      <c r="AN70" s="4"/>
      <c r="AO70" s="4"/>
      <c r="AP70" s="4"/>
      <c r="AQ70" s="4"/>
      <c r="AR70" s="4"/>
      <c r="AS70" s="4"/>
      <c r="AT70" s="4"/>
      <c r="AU70" s="4"/>
      <c r="AV70" s="43"/>
      <c r="AW70" s="4"/>
      <c r="AX70" s="4"/>
      <c r="AY70" s="4"/>
      <c r="AZ70" s="4"/>
      <c r="BA70" s="4"/>
      <c r="BB70" s="4"/>
      <c r="BC70" s="4"/>
      <c r="BD70" s="4"/>
      <c r="BE70" s="4"/>
      <c r="BF70" s="4"/>
      <c r="BG70" s="4"/>
      <c r="BH70" s="4"/>
      <c r="BI70" s="4"/>
      <c r="BJ70" s="4"/>
      <c r="BK70" s="4"/>
      <c r="BL70" s="43">
        <f>SUM(Sales_Marketing!BA20:BF20)</f>
        <v>99000</v>
      </c>
      <c r="BM70" s="4"/>
      <c r="BN70" s="4"/>
      <c r="BO70" s="4"/>
      <c r="BP70" s="4"/>
      <c r="BQ70" s="4"/>
      <c r="BR70" s="4"/>
      <c r="BS70" s="4"/>
      <c r="BT70" s="4"/>
      <c r="BU70" s="4"/>
      <c r="BV70" s="4"/>
      <c r="BW70" s="4"/>
      <c r="BX70" s="4"/>
      <c r="BY70" s="4"/>
      <c r="BZ70" s="4"/>
      <c r="CA70" s="4"/>
      <c r="CB70" s="43"/>
      <c r="CC70" s="4"/>
      <c r="CD70" s="4"/>
      <c r="CE70" s="4"/>
      <c r="CF70" s="4"/>
      <c r="CG70" s="4"/>
      <c r="CH70" s="4"/>
      <c r="CI70" s="4"/>
      <c r="CJ70" s="4"/>
      <c r="CK70" s="4"/>
      <c r="CL70" s="4"/>
      <c r="CM70" s="4"/>
      <c r="CN70" s="4"/>
      <c r="CO70" s="4"/>
      <c r="CP70" s="4"/>
      <c r="CQ70" s="4"/>
      <c r="CR70" s="43"/>
      <c r="CS70" s="4"/>
      <c r="CT70" s="4"/>
      <c r="CU70" s="4"/>
      <c r="CV70" s="4"/>
      <c r="CW70" s="4"/>
      <c r="CX70" s="4"/>
      <c r="CY70" s="4"/>
      <c r="CZ70" s="4"/>
      <c r="DA70" s="4"/>
      <c r="DB70" s="4"/>
      <c r="DC70" s="4"/>
      <c r="DD70" s="4"/>
      <c r="DE70" s="4"/>
      <c r="DF70" s="4"/>
      <c r="DG70" s="4"/>
      <c r="DH70" s="43"/>
      <c r="DI70" s="4"/>
      <c r="DJ70" s="4"/>
      <c r="DK70" s="4"/>
      <c r="DL70" s="4"/>
      <c r="DM70" s="4"/>
      <c r="DN70" s="4"/>
      <c r="DO70" s="4"/>
      <c r="DP70" s="4"/>
      <c r="DQ70" s="4"/>
      <c r="DR70" s="4"/>
      <c r="DS70" s="4"/>
      <c r="DT70" s="4"/>
      <c r="DU70" s="4"/>
      <c r="DV70" s="4"/>
      <c r="DW70" s="4"/>
      <c r="DX70" s="4"/>
      <c r="DY70" s="4"/>
      <c r="DZ70" s="4"/>
      <c r="EA70" s="4"/>
      <c r="EB70" s="4"/>
    </row>
    <row r="71" spans="1:132" ht="15.75" customHeight="1">
      <c r="A71" s="4" t="s">
        <v>188</v>
      </c>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3"/>
      <c r="AG71" s="4"/>
      <c r="AH71" s="4"/>
      <c r="AI71" s="4"/>
      <c r="AJ71" s="4"/>
      <c r="AK71" s="4"/>
      <c r="AL71" s="4"/>
      <c r="AM71" s="4"/>
      <c r="AN71" s="4"/>
      <c r="AO71" s="4"/>
      <c r="AP71" s="4"/>
      <c r="AQ71" s="4"/>
      <c r="AR71" s="4"/>
      <c r="AS71" s="4"/>
      <c r="AT71" s="4"/>
      <c r="AU71" s="4"/>
      <c r="AV71" s="43"/>
      <c r="AW71" s="4"/>
      <c r="AX71" s="4"/>
      <c r="AY71" s="4"/>
      <c r="AZ71" s="4"/>
      <c r="BA71" s="4"/>
      <c r="BB71" s="4"/>
      <c r="BC71" s="4"/>
      <c r="BD71" s="4"/>
      <c r="BE71" s="4"/>
      <c r="BF71" s="4"/>
      <c r="BG71" s="4"/>
      <c r="BH71" s="4"/>
      <c r="BI71" s="4"/>
      <c r="BJ71" s="4"/>
      <c r="BK71" s="4"/>
      <c r="BL71" s="210">
        <f>Expense!BF11</f>
        <v>202956.66666666669</v>
      </c>
      <c r="BM71" s="4"/>
      <c r="BN71" s="4"/>
      <c r="BO71" s="4"/>
      <c r="BP71" s="4"/>
      <c r="BQ71" s="4"/>
      <c r="BR71" s="4"/>
      <c r="BS71" s="4"/>
      <c r="BT71" s="4"/>
      <c r="BU71" s="4"/>
      <c r="BV71" s="4"/>
      <c r="BW71" s="4"/>
      <c r="BX71" s="4"/>
      <c r="BY71" s="4"/>
      <c r="BZ71" s="4"/>
      <c r="CA71" s="4"/>
      <c r="CB71" s="43"/>
      <c r="CC71" s="4"/>
      <c r="CD71" s="4"/>
      <c r="CE71" s="4"/>
      <c r="CF71" s="4"/>
      <c r="CG71" s="4"/>
      <c r="CH71" s="4"/>
      <c r="CI71" s="4"/>
      <c r="CJ71" s="4"/>
      <c r="CK71" s="4"/>
      <c r="CL71" s="4"/>
      <c r="CM71" s="4"/>
      <c r="CN71" s="4"/>
      <c r="CO71" s="4"/>
      <c r="CP71" s="4"/>
      <c r="CQ71" s="4"/>
      <c r="CR71" s="43"/>
      <c r="CS71" s="4"/>
      <c r="CT71" s="4"/>
      <c r="CU71" s="4"/>
      <c r="CV71" s="4"/>
      <c r="CW71" s="4"/>
      <c r="CX71" s="4"/>
      <c r="CY71" s="4"/>
      <c r="CZ71" s="4"/>
      <c r="DA71" s="4"/>
      <c r="DB71" s="4"/>
      <c r="DC71" s="4"/>
      <c r="DD71" s="4"/>
      <c r="DE71" s="4"/>
      <c r="DF71" s="4"/>
      <c r="DG71" s="4"/>
      <c r="DH71" s="43"/>
      <c r="DI71" s="4"/>
      <c r="DJ71" s="4"/>
      <c r="DK71" s="4"/>
      <c r="DL71" s="4"/>
      <c r="DM71" s="4"/>
      <c r="DN71" s="4"/>
      <c r="DO71" s="4"/>
      <c r="DP71" s="4"/>
      <c r="DQ71" s="4"/>
      <c r="DR71" s="4"/>
      <c r="DS71" s="4"/>
      <c r="DT71" s="4"/>
      <c r="DU71" s="4"/>
      <c r="DV71" s="4"/>
      <c r="DW71" s="4"/>
      <c r="DX71" s="4"/>
      <c r="DY71" s="4"/>
      <c r="DZ71" s="4"/>
      <c r="EA71" s="4"/>
      <c r="EB71" s="4"/>
    </row>
    <row r="72" spans="1:13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3">
        <f>SUM(BL69:BL71)</f>
        <v>481415.00000000006</v>
      </c>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row>
    <row r="73" spans="1:132"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row>
    <row r="74" spans="1:132" ht="15.75" customHeight="1">
      <c r="A74" s="35" t="s">
        <v>191</v>
      </c>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row>
    <row r="75" spans="1:132" ht="15.75" customHeight="1">
      <c r="A75" s="4" t="s">
        <v>174</v>
      </c>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3"/>
      <c r="AG75" s="44"/>
      <c r="AH75" s="44"/>
      <c r="AI75" s="44"/>
      <c r="AJ75" s="44"/>
      <c r="AK75" s="44"/>
      <c r="AL75" s="44"/>
      <c r="AM75" s="44"/>
      <c r="AN75" s="44"/>
      <c r="AO75" s="44"/>
      <c r="AP75" s="44"/>
      <c r="AQ75" s="44"/>
      <c r="AR75" s="44"/>
      <c r="AS75" s="44"/>
      <c r="AT75" s="44"/>
      <c r="AU75" s="44"/>
      <c r="AV75" s="43"/>
      <c r="AW75" s="44"/>
      <c r="AX75" s="44"/>
      <c r="AY75" s="44"/>
      <c r="AZ75" s="44"/>
      <c r="BA75" s="44"/>
      <c r="BB75" s="44"/>
      <c r="BC75" s="44"/>
      <c r="BD75" s="44"/>
      <c r="BE75" s="44"/>
      <c r="BF75" s="44"/>
      <c r="BG75" s="44"/>
      <c r="BH75" s="44"/>
      <c r="BI75" s="44"/>
      <c r="BJ75" s="44"/>
      <c r="BK75" s="44"/>
      <c r="BL75" s="43">
        <f>SUM(Expense!BI7:BL7,Expense!BQ7:BX7)</f>
        <v>867201.66666666651</v>
      </c>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row>
    <row r="76" spans="1:132" ht="15.75" customHeight="1">
      <c r="A76" s="4" t="s">
        <v>175</v>
      </c>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3"/>
      <c r="AG76" s="4"/>
      <c r="AH76" s="4"/>
      <c r="AI76" s="4"/>
      <c r="AJ76" s="4"/>
      <c r="AK76" s="4"/>
      <c r="AL76" s="4"/>
      <c r="AM76" s="4"/>
      <c r="AN76" s="4"/>
      <c r="AO76" s="4"/>
      <c r="AP76" s="4"/>
      <c r="AQ76" s="4"/>
      <c r="AR76" s="4"/>
      <c r="AS76" s="4"/>
      <c r="AT76" s="4"/>
      <c r="AU76" s="4"/>
      <c r="AV76" s="43"/>
      <c r="AW76" s="4"/>
      <c r="AX76" s="4"/>
      <c r="AY76" s="4"/>
      <c r="AZ76" s="4"/>
      <c r="BA76" s="4"/>
      <c r="BB76" s="4"/>
      <c r="BC76" s="4"/>
      <c r="BD76" s="4"/>
      <c r="BE76" s="4"/>
      <c r="BF76" s="4"/>
      <c r="BG76" s="4"/>
      <c r="BH76" s="4"/>
      <c r="BI76" s="4"/>
      <c r="BJ76" s="4"/>
      <c r="BK76" s="4"/>
      <c r="BL76" s="43">
        <f>SUM(Sales_Marketing!BI8:BL8,Sales_Marketing!BQ8:BX8)</f>
        <v>541666.66666666651</v>
      </c>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row>
    <row r="77" spans="1:132" ht="15.75" customHeight="1">
      <c r="A77" s="4" t="s">
        <v>188</v>
      </c>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3"/>
      <c r="AG77" s="4"/>
      <c r="AH77" s="4"/>
      <c r="AI77" s="4"/>
      <c r="AJ77" s="4"/>
      <c r="AK77" s="4"/>
      <c r="AL77" s="4"/>
      <c r="AM77" s="4"/>
      <c r="AN77" s="4"/>
      <c r="AO77" s="4"/>
      <c r="AP77" s="4"/>
      <c r="AQ77" s="4"/>
      <c r="AR77" s="4"/>
      <c r="AS77" s="4"/>
      <c r="AT77" s="4"/>
      <c r="AU77" s="4"/>
      <c r="AV77" s="43"/>
      <c r="AW77" s="4"/>
      <c r="AX77" s="4"/>
      <c r="AY77" s="4"/>
      <c r="AZ77" s="4"/>
      <c r="BA77" s="4"/>
      <c r="BB77" s="4"/>
      <c r="BC77" s="4"/>
      <c r="BD77" s="4"/>
      <c r="BE77" s="4"/>
      <c r="BF77" s="4"/>
      <c r="BG77" s="4"/>
      <c r="BH77" s="4"/>
      <c r="BI77" s="4"/>
      <c r="BJ77" s="4"/>
      <c r="BK77" s="4"/>
      <c r="BL77" s="210">
        <f>Expense!BX11</f>
        <v>654257.63888888888</v>
      </c>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row>
    <row r="78" spans="1:132"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3">
        <f>SUM(BL75:BL77)</f>
        <v>2063125.972222222</v>
      </c>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row>
    <row r="79" spans="1:132"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row>
    <row r="80" spans="1:132"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row>
    <row r="81" spans="1:132"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row>
    <row r="82" spans="1:13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row>
    <row r="83" spans="1:132"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row>
    <row r="84" spans="1:132"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row>
    <row r="85" spans="1:132"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row>
    <row r="86" spans="1:132"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row>
    <row r="87" spans="1:132"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row>
    <row r="88" spans="1:132"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row>
    <row r="89" spans="1:132"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row>
    <row r="90" spans="1:132"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row>
    <row r="91" spans="1:132"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row>
    <row r="92" spans="1:13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row>
    <row r="93" spans="1:132"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row>
    <row r="94" spans="1:132"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row>
    <row r="95" spans="1:132"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row>
    <row r="96" spans="1:132"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row>
    <row r="97" spans="1:132"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row>
    <row r="98" spans="1:132"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row>
    <row r="99" spans="1:132"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row>
    <row r="100" spans="1:132"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row>
    <row r="101" spans="1:132"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row>
    <row r="102" spans="1:13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row>
    <row r="103" spans="1:132"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row>
    <row r="104" spans="1:132"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row>
    <row r="105" spans="1:132"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row>
    <row r="106" spans="1:132"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row>
    <row r="107" spans="1:132"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row>
    <row r="108" spans="1:132"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row>
    <row r="109" spans="1:132"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row>
    <row r="110" spans="1:132"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row>
    <row r="111" spans="1:132"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row>
    <row r="112" spans="1:13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row>
    <row r="113" spans="1:132"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row>
    <row r="114" spans="1:132"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row>
    <row r="115" spans="1:132"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row>
    <row r="116" spans="1:132"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row>
    <row r="117" spans="1:132"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row>
    <row r="118" spans="1:132"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row>
    <row r="119" spans="1:132"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row>
    <row r="120" spans="1:132"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row>
    <row r="121" spans="1:132"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row>
    <row r="122" spans="1:13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row>
    <row r="123" spans="1:132"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row>
    <row r="124" spans="1:132"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row>
    <row r="125" spans="1:132"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row>
    <row r="126" spans="1:132"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row>
    <row r="127" spans="1:132"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row>
    <row r="128" spans="1:132"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row>
    <row r="129" spans="1:132"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row>
    <row r="130" spans="1:132"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row>
    <row r="131" spans="1:132"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row>
    <row r="132" spans="1: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row>
    <row r="133" spans="1:132"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row>
    <row r="134" spans="1:132"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row>
    <row r="135" spans="1:132"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row>
    <row r="136" spans="1:132"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row>
    <row r="137" spans="1:132"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row>
    <row r="138" spans="1:132"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row>
    <row r="139" spans="1:132"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row>
    <row r="140" spans="1:132"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row>
    <row r="141" spans="1:132"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row>
    <row r="142" spans="1:13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row>
    <row r="143" spans="1:132"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row>
    <row r="144" spans="1:132"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row>
    <row r="145" spans="1:132"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row>
    <row r="146" spans="1:132"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row>
    <row r="147" spans="1:132"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row>
    <row r="148" spans="1:132"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row>
    <row r="149" spans="1:132"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row>
    <row r="150" spans="1:132"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row>
    <row r="151" spans="1:132"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row>
    <row r="152" spans="1:13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row>
    <row r="153" spans="1:132"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row>
    <row r="154" spans="1:132"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row>
    <row r="155" spans="1:132"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row>
    <row r="156" spans="1:132"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row>
    <row r="157" spans="1:132"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row>
    <row r="158" spans="1:132"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row>
    <row r="159" spans="1:132"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row>
    <row r="160" spans="1:132"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row>
    <row r="161" spans="1:132"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row>
    <row r="162" spans="1:13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row>
    <row r="163" spans="1:132"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row>
    <row r="164" spans="1:132"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row>
    <row r="165" spans="1:132"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row>
    <row r="166" spans="1:132"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row>
    <row r="167" spans="1:132"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row>
    <row r="168" spans="1:132"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row>
    <row r="169" spans="1:132"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row>
    <row r="170" spans="1:132"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row>
    <row r="171" spans="1:132"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row>
    <row r="172" spans="1:13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row>
    <row r="173" spans="1:132"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row>
    <row r="174" spans="1:132"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row>
    <row r="175" spans="1:132"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row>
    <row r="176" spans="1:132"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row>
    <row r="177" spans="1:132"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row>
    <row r="178" spans="1:132"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row>
    <row r="179" spans="1:132"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row>
    <row r="180" spans="1:132"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row>
    <row r="181" spans="1:132"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row>
    <row r="182" spans="1:13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row>
    <row r="183" spans="1:132"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row>
    <row r="184" spans="1:132"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row>
    <row r="185" spans="1:132"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row>
    <row r="186" spans="1:132"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row>
    <row r="187" spans="1:132"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row>
    <row r="188" spans="1:132"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row>
    <row r="189" spans="1:132"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row>
    <row r="190" spans="1:132"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row>
    <row r="191" spans="1:132"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row>
    <row r="192" spans="1:13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row>
    <row r="193" spans="1:132"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row>
    <row r="194" spans="1:132"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row>
    <row r="195" spans="1:132"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row>
    <row r="196" spans="1:132"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row>
    <row r="197" spans="1:132"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row>
    <row r="198" spans="1:132"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row>
    <row r="199" spans="1:132"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row>
    <row r="200" spans="1:132"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row>
    <row r="201" spans="1:132"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row>
    <row r="202" spans="1:13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row>
    <row r="203" spans="1:132"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row>
    <row r="204" spans="1:132"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row>
    <row r="205" spans="1:132"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row>
    <row r="206" spans="1:132"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row>
    <row r="207" spans="1:132"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row>
    <row r="208" spans="1:132"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row>
    <row r="209" spans="1:132"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row>
    <row r="210" spans="1:132"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row>
    <row r="211" spans="1:132"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row>
    <row r="212" spans="1:13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row>
    <row r="213" spans="1:132"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row>
    <row r="214" spans="1:132"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row>
    <row r="215" spans="1:132"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row>
    <row r="216" spans="1:132"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row>
    <row r="217" spans="1:132"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row>
    <row r="218" spans="1:132"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row>
    <row r="219" spans="1:132"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row>
    <row r="220" spans="1:132"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row>
    <row r="221" spans="1:132"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row>
    <row r="222" spans="1:13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row>
    <row r="223" spans="1:132"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row>
    <row r="224" spans="1:132"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row>
    <row r="225" spans="1:132"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row>
    <row r="226" spans="1:132"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row>
    <row r="227" spans="1:132"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row>
    <row r="228" spans="1:132"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row>
    <row r="229" spans="1:132"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row>
    <row r="230" spans="1:132"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row>
    <row r="231" spans="1:132"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row>
    <row r="232" spans="1:1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row>
    <row r="233" spans="1:132"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row>
    <row r="234" spans="1:132"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row>
    <row r="235" spans="1:132"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row>
    <row r="236" spans="1:132"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row>
    <row r="237" spans="1:132"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row>
    <row r="238" spans="1:132"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row>
    <row r="239" spans="1:132"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row>
    <row r="240" spans="1:132"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row>
    <row r="241" spans="1:132"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row>
    <row r="242" spans="1:13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row>
    <row r="243" spans="1:132"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row>
    <row r="244" spans="1:132"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row>
    <row r="245" spans="1:132"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row>
    <row r="246" spans="1:132"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row>
    <row r="247" spans="1:132"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row>
    <row r="248" spans="1:132"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row>
    <row r="249" spans="1:132"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row>
    <row r="250" spans="1:132"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row>
    <row r="251" spans="1:132"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row>
    <row r="252" spans="1:13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row>
    <row r="253" spans="1:132"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row>
    <row r="254" spans="1:132"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row>
    <row r="255" spans="1:132"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row>
    <row r="256" spans="1:132"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row>
    <row r="257" spans="1:132"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row>
    <row r="258" spans="1:132"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row>
    <row r="259" spans="1:132"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row>
    <row r="260" spans="1:132"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row>
    <row r="261" spans="1:132"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row>
    <row r="262" spans="1:13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row>
    <row r="263" spans="1:132"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row>
    <row r="264" spans="1:132"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row>
    <row r="265" spans="1:132"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row>
    <row r="266" spans="1:132"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row>
    <row r="267" spans="1:132"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row>
    <row r="268" spans="1:132"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row>
    <row r="269" spans="1:132"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row>
    <row r="270" spans="1:132"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row>
    <row r="271" spans="1:132"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row>
    <row r="272" spans="1:13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row>
    <row r="273" spans="1:132"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row>
    <row r="274" spans="1:132"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row>
    <row r="275" spans="1:132"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row>
    <row r="276" spans="1:132"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row>
    <row r="277" spans="1:132"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row>
    <row r="278" spans="1:132"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row>
    <row r="279" spans="1:132"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row>
    <row r="280" spans="1:132"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row>
    <row r="281" spans="1:132"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row>
    <row r="282" spans="1:13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row>
    <row r="283" spans="1:132"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row>
    <row r="284" spans="1:132"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row>
    <row r="285" spans="1:132"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row>
    <row r="286" spans="1:132"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row>
    <row r="287" spans="1:132"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row>
    <row r="288" spans="1:132"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row>
    <row r="289" spans="1:132"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row>
    <row r="290" spans="1:132"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row>
    <row r="291" spans="1:132"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row>
    <row r="292" spans="1:13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row>
    <row r="293" spans="1:132"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row>
    <row r="294" spans="1:132"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row>
    <row r="295" spans="1:132"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row>
    <row r="296" spans="1:132"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row>
    <row r="297" spans="1:132"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row>
    <row r="298" spans="1:132"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row>
    <row r="299" spans="1:132"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row>
    <row r="300" spans="1:132"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row>
    <row r="301" spans="1:132"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row>
    <row r="302" spans="1:13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row>
    <row r="303" spans="1:132"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row>
    <row r="304" spans="1:132"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row>
    <row r="305" spans="1:132"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row>
    <row r="306" spans="1:132"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row>
    <row r="307" spans="1:132"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row>
    <row r="308" spans="1:132"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row>
    <row r="309" spans="1:132"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row>
    <row r="310" spans="1:132"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row>
    <row r="311" spans="1:132"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row>
    <row r="312" spans="1:13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row>
    <row r="313" spans="1:132"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row>
    <row r="314" spans="1:132"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row>
    <row r="315" spans="1:132"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row>
    <row r="316" spans="1:132"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row>
    <row r="317" spans="1:132"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row>
    <row r="318" spans="1:132"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row>
    <row r="319" spans="1:132"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row>
    <row r="320" spans="1:132"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row>
    <row r="321" spans="1:132"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row>
    <row r="322" spans="1:13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row>
    <row r="323" spans="1:132"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row>
    <row r="324" spans="1:132"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row>
    <row r="325" spans="1:132"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row>
    <row r="326" spans="1:132"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row>
    <row r="327" spans="1:132"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row>
    <row r="328" spans="1:132"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row>
    <row r="329" spans="1:132"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row>
    <row r="330" spans="1:132"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row>
    <row r="331" spans="1:132"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row>
    <row r="332" spans="1:1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row>
    <row r="333" spans="1:132"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row>
    <row r="334" spans="1:132"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row>
    <row r="335" spans="1:132"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row>
    <row r="336" spans="1:132"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row>
    <row r="337" spans="1:132"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row>
    <row r="338" spans="1:132"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row>
    <row r="339" spans="1:132"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row>
    <row r="340" spans="1:132"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row>
    <row r="341" spans="1:132"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row>
    <row r="342" spans="1:13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row>
    <row r="343" spans="1:132"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row>
    <row r="344" spans="1:132"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row>
    <row r="345" spans="1:132"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row>
    <row r="346" spans="1:132"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row>
    <row r="347" spans="1:132"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row>
    <row r="348" spans="1:132"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row>
    <row r="349" spans="1:132"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row>
    <row r="350" spans="1:132"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row>
    <row r="351" spans="1:132"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row>
    <row r="352" spans="1:13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row>
    <row r="353" spans="1:132"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row>
    <row r="354" spans="1:132"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row>
    <row r="355" spans="1:132"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row>
    <row r="356" spans="1:132"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row>
    <row r="357" spans="1:132"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row>
    <row r="358" spans="1:132"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row>
    <row r="359" spans="1:132"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row>
    <row r="360" spans="1:132"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row>
    <row r="361" spans="1:132"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row>
    <row r="362" spans="1:13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row>
    <row r="363" spans="1:132"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row>
    <row r="364" spans="1:132"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row>
    <row r="365" spans="1:132"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row>
    <row r="366" spans="1:132"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row>
    <row r="367" spans="1:132"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row>
    <row r="368" spans="1:132"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row>
    <row r="369" spans="1:132"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row>
    <row r="370" spans="1:132"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row>
    <row r="371" spans="1:132"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row>
    <row r="372" spans="1:13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row>
    <row r="373" spans="1:132"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row>
    <row r="374" spans="1:132"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row>
    <row r="375" spans="1:132"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row>
    <row r="376" spans="1:132"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row>
    <row r="377" spans="1:132"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row>
    <row r="378" spans="1:132"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row>
    <row r="379" spans="1:132"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row>
    <row r="380" spans="1:132"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row>
    <row r="381" spans="1:132"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row>
    <row r="382" spans="1:13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row>
    <row r="383" spans="1:132"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row>
    <row r="384" spans="1:132"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row>
    <row r="385" spans="1:132"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row>
    <row r="386" spans="1:132"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row>
    <row r="387" spans="1:132"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row>
    <row r="388" spans="1:132"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row>
    <row r="389" spans="1:132"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row>
    <row r="390" spans="1:132"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row>
    <row r="391" spans="1:132"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row>
    <row r="392" spans="1:13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row>
    <row r="393" spans="1:132"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row>
    <row r="394" spans="1:132"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row>
    <row r="395" spans="1:132"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row>
    <row r="396" spans="1:132"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row>
    <row r="397" spans="1:132"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row>
    <row r="398" spans="1:132"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row>
    <row r="399" spans="1:132"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row>
    <row r="400" spans="1:132"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row>
    <row r="401" spans="1:132"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row>
    <row r="402" spans="1:13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row>
    <row r="403" spans="1:132"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row>
    <row r="404" spans="1:132"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row>
    <row r="405" spans="1:132"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row>
    <row r="406" spans="1:132"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row>
    <row r="407" spans="1:132"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row>
    <row r="408" spans="1:132"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row>
    <row r="409" spans="1:132"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row>
    <row r="410" spans="1:132"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row>
    <row r="411" spans="1:132"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row>
    <row r="412" spans="1:13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row>
    <row r="413" spans="1:132"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row>
    <row r="414" spans="1:132"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row>
    <row r="415" spans="1:132"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row>
    <row r="416" spans="1:132"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row>
    <row r="417" spans="1:132"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row>
    <row r="418" spans="1:132"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row>
    <row r="419" spans="1:132"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row>
    <row r="420" spans="1:132"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row>
    <row r="421" spans="1:132"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row>
    <row r="422" spans="1:13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row>
    <row r="423" spans="1:132"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row>
    <row r="424" spans="1:132"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row>
    <row r="425" spans="1:132"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row>
    <row r="426" spans="1:132"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row>
    <row r="427" spans="1:132"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row>
    <row r="428" spans="1:132"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row>
    <row r="429" spans="1:132"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row>
    <row r="430" spans="1:132"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row>
    <row r="431" spans="1:132"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row>
    <row r="432" spans="1:1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row>
    <row r="433" spans="1:132"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row>
    <row r="434" spans="1:132"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row>
    <row r="435" spans="1:132"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row>
    <row r="436" spans="1:132"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row>
    <row r="437" spans="1:132"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row>
    <row r="438" spans="1:132"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row>
    <row r="439" spans="1:132"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row>
    <row r="440" spans="1:132"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row>
    <row r="441" spans="1:132"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row>
    <row r="442" spans="1:13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row>
    <row r="443" spans="1:132"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row>
    <row r="444" spans="1:132"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row>
    <row r="445" spans="1:132"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row>
    <row r="446" spans="1:132"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row>
    <row r="447" spans="1:132"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row>
    <row r="448" spans="1:132"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row>
    <row r="449" spans="1:132"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row>
    <row r="450" spans="1:132"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row>
    <row r="451" spans="1:132"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row>
    <row r="452" spans="1:13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row>
    <row r="453" spans="1:132"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row>
    <row r="454" spans="1:132"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row>
    <row r="455" spans="1:132"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row>
    <row r="456" spans="1:132"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row>
    <row r="457" spans="1:132"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row>
    <row r="458" spans="1:132"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row>
    <row r="459" spans="1:132"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row>
    <row r="460" spans="1:132"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row>
    <row r="461" spans="1:132"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row>
    <row r="462" spans="1:13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row>
    <row r="463" spans="1:132"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row>
    <row r="464" spans="1:132"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row>
    <row r="465" spans="1:132"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row>
    <row r="466" spans="1:132"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row>
    <row r="467" spans="1:132"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row>
    <row r="468" spans="1:132"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row>
    <row r="469" spans="1:132"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row>
    <row r="470" spans="1:132"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row>
    <row r="471" spans="1:132"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row>
    <row r="472" spans="1:13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row>
    <row r="473" spans="1:132"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row>
    <row r="474" spans="1:132"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row>
    <row r="475" spans="1:132"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row>
    <row r="476" spans="1:132"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row>
    <row r="477" spans="1:132"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row>
    <row r="478" spans="1:132"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row>
    <row r="479" spans="1:132"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row>
    <row r="480" spans="1:132"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row>
    <row r="481" spans="1:132"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row>
    <row r="482" spans="1:13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row>
    <row r="483" spans="1:132"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row>
    <row r="484" spans="1:132"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row>
    <row r="485" spans="1:132"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row>
    <row r="486" spans="1:132"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row>
    <row r="487" spans="1:132"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row>
    <row r="488" spans="1:132"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row>
    <row r="489" spans="1:132"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row>
    <row r="490" spans="1:132"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row>
    <row r="491" spans="1:132"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row>
    <row r="492" spans="1:13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row>
    <row r="493" spans="1:132"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row>
    <row r="494" spans="1:132"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row>
    <row r="495" spans="1:132"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row>
    <row r="496" spans="1:132"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row>
    <row r="497" spans="1:132"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row>
    <row r="498" spans="1:132"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row>
    <row r="499" spans="1:132"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row>
    <row r="500" spans="1:132"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row>
    <row r="501" spans="1:132"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row>
    <row r="502" spans="1:13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row>
    <row r="503" spans="1:132"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row>
    <row r="504" spans="1:132"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row>
    <row r="505" spans="1:132"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row>
    <row r="506" spans="1:132"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row>
    <row r="507" spans="1:132"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row>
    <row r="508" spans="1:132"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row>
    <row r="509" spans="1:132"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row>
    <row r="510" spans="1:132"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row>
    <row r="511" spans="1:132"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row>
    <row r="512" spans="1:13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row>
    <row r="513" spans="1:132"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row>
    <row r="514" spans="1:132"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row>
    <row r="515" spans="1:132"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row>
    <row r="516" spans="1:132"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row>
    <row r="517" spans="1:132"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row>
    <row r="518" spans="1:132"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row>
    <row r="519" spans="1:132"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row>
    <row r="520" spans="1:132"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row>
    <row r="521" spans="1:132"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row>
    <row r="522" spans="1:13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row>
    <row r="523" spans="1:132"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row>
    <row r="524" spans="1:132"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row>
    <row r="525" spans="1:132"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row>
    <row r="526" spans="1:132"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row>
    <row r="527" spans="1:132"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row>
    <row r="528" spans="1:132"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row>
    <row r="529" spans="1:132"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row>
    <row r="530" spans="1:132"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row>
    <row r="531" spans="1:132"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row>
    <row r="532" spans="1:1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row>
    <row r="533" spans="1:132"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row>
    <row r="534" spans="1:132"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row>
    <row r="535" spans="1:132"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row>
    <row r="536" spans="1:132"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row>
    <row r="537" spans="1:132"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row>
    <row r="538" spans="1:132"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row>
    <row r="539" spans="1:132"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row>
    <row r="540" spans="1:132"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row>
    <row r="541" spans="1:132"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row>
    <row r="542" spans="1:13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row>
    <row r="543" spans="1:132"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row>
    <row r="544" spans="1:132"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row>
    <row r="545" spans="1:132"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row>
    <row r="546" spans="1:132"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row>
    <row r="547" spans="1:132"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row>
    <row r="548" spans="1:132"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row>
    <row r="549" spans="1:132"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row>
    <row r="550" spans="1:132"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row>
    <row r="551" spans="1:132"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row>
    <row r="552" spans="1:13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row>
    <row r="553" spans="1:132"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row>
    <row r="554" spans="1:132"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row>
    <row r="555" spans="1:132"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row>
    <row r="556" spans="1:132"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row>
    <row r="557" spans="1:132"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row>
    <row r="558" spans="1:132"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row>
    <row r="559" spans="1:132"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row>
    <row r="560" spans="1:132"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row>
    <row r="561" spans="1:132"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row>
    <row r="562" spans="1:13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row>
    <row r="563" spans="1:132"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row>
    <row r="564" spans="1:132"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row>
    <row r="565" spans="1:132"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row>
    <row r="566" spans="1:132"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row>
    <row r="567" spans="1:132"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row>
    <row r="568" spans="1:132"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row>
    <row r="569" spans="1:132"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row>
    <row r="570" spans="1:132"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row>
    <row r="571" spans="1:132"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row>
    <row r="572" spans="1:13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row>
    <row r="573" spans="1:132"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row>
    <row r="574" spans="1:132"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row>
    <row r="575" spans="1:132"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row>
    <row r="576" spans="1:132"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row>
    <row r="577" spans="1:132"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row>
    <row r="578" spans="1:132"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row>
    <row r="579" spans="1:132"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row>
    <row r="580" spans="1:132"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row>
    <row r="581" spans="1:132"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row>
    <row r="582" spans="1:13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row>
    <row r="583" spans="1:132"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row>
    <row r="584" spans="1:132"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row>
    <row r="585" spans="1:132"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row>
    <row r="586" spans="1:132"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row>
    <row r="587" spans="1:132"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row>
    <row r="588" spans="1:132"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row>
    <row r="589" spans="1:132"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row>
    <row r="590" spans="1:132"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row>
    <row r="591" spans="1:132"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row>
    <row r="592" spans="1:13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row>
    <row r="593" spans="1:132"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row>
    <row r="594" spans="1:132"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row>
    <row r="595" spans="1:132"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row>
    <row r="596" spans="1:132"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row>
    <row r="597" spans="1:132"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row>
    <row r="598" spans="1:132"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row>
    <row r="599" spans="1:132"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row>
    <row r="600" spans="1:132"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row>
    <row r="601" spans="1:132"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row>
    <row r="602" spans="1:13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row>
    <row r="603" spans="1:132"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row>
    <row r="604" spans="1:132"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row>
    <row r="605" spans="1:132"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row>
    <row r="606" spans="1:132"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row>
    <row r="607" spans="1:132"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row>
    <row r="608" spans="1:132"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row>
    <row r="609" spans="1:132"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row>
    <row r="610" spans="1:132"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row>
    <row r="611" spans="1:132"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row>
    <row r="612" spans="1:13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row>
    <row r="613" spans="1:132"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row>
    <row r="614" spans="1:132"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row>
    <row r="615" spans="1:132"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row>
    <row r="616" spans="1:132"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row>
    <row r="617" spans="1:132"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row>
    <row r="618" spans="1:132"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row>
    <row r="619" spans="1:132"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row>
    <row r="620" spans="1:132"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row>
    <row r="621" spans="1:132"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row>
    <row r="622" spans="1:13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row>
    <row r="623" spans="1:132"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row>
    <row r="624" spans="1:132"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row>
    <row r="625" spans="1:132"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row>
    <row r="626" spans="1:132"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row>
    <row r="627" spans="1:132"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row>
    <row r="628" spans="1:132"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row>
    <row r="629" spans="1:132"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row>
    <row r="630" spans="1:132"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row>
    <row r="631" spans="1:132"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row>
    <row r="632" spans="1:1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row>
    <row r="633" spans="1:132"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row>
    <row r="634" spans="1:132"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row>
    <row r="635" spans="1:132"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row>
    <row r="636" spans="1:132"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row>
    <row r="637" spans="1:132"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row>
    <row r="638" spans="1:132"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row>
    <row r="639" spans="1:132"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row>
    <row r="640" spans="1:132"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row>
    <row r="641" spans="1:132"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row>
    <row r="642" spans="1:13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row>
    <row r="643" spans="1:132"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row>
    <row r="644" spans="1:132"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row>
    <row r="645" spans="1:132"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row>
    <row r="646" spans="1:132"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row>
    <row r="647" spans="1:132"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row>
    <row r="648" spans="1:132"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row>
    <row r="649" spans="1:132"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row>
    <row r="650" spans="1:132"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row>
    <row r="651" spans="1:132"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row>
    <row r="652" spans="1:13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row>
    <row r="653" spans="1:132"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row>
    <row r="654" spans="1:132"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row>
    <row r="655" spans="1:132"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row>
    <row r="656" spans="1:132"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row>
    <row r="657" spans="1:132"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row>
    <row r="658" spans="1:132"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row>
    <row r="659" spans="1:132"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row>
    <row r="660" spans="1:132"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row>
    <row r="661" spans="1:132"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row>
    <row r="662" spans="1:13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row>
    <row r="663" spans="1:132"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row>
    <row r="664" spans="1:132"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row>
    <row r="665" spans="1:132"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row>
    <row r="666" spans="1:132"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row>
    <row r="667" spans="1:132"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row>
    <row r="668" spans="1:132"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row>
    <row r="669" spans="1:132"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row>
    <row r="670" spans="1:132"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row>
    <row r="671" spans="1:132"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row>
    <row r="672" spans="1:13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row>
    <row r="673" spans="1:132"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row>
    <row r="674" spans="1:132"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row>
    <row r="675" spans="1:132"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row>
    <row r="676" spans="1:132"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row>
    <row r="677" spans="1:132"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row>
    <row r="678" spans="1:132"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row>
    <row r="679" spans="1:132"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row>
    <row r="680" spans="1:132"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row>
    <row r="681" spans="1:132"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row>
    <row r="682" spans="1:13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row>
    <row r="683" spans="1:132"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row>
    <row r="684" spans="1:132"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row>
    <row r="685" spans="1:132"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row>
    <row r="686" spans="1:132"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row>
    <row r="687" spans="1:132"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row>
    <row r="688" spans="1:132"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row>
    <row r="689" spans="1:132"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row>
    <row r="690" spans="1:132"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row>
    <row r="691" spans="1:132"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row>
    <row r="692" spans="1:13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row>
    <row r="693" spans="1:132"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row>
    <row r="694" spans="1:132"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row>
    <row r="695" spans="1:132"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row>
    <row r="696" spans="1:132"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row>
    <row r="697" spans="1:132"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row>
    <row r="698" spans="1:132"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row>
    <row r="699" spans="1:132"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row>
    <row r="700" spans="1:132"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row>
    <row r="701" spans="1:132"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row>
    <row r="702" spans="1:13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row>
    <row r="703" spans="1:132"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row>
    <row r="704" spans="1:132"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row>
    <row r="705" spans="1:132"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row>
    <row r="706" spans="1:132"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row>
    <row r="707" spans="1:132"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row>
    <row r="708" spans="1:132"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row>
    <row r="709" spans="1:132"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row>
    <row r="710" spans="1:132"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row>
    <row r="711" spans="1:132"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row>
    <row r="712" spans="1:13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row>
    <row r="713" spans="1:132"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row>
    <row r="714" spans="1:132"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row>
    <row r="715" spans="1:132"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row>
    <row r="716" spans="1:132"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row>
    <row r="717" spans="1:132"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row>
    <row r="718" spans="1:132"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row>
    <row r="719" spans="1:132"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row>
    <row r="720" spans="1:132"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row>
    <row r="721" spans="1:132"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row>
    <row r="722" spans="1:13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row>
    <row r="723" spans="1:132"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row>
    <row r="724" spans="1:132"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row>
    <row r="725" spans="1:132"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row>
    <row r="726" spans="1:132"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row>
    <row r="727" spans="1:132"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row>
    <row r="728" spans="1:132"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row>
    <row r="729" spans="1:132"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row>
    <row r="730" spans="1:132"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row>
    <row r="731" spans="1:132"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row>
    <row r="732" spans="1:1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row>
    <row r="733" spans="1:132"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row>
    <row r="734" spans="1:132"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row>
    <row r="735" spans="1:132"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row>
    <row r="736" spans="1:132"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row>
    <row r="737" spans="1:132"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row>
    <row r="738" spans="1:132"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row>
    <row r="739" spans="1:132"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row>
    <row r="740" spans="1:132"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row>
    <row r="741" spans="1:132"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row>
    <row r="742" spans="1:13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row>
    <row r="743" spans="1:132"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row>
    <row r="744" spans="1:132"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row>
    <row r="745" spans="1:132"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row>
    <row r="746" spans="1:132"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row>
    <row r="747" spans="1:132"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row>
    <row r="748" spans="1:132"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row>
    <row r="749" spans="1:132"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row>
    <row r="750" spans="1:132"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row>
    <row r="751" spans="1:132"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row>
    <row r="752" spans="1:13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row>
    <row r="753" spans="1:132"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row>
    <row r="754" spans="1:132"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row>
    <row r="755" spans="1:132"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row>
    <row r="756" spans="1:132"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row>
    <row r="757" spans="1:132"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row>
    <row r="758" spans="1:132"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row>
    <row r="759" spans="1:132"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row>
    <row r="760" spans="1:132"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row>
    <row r="761" spans="1:132"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row>
    <row r="762" spans="1:13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row>
    <row r="763" spans="1:132"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row>
    <row r="764" spans="1:132"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row>
    <row r="765" spans="1:132"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row>
    <row r="766" spans="1:132"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row>
    <row r="767" spans="1:132"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row>
    <row r="768" spans="1:132"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row>
    <row r="769" spans="1:132"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row>
    <row r="770" spans="1:132"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row>
    <row r="771" spans="1:132"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row>
    <row r="772" spans="1:13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row>
    <row r="773" spans="1:132"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row>
    <row r="774" spans="1:132"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row>
    <row r="775" spans="1:132"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row>
    <row r="776" spans="1:132"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row>
    <row r="777" spans="1:132"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row>
    <row r="778" spans="1:132"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row>
    <row r="779" spans="1:132"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row>
    <row r="780" spans="1:132"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row>
    <row r="781" spans="1:132"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row>
    <row r="782" spans="1:13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row>
    <row r="783" spans="1:132"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row>
    <row r="784" spans="1:132"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row>
    <row r="785" spans="1:132"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row>
    <row r="786" spans="1:132"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row>
    <row r="787" spans="1:132"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row>
    <row r="788" spans="1:132"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row>
    <row r="789" spans="1:132"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row>
    <row r="790" spans="1:132"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row>
    <row r="791" spans="1:132"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row>
    <row r="792" spans="1:13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row>
    <row r="793" spans="1:132"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row>
    <row r="794" spans="1:132"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row>
    <row r="795" spans="1:132"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row>
    <row r="796" spans="1:132"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row>
    <row r="797" spans="1:132"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row>
    <row r="798" spans="1:132"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row>
    <row r="799" spans="1:132"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row>
    <row r="800" spans="1:132"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row>
    <row r="801" spans="1:132"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row>
    <row r="802" spans="1:13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row>
    <row r="803" spans="1:132"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row>
    <row r="804" spans="1:132"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row>
    <row r="805" spans="1:132"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row>
    <row r="806" spans="1:132"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row>
    <row r="807" spans="1:132"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row>
    <row r="808" spans="1:132"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row>
    <row r="809" spans="1:132"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row>
    <row r="810" spans="1:132"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row>
    <row r="811" spans="1:132"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row>
    <row r="812" spans="1:13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row>
    <row r="813" spans="1:132"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row>
    <row r="814" spans="1:132"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row>
    <row r="815" spans="1:132"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row>
    <row r="816" spans="1:132"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row>
    <row r="817" spans="1:132"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row>
    <row r="818" spans="1:132"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row>
    <row r="819" spans="1:132"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row>
    <row r="820" spans="1:132"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row>
    <row r="821" spans="1:132"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row>
    <row r="822" spans="1:13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row>
    <row r="823" spans="1:132"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row>
    <row r="824" spans="1:132"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row>
    <row r="825" spans="1:132"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row>
    <row r="826" spans="1:132"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row>
    <row r="827" spans="1:132"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row>
    <row r="828" spans="1:132"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row>
    <row r="829" spans="1:132"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row>
    <row r="830" spans="1:132"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row>
    <row r="831" spans="1:132"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row>
    <row r="832" spans="1:1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row>
    <row r="833" spans="1:132"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row>
    <row r="834" spans="1:132"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row>
    <row r="835" spans="1:132"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row>
    <row r="836" spans="1:132"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row>
    <row r="837" spans="1:132"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row>
    <row r="838" spans="1:132"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row>
    <row r="839" spans="1:132"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row>
    <row r="840" spans="1:132"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row>
    <row r="841" spans="1:132"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row>
    <row r="842" spans="1:13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row>
    <row r="843" spans="1:132"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row>
    <row r="844" spans="1:132"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row>
    <row r="845" spans="1:132"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row>
    <row r="846" spans="1:132"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row>
    <row r="847" spans="1:132"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row>
    <row r="848" spans="1:132"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row>
    <row r="849" spans="1:132"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row>
    <row r="850" spans="1:132"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row>
    <row r="851" spans="1:132"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row>
    <row r="852" spans="1:13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row>
    <row r="853" spans="1:132"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row>
    <row r="854" spans="1:132"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row>
    <row r="855" spans="1:132"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row>
    <row r="856" spans="1:132"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row>
    <row r="857" spans="1:132"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row>
    <row r="858" spans="1:132"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row>
    <row r="859" spans="1:132"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row>
    <row r="860" spans="1:132"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row>
    <row r="861" spans="1:132"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row>
    <row r="862" spans="1:13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row>
    <row r="863" spans="1:132"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row>
    <row r="864" spans="1:132"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row>
    <row r="865" spans="1:132"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row>
    <row r="866" spans="1:132"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row>
    <row r="867" spans="1:132"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row>
    <row r="868" spans="1:132"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row>
    <row r="869" spans="1:132"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row>
    <row r="870" spans="1:132"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row>
    <row r="871" spans="1:132"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row>
    <row r="872" spans="1:13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row>
    <row r="873" spans="1:132"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row>
    <row r="874" spans="1:132"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row>
    <row r="875" spans="1:132"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row>
    <row r="876" spans="1:132"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row>
    <row r="877" spans="1:132"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row>
    <row r="878" spans="1:132"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row>
    <row r="879" spans="1:132"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row>
    <row r="880" spans="1:132"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row>
    <row r="881" spans="1:132"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row>
    <row r="882" spans="1:13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row>
    <row r="883" spans="1:132"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row>
    <row r="884" spans="1:132"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row>
    <row r="885" spans="1:132"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row>
    <row r="886" spans="1:132"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row>
    <row r="887" spans="1:132"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row>
    <row r="888" spans="1:132"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row>
    <row r="889" spans="1:132"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row>
    <row r="890" spans="1:132"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row>
    <row r="891" spans="1:132"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row>
    <row r="892" spans="1:13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row>
    <row r="893" spans="1:132"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row>
    <row r="894" spans="1:132"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row>
    <row r="895" spans="1:132"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row>
    <row r="896" spans="1:132"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row>
    <row r="897" spans="1:132"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row>
    <row r="898" spans="1:132"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row>
    <row r="899" spans="1:132"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row>
    <row r="900" spans="1:132"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row>
    <row r="901" spans="1:132"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row>
    <row r="902" spans="1:13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row>
    <row r="903" spans="1:132"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row>
    <row r="904" spans="1:132"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row>
    <row r="905" spans="1:132"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row>
    <row r="906" spans="1:132"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row>
    <row r="907" spans="1:132"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row>
    <row r="908" spans="1:132"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row>
    <row r="909" spans="1:132"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row>
    <row r="910" spans="1:132"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row>
    <row r="911" spans="1:132"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row>
    <row r="912" spans="1:13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row>
    <row r="913" spans="1:132"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row>
    <row r="914" spans="1:132"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row>
    <row r="915" spans="1:132"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row>
    <row r="916" spans="1:132"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row>
    <row r="917" spans="1:132"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row>
    <row r="918" spans="1:132"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row>
    <row r="919" spans="1:132"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row>
    <row r="920" spans="1:132"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row>
    <row r="921" spans="1:132"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row>
    <row r="922" spans="1:13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row>
    <row r="923" spans="1:132"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row>
    <row r="924" spans="1:132"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row>
    <row r="925" spans="1:132"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row>
    <row r="926" spans="1:132"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row>
    <row r="927" spans="1:132"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row>
    <row r="928" spans="1:132"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row>
    <row r="929" spans="1:132"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row>
    <row r="930" spans="1:132"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row>
    <row r="931" spans="1:132"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row>
    <row r="932" spans="1:1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row>
    <row r="933" spans="1:132"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row>
    <row r="934" spans="1:132"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row>
    <row r="935" spans="1:132"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row>
    <row r="936" spans="1:132"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row>
    <row r="937" spans="1:132"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row>
    <row r="938" spans="1:132"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row>
    <row r="939" spans="1:132"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row>
    <row r="940" spans="1:132"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row>
    <row r="941" spans="1:132"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row>
    <row r="942" spans="1:13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row>
    <row r="943" spans="1:132"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row>
    <row r="944" spans="1:132"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row>
    <row r="945" spans="1:132"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row>
    <row r="946" spans="1:132"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row>
    <row r="947" spans="1:132"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row>
    <row r="948" spans="1:132"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row>
    <row r="949" spans="1:132"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row>
    <row r="950" spans="1:132"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row>
    <row r="951" spans="1:132" ht="1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row>
    <row r="952" spans="1:132" ht="1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row>
    <row r="953" spans="1:132" ht="1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row>
    <row r="954" spans="1:132" ht="1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row>
    <row r="955" spans="1:132" ht="1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row>
    <row r="956" spans="1:132" ht="1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row>
    <row r="957" spans="1:132" ht="1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row>
    <row r="958" spans="1:132" ht="1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row>
    <row r="959" spans="1:132" ht="1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row>
    <row r="960" spans="1:132" ht="1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row>
    <row r="961" spans="1:132" ht="1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row>
    <row r="962" spans="1:132" ht="1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row>
    <row r="963" spans="1:132" ht="1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row>
    <row r="964" spans="1:132" ht="1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row>
    <row r="965" spans="1:132" ht="1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row>
    <row r="966" spans="1:132" ht="1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row>
    <row r="967" spans="1:132" ht="1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row>
    <row r="968" spans="1:132" ht="1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row>
    <row r="969" spans="1:132" ht="1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row>
    <row r="970" spans="1:132" ht="1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row>
    <row r="971" spans="1:132" ht="1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row>
    <row r="972" spans="1:132" ht="1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row>
    <row r="973" spans="1:132" ht="1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row>
    <row r="974" spans="1:132" ht="1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row>
    <row r="975" spans="1:132" ht="1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row>
    <row r="976" spans="1:132" ht="1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row>
    <row r="977" spans="1:132" ht="1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row>
    <row r="978" spans="1:132" ht="1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row>
    <row r="979" spans="1:132" ht="1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row>
    <row r="980" spans="1:132" ht="1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row>
    <row r="981" spans="1:132" ht="1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row>
    <row r="982" spans="1:132" ht="1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row>
    <row r="983" spans="1:132" ht="1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row>
    <row r="984" spans="1:132" ht="1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row>
    <row r="985" spans="1:132" ht="1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row>
    <row r="986" spans="1:132" ht="1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row>
    <row r="987" spans="1:132" ht="1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row>
    <row r="988" spans="1:132" ht="1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row>
    <row r="989" spans="1:132" ht="1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row>
    <row r="990" spans="1:132" ht="1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row>
    <row r="991" spans="1:132" ht="1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row>
    <row r="992" spans="1:132" ht="1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row>
    <row r="993" spans="1:132" ht="1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row>
    <row r="994" spans="1:132" ht="1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row>
    <row r="995" spans="1:132" ht="1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row>
    <row r="996" spans="1:132" ht="1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row>
    <row r="997" spans="1:132" ht="1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row>
    <row r="998" spans="1:132" ht="1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row>
    <row r="999" spans="1:132" ht="1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row>
    <row r="1000" spans="1:132" ht="1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row>
    <row r="1001" spans="1:132" ht="16">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row>
    <row r="1002" spans="1:132" ht="16">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row>
  </sheetData>
  <mergeCells count="4">
    <mergeCell ref="CV2:DH2"/>
    <mergeCell ref="D2:P2"/>
    <mergeCell ref="AS2:AV2"/>
    <mergeCell ref="AJ2:AR2"/>
  </mergeCells>
  <pageMargins left="0.7" right="0.7" top="0.75" bottom="0.75" header="0" footer="0"/>
  <pageSetup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1000"/>
  <sheetViews>
    <sheetView showGridLines="0" workbookViewId="0"/>
  </sheetViews>
  <sheetFormatPr baseColWidth="10" defaultColWidth="11.28515625" defaultRowHeight="15" customHeight="1"/>
  <cols>
    <col min="1" max="26" width="10.5703125" customWidth="1"/>
  </cols>
  <sheetData>
    <row r="1" spans="1:1" ht="15.75" customHeight="1">
      <c r="A1" s="56" t="s">
        <v>26</v>
      </c>
    </row>
    <row r="2" spans="1:1" ht="15.75" customHeight="1">
      <c r="A2" s="4" t="s">
        <v>27</v>
      </c>
    </row>
    <row r="3" spans="1:1" ht="15.75" customHeight="1"/>
    <row r="4" spans="1:1" ht="15.75" customHeight="1"/>
    <row r="5" spans="1:1" ht="15.75" customHeight="1"/>
    <row r="6" spans="1:1" ht="15.75" customHeight="1"/>
    <row r="7" spans="1:1" ht="15.75" customHeight="1"/>
    <row r="8" spans="1:1" ht="15.75" customHeight="1"/>
    <row r="9" spans="1:1" ht="15.75" customHeight="1"/>
    <row r="10" spans="1:1" ht="15.75" customHeight="1"/>
    <row r="11" spans="1:1" ht="15.75" customHeight="1"/>
    <row r="12" spans="1:1" ht="15.75" customHeight="1"/>
    <row r="13" spans="1:1" ht="15.75" customHeight="1"/>
    <row r="14" spans="1:1" ht="15.75" customHeight="1"/>
    <row r="15" spans="1:1" ht="15.75" customHeight="1"/>
    <row r="16" spans="1:1"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pageSetUpPr fitToPage="1"/>
  </sheetPr>
  <dimension ref="A1:DJ1002"/>
  <sheetViews>
    <sheetView showGridLines="0" workbookViewId="0">
      <pane xSplit="4" ySplit="9" topLeftCell="AG10" activePane="bottomRight" state="frozen"/>
      <selection pane="topRight"/>
      <selection pane="bottomLeft"/>
      <selection pane="bottomRight"/>
    </sheetView>
  </sheetViews>
  <sheetFormatPr baseColWidth="10" defaultColWidth="11.28515625" defaultRowHeight="15" customHeight="1" outlineLevelCol="1"/>
  <cols>
    <col min="1" max="1" width="4.7109375" customWidth="1"/>
    <col min="2" max="2" width="3.28515625" customWidth="1"/>
    <col min="3" max="3" width="30.42578125" customWidth="1"/>
    <col min="4" max="4" width="3.28515625" customWidth="1"/>
    <col min="5" max="16" width="14" hidden="1" customWidth="1" outlineLevel="1"/>
    <col min="17" max="17" width="17.7109375" hidden="1" customWidth="1" collapsed="1"/>
    <col min="18" max="32" width="15" hidden="1" customWidth="1" outlineLevel="1"/>
    <col min="33" max="33" width="12.5703125" customWidth="1" collapsed="1"/>
    <col min="34" max="48" width="12.5703125" hidden="1" customWidth="1" outlineLevel="1"/>
    <col min="49" max="49" width="12.5703125" customWidth="1" collapsed="1"/>
    <col min="50" max="64" width="12.5703125" hidden="1" customWidth="1" outlineLevel="1"/>
    <col min="65" max="65" width="12.5703125" customWidth="1" collapsed="1"/>
    <col min="66" max="80" width="12.5703125" hidden="1" customWidth="1" outlineLevel="1"/>
    <col min="81" max="81" width="12.5703125" customWidth="1" collapsed="1"/>
    <col min="82" max="96" width="12.5703125" hidden="1" customWidth="1" outlineLevel="1"/>
    <col min="97" max="97" width="12.5703125" customWidth="1" collapsed="1"/>
    <col min="98" max="112" width="12.5703125" hidden="1" customWidth="1" outlineLevel="1"/>
    <col min="113" max="113" width="12.5703125" customWidth="1" collapsed="1"/>
    <col min="114" max="114" width="11.28515625" customWidth="1"/>
  </cols>
  <sheetData>
    <row r="1" spans="1:114" ht="15.75" customHeight="1">
      <c r="A1" s="61"/>
      <c r="B1" s="61"/>
      <c r="C1" s="62"/>
      <c r="D1" s="61"/>
      <c r="E1" s="61"/>
      <c r="F1" s="61"/>
      <c r="G1" s="61"/>
      <c r="H1" s="61"/>
      <c r="I1" s="61"/>
      <c r="J1" s="61"/>
      <c r="K1" s="61"/>
      <c r="L1" s="61"/>
      <c r="M1" s="61"/>
      <c r="N1" s="61"/>
      <c r="O1" s="61"/>
      <c r="P1" s="61"/>
      <c r="Q1" s="63"/>
      <c r="R1" s="64"/>
      <c r="S1" s="64"/>
      <c r="T1" s="61"/>
      <c r="U1" s="61"/>
      <c r="V1" s="61"/>
      <c r="W1" s="61"/>
      <c r="X1" s="61"/>
      <c r="Y1" s="61"/>
      <c r="Z1" s="61"/>
      <c r="AA1" s="61"/>
      <c r="AB1" s="61"/>
      <c r="AC1" s="61"/>
      <c r="AD1" s="61"/>
      <c r="AE1" s="61"/>
      <c r="AF1" s="61"/>
      <c r="AG1" s="63"/>
      <c r="AH1" s="64"/>
      <c r="AI1" s="64"/>
      <c r="AJ1" s="61"/>
      <c r="AK1" s="61"/>
      <c r="AL1" s="61"/>
      <c r="AM1" s="61"/>
      <c r="AN1" s="61"/>
      <c r="AO1" s="61"/>
      <c r="AP1" s="61"/>
      <c r="AQ1" s="61"/>
      <c r="AR1" s="61"/>
      <c r="AS1" s="61"/>
      <c r="AT1" s="61"/>
      <c r="AU1" s="61"/>
      <c r="AV1" s="61"/>
      <c r="AW1" s="63"/>
      <c r="AX1" s="64"/>
      <c r="AY1" s="64"/>
      <c r="AZ1" s="61"/>
      <c r="BA1" s="61"/>
      <c r="BB1" s="61"/>
      <c r="BC1" s="61"/>
      <c r="BD1" s="61"/>
      <c r="BE1" s="61"/>
      <c r="BF1" s="61"/>
      <c r="BG1" s="61"/>
      <c r="BH1" s="61"/>
      <c r="BI1" s="61"/>
      <c r="BJ1" s="61"/>
      <c r="BK1" s="61"/>
      <c r="BL1" s="61"/>
      <c r="BM1" s="63"/>
      <c r="BN1" s="64"/>
      <c r="BO1" s="61"/>
      <c r="BP1" s="61"/>
      <c r="BQ1" s="61"/>
      <c r="BR1" s="61"/>
      <c r="BS1" s="61"/>
      <c r="BT1" s="61"/>
      <c r="BU1" s="61"/>
      <c r="BV1" s="61"/>
      <c r="BW1" s="61"/>
      <c r="BX1" s="61"/>
      <c r="BY1" s="61"/>
      <c r="BZ1" s="61"/>
      <c r="CA1" s="61"/>
      <c r="CB1" s="61"/>
      <c r="CC1" s="63"/>
      <c r="CD1" s="61"/>
      <c r="CE1" s="61"/>
      <c r="CF1" s="61"/>
      <c r="CG1" s="61"/>
      <c r="CH1" s="61"/>
      <c r="CI1" s="61"/>
      <c r="CJ1" s="61"/>
      <c r="CK1" s="61"/>
      <c r="CL1" s="61"/>
      <c r="CM1" s="61"/>
      <c r="CN1" s="61"/>
      <c r="CO1" s="61"/>
      <c r="CP1" s="61"/>
      <c r="CQ1" s="61"/>
      <c r="CR1" s="61"/>
      <c r="CS1" s="63"/>
      <c r="CT1" s="61"/>
      <c r="CU1" s="61"/>
      <c r="CV1" s="61"/>
      <c r="CW1" s="61"/>
      <c r="CX1" s="61"/>
      <c r="CY1" s="4"/>
      <c r="CZ1" s="4"/>
      <c r="DA1" s="4"/>
      <c r="DB1" s="4"/>
      <c r="DC1" s="4"/>
      <c r="DD1" s="4"/>
      <c r="DE1" s="4"/>
      <c r="DF1" s="4"/>
      <c r="DG1" s="4"/>
      <c r="DH1" s="4"/>
      <c r="DI1" s="4"/>
      <c r="DJ1" s="4"/>
    </row>
    <row r="2" spans="1:114" ht="26">
      <c r="A2" s="61"/>
      <c r="B2" s="61"/>
      <c r="C2" s="237" t="s">
        <v>28</v>
      </c>
      <c r="D2" s="61"/>
      <c r="E2" s="61"/>
      <c r="F2" s="61"/>
      <c r="G2" s="61"/>
      <c r="H2" s="61"/>
      <c r="I2" s="61"/>
      <c r="J2" s="61"/>
      <c r="K2" s="61"/>
      <c r="L2" s="61"/>
      <c r="M2" s="61"/>
      <c r="N2" s="61"/>
      <c r="O2" s="61"/>
      <c r="P2" s="61"/>
      <c r="Q2" s="63"/>
      <c r="R2" s="64"/>
      <c r="S2" s="64"/>
      <c r="T2" s="61"/>
      <c r="U2" s="61"/>
      <c r="V2" s="61"/>
      <c r="W2" s="61"/>
      <c r="X2" s="61"/>
      <c r="Y2" s="61"/>
      <c r="Z2" s="61"/>
      <c r="AA2" s="61"/>
      <c r="AB2" s="61"/>
      <c r="AC2" s="61"/>
      <c r="AD2" s="61"/>
      <c r="AE2" s="61"/>
      <c r="AF2" s="61"/>
      <c r="AG2" s="63"/>
      <c r="AH2" s="64"/>
      <c r="AI2" s="64"/>
      <c r="AJ2" s="61"/>
      <c r="AK2" s="61"/>
      <c r="AL2" s="61"/>
      <c r="AM2" s="61"/>
      <c r="AN2" s="61"/>
      <c r="AO2" s="61"/>
      <c r="AP2" s="61"/>
      <c r="AQ2" s="61"/>
      <c r="AR2" s="61"/>
      <c r="AS2" s="61"/>
      <c r="AT2" s="61"/>
      <c r="AU2" s="61"/>
      <c r="AV2" s="61"/>
      <c r="AW2" s="63"/>
      <c r="AX2" s="64"/>
      <c r="AY2" s="64"/>
      <c r="AZ2" s="61"/>
      <c r="BA2" s="61"/>
      <c r="BB2" s="61"/>
      <c r="BC2" s="61"/>
      <c r="BD2" s="61"/>
      <c r="BE2" s="61"/>
      <c r="BF2" s="61"/>
      <c r="BG2" s="61"/>
      <c r="BH2" s="61"/>
      <c r="BI2" s="61"/>
      <c r="BJ2" s="61"/>
      <c r="BK2" s="61"/>
      <c r="BL2" s="61"/>
      <c r="BM2" s="63"/>
      <c r="BN2" s="64"/>
      <c r="BO2" s="61"/>
      <c r="BP2" s="61"/>
      <c r="BQ2" s="61"/>
      <c r="BR2" s="61"/>
      <c r="BS2" s="61"/>
      <c r="BT2" s="61"/>
      <c r="BU2" s="61"/>
      <c r="BV2" s="61"/>
      <c r="BW2" s="61"/>
      <c r="BX2" s="61"/>
      <c r="BY2" s="61"/>
      <c r="BZ2" s="61"/>
      <c r="CA2" s="61"/>
      <c r="CB2" s="61"/>
      <c r="CC2" s="63"/>
      <c r="CD2" s="61"/>
      <c r="CE2" s="61"/>
      <c r="CF2" s="61"/>
      <c r="CG2" s="61"/>
      <c r="CH2" s="61"/>
      <c r="CI2" s="61"/>
      <c r="CJ2" s="61"/>
      <c r="CK2" s="61"/>
      <c r="CL2" s="61"/>
      <c r="CM2" s="61"/>
      <c r="CN2" s="61"/>
      <c r="CO2" s="61"/>
      <c r="CP2" s="61"/>
      <c r="CQ2" s="61"/>
      <c r="CR2" s="61"/>
      <c r="CS2" s="63"/>
      <c r="CT2" s="61"/>
      <c r="CU2" s="61"/>
      <c r="CV2" s="61"/>
      <c r="CW2" s="61"/>
      <c r="CX2" s="61"/>
      <c r="CY2" s="4"/>
      <c r="CZ2" s="4"/>
      <c r="DA2" s="4"/>
      <c r="DB2" s="4"/>
      <c r="DC2" s="4"/>
      <c r="DD2" s="4"/>
      <c r="DE2" s="4"/>
      <c r="DF2" s="4"/>
      <c r="DG2" s="4"/>
      <c r="DH2" s="4"/>
      <c r="DI2" s="4"/>
      <c r="DJ2" s="4"/>
    </row>
    <row r="3" spans="1:114" s="185" customFormat="1" ht="16">
      <c r="A3" s="234"/>
      <c r="B3" s="234"/>
      <c r="C3" s="235" t="str">
        <f>Cover!$B$4</f>
        <v>[Insert Company Name]</v>
      </c>
      <c r="D3" s="234"/>
      <c r="E3" s="234"/>
      <c r="F3" s="234"/>
      <c r="G3" s="234"/>
      <c r="H3" s="234"/>
      <c r="I3" s="234"/>
      <c r="J3" s="234"/>
      <c r="K3" s="234"/>
      <c r="L3" s="234"/>
      <c r="M3" s="234"/>
      <c r="N3" s="234"/>
      <c r="O3" s="234"/>
      <c r="P3" s="234"/>
      <c r="Q3" s="235"/>
      <c r="R3" s="236"/>
      <c r="S3" s="236"/>
      <c r="T3" s="234"/>
      <c r="U3" s="234"/>
      <c r="V3" s="234"/>
      <c r="W3" s="234"/>
      <c r="X3" s="234"/>
      <c r="Y3" s="234"/>
      <c r="Z3" s="234"/>
      <c r="AA3" s="234"/>
      <c r="AB3" s="234"/>
      <c r="AC3" s="234"/>
      <c r="AD3" s="234"/>
      <c r="AE3" s="234"/>
      <c r="AF3" s="234"/>
      <c r="AG3" s="235"/>
      <c r="AH3" s="236"/>
      <c r="AI3" s="236"/>
      <c r="AJ3" s="234"/>
      <c r="AK3" s="234"/>
      <c r="AL3" s="234"/>
      <c r="AM3" s="234"/>
      <c r="AN3" s="234"/>
      <c r="AO3" s="234"/>
      <c r="AP3" s="234"/>
      <c r="AQ3" s="234"/>
      <c r="AR3" s="234"/>
      <c r="AS3" s="234"/>
      <c r="AT3" s="234"/>
      <c r="AU3" s="234"/>
      <c r="AV3" s="234"/>
      <c r="AW3" s="235"/>
      <c r="AX3" s="236"/>
      <c r="AY3" s="236"/>
      <c r="AZ3" s="234"/>
      <c r="BA3" s="234"/>
      <c r="BB3" s="234"/>
      <c r="BC3" s="234"/>
      <c r="BD3" s="234"/>
      <c r="BE3" s="234"/>
      <c r="BF3" s="234"/>
      <c r="BG3" s="234"/>
      <c r="BH3" s="234"/>
      <c r="BI3" s="234"/>
      <c r="BJ3" s="234"/>
      <c r="BK3" s="234"/>
      <c r="BL3" s="234"/>
      <c r="BM3" s="235"/>
      <c r="BN3" s="236"/>
      <c r="BO3" s="234"/>
      <c r="BP3" s="234"/>
      <c r="BQ3" s="234"/>
      <c r="BR3" s="234"/>
      <c r="BS3" s="234"/>
      <c r="BT3" s="234"/>
      <c r="BU3" s="234"/>
      <c r="BV3" s="234"/>
      <c r="BW3" s="234"/>
      <c r="BX3" s="234"/>
      <c r="BY3" s="234"/>
      <c r="BZ3" s="234"/>
      <c r="CA3" s="234"/>
      <c r="CB3" s="234"/>
      <c r="CC3" s="235"/>
      <c r="CD3" s="234"/>
      <c r="CE3" s="234"/>
      <c r="CF3" s="234"/>
      <c r="CG3" s="234"/>
      <c r="CH3" s="234"/>
      <c r="CI3" s="234"/>
      <c r="CJ3" s="234"/>
      <c r="CK3" s="234"/>
      <c r="CL3" s="234"/>
      <c r="CM3" s="234"/>
      <c r="CN3" s="234"/>
      <c r="CO3" s="234"/>
      <c r="CP3" s="234"/>
      <c r="CQ3" s="234"/>
      <c r="CR3" s="234"/>
      <c r="CS3" s="235"/>
      <c r="CT3" s="234"/>
      <c r="CU3" s="234"/>
      <c r="CV3" s="234"/>
      <c r="CW3" s="234"/>
      <c r="CX3" s="234"/>
      <c r="CY3" s="4"/>
      <c r="CZ3" s="4"/>
      <c r="DA3" s="4"/>
      <c r="DB3" s="4"/>
      <c r="DC3" s="4"/>
      <c r="DD3" s="4"/>
      <c r="DE3" s="4"/>
      <c r="DF3" s="4"/>
      <c r="DG3" s="4"/>
      <c r="DH3" s="4"/>
      <c r="DI3" s="4"/>
      <c r="DJ3" s="4"/>
    </row>
    <row r="4" spans="1:114" s="185" customFormat="1" ht="16">
      <c r="A4" s="234"/>
      <c r="B4" s="234"/>
      <c r="C4" s="236" t="s">
        <v>11</v>
      </c>
      <c r="D4" s="234"/>
      <c r="E4" s="234"/>
      <c r="F4" s="234"/>
      <c r="G4" s="234"/>
      <c r="H4" s="234"/>
      <c r="I4" s="234"/>
      <c r="J4" s="234"/>
      <c r="K4" s="234"/>
      <c r="L4" s="234"/>
      <c r="M4" s="234"/>
      <c r="N4" s="234"/>
      <c r="O4" s="234"/>
      <c r="P4" s="234"/>
      <c r="Q4" s="235"/>
      <c r="R4" s="236"/>
      <c r="S4" s="236"/>
      <c r="T4" s="234"/>
      <c r="U4" s="234"/>
      <c r="V4" s="234"/>
      <c r="W4" s="234"/>
      <c r="X4" s="234"/>
      <c r="Y4" s="234"/>
      <c r="Z4" s="234"/>
      <c r="AA4" s="234"/>
      <c r="AB4" s="234"/>
      <c r="AC4" s="234"/>
      <c r="AD4" s="234"/>
      <c r="AE4" s="234"/>
      <c r="AF4" s="234"/>
      <c r="AG4" s="235"/>
      <c r="AH4" s="236"/>
      <c r="AI4" s="236"/>
      <c r="AJ4" s="234"/>
      <c r="AK4" s="234"/>
      <c r="AL4" s="234"/>
      <c r="AM4" s="234"/>
      <c r="AN4" s="234"/>
      <c r="AO4" s="234"/>
      <c r="AP4" s="234"/>
      <c r="AQ4" s="234"/>
      <c r="AR4" s="234"/>
      <c r="AS4" s="234"/>
      <c r="AT4" s="234"/>
      <c r="AU4" s="234"/>
      <c r="AV4" s="234"/>
      <c r="AW4" s="235"/>
      <c r="AX4" s="236"/>
      <c r="AY4" s="236"/>
      <c r="AZ4" s="234"/>
      <c r="BA4" s="234"/>
      <c r="BB4" s="234"/>
      <c r="BC4" s="234"/>
      <c r="BD4" s="234"/>
      <c r="BE4" s="234"/>
      <c r="BF4" s="234"/>
      <c r="BG4" s="234"/>
      <c r="BH4" s="234"/>
      <c r="BI4" s="234"/>
      <c r="BJ4" s="234"/>
      <c r="BK4" s="234"/>
      <c r="BL4" s="234"/>
      <c r="BM4" s="235"/>
      <c r="BN4" s="236"/>
      <c r="BO4" s="234"/>
      <c r="BP4" s="234"/>
      <c r="BQ4" s="234"/>
      <c r="BR4" s="234"/>
      <c r="BS4" s="234"/>
      <c r="BT4" s="234"/>
      <c r="BU4" s="234"/>
      <c r="BV4" s="234"/>
      <c r="BW4" s="234"/>
      <c r="BX4" s="234"/>
      <c r="BY4" s="234"/>
      <c r="BZ4" s="234"/>
      <c r="CA4" s="234"/>
      <c r="CB4" s="234"/>
      <c r="CC4" s="235"/>
      <c r="CD4" s="234"/>
      <c r="CE4" s="234"/>
      <c r="CF4" s="234"/>
      <c r="CG4" s="234"/>
      <c r="CH4" s="234"/>
      <c r="CI4" s="234"/>
      <c r="CJ4" s="234"/>
      <c r="CK4" s="234"/>
      <c r="CL4" s="234"/>
      <c r="CM4" s="234"/>
      <c r="CN4" s="234"/>
      <c r="CO4" s="234"/>
      <c r="CP4" s="234"/>
      <c r="CQ4" s="234"/>
      <c r="CR4" s="234"/>
      <c r="CS4" s="235"/>
      <c r="CT4" s="234"/>
      <c r="CU4" s="234"/>
      <c r="CV4" s="234"/>
      <c r="CW4" s="234"/>
      <c r="CX4" s="234"/>
      <c r="CY4" s="4"/>
      <c r="CZ4" s="4"/>
      <c r="DA4" s="4"/>
      <c r="DB4" s="4"/>
      <c r="DC4" s="4"/>
      <c r="DD4" s="4"/>
      <c r="DE4" s="4"/>
      <c r="DF4" s="4"/>
      <c r="DG4" s="4"/>
      <c r="DH4" s="4"/>
      <c r="DI4" s="4"/>
      <c r="DJ4" s="4"/>
    </row>
    <row r="5" spans="1:114" ht="7" customHeight="1">
      <c r="A5" s="61"/>
      <c r="B5" s="61"/>
      <c r="C5" s="62"/>
      <c r="D5" s="61"/>
      <c r="E5" s="61"/>
      <c r="F5" s="61"/>
      <c r="G5" s="61"/>
      <c r="H5" s="61"/>
      <c r="I5" s="61"/>
      <c r="J5" s="61"/>
      <c r="K5" s="61"/>
      <c r="L5" s="61"/>
      <c r="M5" s="61"/>
      <c r="N5" s="61"/>
      <c r="O5" s="61"/>
      <c r="P5" s="61"/>
      <c r="Q5" s="63"/>
      <c r="R5" s="64"/>
      <c r="S5" s="64"/>
      <c r="T5" s="61"/>
      <c r="U5" s="61"/>
      <c r="V5" s="61"/>
      <c r="W5" s="61"/>
      <c r="X5" s="61"/>
      <c r="Y5" s="61"/>
      <c r="Z5" s="61"/>
      <c r="AA5" s="61"/>
      <c r="AB5" s="61"/>
      <c r="AC5" s="61"/>
      <c r="AD5" s="61"/>
      <c r="AE5" s="61"/>
      <c r="AF5" s="61"/>
      <c r="AG5" s="63"/>
      <c r="AH5" s="64"/>
      <c r="AI5" s="64"/>
      <c r="AJ5" s="61"/>
      <c r="AK5" s="61"/>
      <c r="AL5" s="61"/>
      <c r="AM5" s="61"/>
      <c r="AN5" s="61"/>
      <c r="AO5" s="61"/>
      <c r="AP5" s="61"/>
      <c r="AQ5" s="61"/>
      <c r="AR5" s="61"/>
      <c r="AS5" s="61"/>
      <c r="AT5" s="61"/>
      <c r="AU5" s="61"/>
      <c r="AV5" s="61"/>
      <c r="AW5" s="63"/>
      <c r="AX5" s="64"/>
      <c r="AY5" s="64"/>
      <c r="AZ5" s="61"/>
      <c r="BA5" s="61"/>
      <c r="BB5" s="61"/>
      <c r="BC5" s="61"/>
      <c r="BD5" s="61"/>
      <c r="BE5" s="61"/>
      <c r="BF5" s="61"/>
      <c r="BG5" s="61"/>
      <c r="BH5" s="61"/>
      <c r="BI5" s="61"/>
      <c r="BJ5" s="61"/>
      <c r="BK5" s="61"/>
      <c r="BL5" s="61"/>
      <c r="BM5" s="63"/>
      <c r="BN5" s="64"/>
      <c r="BO5" s="61"/>
      <c r="BP5" s="61"/>
      <c r="BQ5" s="61"/>
      <c r="BR5" s="61"/>
      <c r="BS5" s="61"/>
      <c r="BT5" s="61"/>
      <c r="BU5" s="61"/>
      <c r="BV5" s="61"/>
      <c r="BW5" s="61"/>
      <c r="BX5" s="61"/>
      <c r="BY5" s="61"/>
      <c r="BZ5" s="61"/>
      <c r="CA5" s="61"/>
      <c r="CB5" s="61"/>
      <c r="CC5" s="63"/>
      <c r="CD5" s="61"/>
      <c r="CE5" s="61"/>
      <c r="CF5" s="61"/>
      <c r="CG5" s="61"/>
      <c r="CH5" s="61"/>
      <c r="CI5" s="61"/>
      <c r="CJ5" s="61"/>
      <c r="CK5" s="61"/>
      <c r="CL5" s="61"/>
      <c r="CM5" s="61"/>
      <c r="CN5" s="61"/>
      <c r="CO5" s="61"/>
      <c r="CP5" s="61"/>
      <c r="CQ5" s="61"/>
      <c r="CR5" s="61"/>
      <c r="CS5" s="63"/>
      <c r="CT5" s="61"/>
      <c r="CU5" s="61"/>
      <c r="CV5" s="61"/>
      <c r="CW5" s="61"/>
      <c r="CX5" s="61"/>
      <c r="CY5" s="4"/>
      <c r="CZ5" s="4"/>
      <c r="DA5" s="4"/>
      <c r="DB5" s="4"/>
      <c r="DC5" s="4"/>
      <c r="DD5" s="4"/>
      <c r="DE5" s="4"/>
      <c r="DF5" s="4"/>
      <c r="DG5" s="4"/>
      <c r="DH5" s="4"/>
      <c r="DI5" s="4"/>
      <c r="DJ5" s="4"/>
    </row>
    <row r="6" spans="1:114" ht="15.75" customHeight="1">
      <c r="A6" s="61"/>
      <c r="B6" s="61"/>
      <c r="C6" s="65"/>
      <c r="D6" s="66"/>
      <c r="E6" s="66"/>
      <c r="F6" s="66"/>
      <c r="G6" s="66"/>
      <c r="H6" s="66"/>
      <c r="I6" s="66"/>
      <c r="J6" s="66"/>
      <c r="K6" s="66"/>
      <c r="L6" s="66"/>
      <c r="M6" s="66"/>
      <c r="N6" s="66"/>
      <c r="O6" s="66"/>
      <c r="P6" s="66"/>
      <c r="Q6" s="66" t="str">
        <f>"FY"&amp;TEXT(Q7,"YY")</f>
        <v>FY17</v>
      </c>
      <c r="R6" s="10"/>
      <c r="S6" s="10"/>
      <c r="T6" s="4"/>
      <c r="U6" s="66"/>
      <c r="V6" s="66"/>
      <c r="W6" s="66"/>
      <c r="X6" s="66"/>
      <c r="Y6" s="66"/>
      <c r="Z6" s="66"/>
      <c r="AA6" s="66"/>
      <c r="AB6" s="66"/>
      <c r="AC6" s="66"/>
      <c r="AD6" s="66"/>
      <c r="AE6" s="66"/>
      <c r="AF6" s="66"/>
      <c r="AG6" s="66" t="str">
        <f>"FY"&amp;TEXT(AG7,"YY")</f>
        <v>FY18</v>
      </c>
      <c r="AH6" s="10"/>
      <c r="AI6" s="10"/>
      <c r="AJ6" s="4"/>
      <c r="AK6" s="66"/>
      <c r="AL6" s="66"/>
      <c r="AM6" s="66"/>
      <c r="AN6" s="66"/>
      <c r="AO6" s="66"/>
      <c r="AP6" s="66"/>
      <c r="AQ6" s="66"/>
      <c r="AR6" s="66"/>
      <c r="AS6" s="66"/>
      <c r="AT6" s="66"/>
      <c r="AU6" s="66"/>
      <c r="AV6" s="66"/>
      <c r="AW6" s="66" t="str">
        <f>"FY"&amp;TEXT(AW7,"YY")</f>
        <v>FY19</v>
      </c>
      <c r="AX6" s="64"/>
      <c r="AY6" s="64"/>
      <c r="AZ6" s="61"/>
      <c r="BA6" s="66"/>
      <c r="BB6" s="66"/>
      <c r="BC6" s="66"/>
      <c r="BD6" s="66"/>
      <c r="BE6" s="66"/>
      <c r="BF6" s="66"/>
      <c r="BG6" s="66"/>
      <c r="BH6" s="66"/>
      <c r="BI6" s="66"/>
      <c r="BJ6" s="66"/>
      <c r="BK6" s="66"/>
      <c r="BL6" s="66"/>
      <c r="BM6" s="66" t="str">
        <f>"FY"&amp;TEXT(BM7,"YY")</f>
        <v>FY20</v>
      </c>
      <c r="BN6" s="64"/>
      <c r="BO6" s="64"/>
      <c r="BP6" s="61"/>
      <c r="BQ6" s="66"/>
      <c r="BR6" s="66"/>
      <c r="BS6" s="66"/>
      <c r="BT6" s="66"/>
      <c r="BU6" s="66"/>
      <c r="BV6" s="66"/>
      <c r="BW6" s="66"/>
      <c r="BX6" s="66"/>
      <c r="BY6" s="66"/>
      <c r="BZ6" s="66"/>
      <c r="CA6" s="66"/>
      <c r="CB6" s="66"/>
      <c r="CC6" s="66" t="str">
        <f>"FY"&amp;TEXT(CC7,"YY")</f>
        <v>FY21</v>
      </c>
      <c r="CD6" s="10"/>
      <c r="CE6" s="10"/>
      <c r="CF6" s="4"/>
      <c r="CG6" s="66"/>
      <c r="CH6" s="66"/>
      <c r="CI6" s="66"/>
      <c r="CJ6" s="66"/>
      <c r="CK6" s="66"/>
      <c r="CL6" s="66"/>
      <c r="CM6" s="66"/>
      <c r="CN6" s="66"/>
      <c r="CO6" s="66"/>
      <c r="CP6" s="66"/>
      <c r="CQ6" s="66"/>
      <c r="CR6" s="66"/>
      <c r="CS6" s="66" t="str">
        <f>"FY"&amp;TEXT(CS7,"YY")</f>
        <v>FY22</v>
      </c>
      <c r="CT6" s="61"/>
      <c r="CU6" s="61"/>
      <c r="CV6" s="61"/>
      <c r="CW6" s="66"/>
      <c r="CX6" s="66"/>
      <c r="CY6" s="66"/>
      <c r="CZ6" s="66"/>
      <c r="DA6" s="66"/>
      <c r="DB6" s="66"/>
      <c r="DC6" s="66"/>
      <c r="DD6" s="66"/>
      <c r="DE6" s="66"/>
      <c r="DF6" s="66"/>
      <c r="DG6" s="66"/>
      <c r="DH6" s="66"/>
      <c r="DI6" s="66" t="str">
        <f>"FY"&amp;TEXT(DI7,"YY")</f>
        <v>FY23</v>
      </c>
      <c r="DJ6" s="4"/>
    </row>
    <row r="7" spans="1:114" ht="15.75" customHeight="1">
      <c r="A7" s="61"/>
      <c r="B7" s="61"/>
      <c r="C7" s="67"/>
      <c r="D7" s="68"/>
      <c r="E7" s="68">
        <v>42766</v>
      </c>
      <c r="F7" s="68">
        <f t="shared" ref="F7:P7" si="0">EOMONTH(E7,1)</f>
        <v>42794</v>
      </c>
      <c r="G7" s="68">
        <f t="shared" si="0"/>
        <v>42825</v>
      </c>
      <c r="H7" s="68">
        <f t="shared" si="0"/>
        <v>42855</v>
      </c>
      <c r="I7" s="68">
        <f t="shared" si="0"/>
        <v>42886</v>
      </c>
      <c r="J7" s="68">
        <f t="shared" si="0"/>
        <v>42916</v>
      </c>
      <c r="K7" s="68">
        <f t="shared" si="0"/>
        <v>42947</v>
      </c>
      <c r="L7" s="68">
        <f t="shared" si="0"/>
        <v>42978</v>
      </c>
      <c r="M7" s="68">
        <f t="shared" si="0"/>
        <v>43008</v>
      </c>
      <c r="N7" s="68">
        <f t="shared" si="0"/>
        <v>43039</v>
      </c>
      <c r="O7" s="68">
        <f t="shared" si="0"/>
        <v>43069</v>
      </c>
      <c r="P7" s="68">
        <f t="shared" si="0"/>
        <v>43100</v>
      </c>
      <c r="Q7" s="68">
        <f>P7</f>
        <v>43100</v>
      </c>
      <c r="R7" s="10"/>
      <c r="S7" s="10"/>
      <c r="T7" s="4"/>
      <c r="U7" s="68">
        <f>EOMONTH(Q7,1)</f>
        <v>43131</v>
      </c>
      <c r="V7" s="68">
        <f t="shared" ref="V7:AF7" si="1">EOMONTH(U7,1)</f>
        <v>43159</v>
      </c>
      <c r="W7" s="68">
        <f t="shared" si="1"/>
        <v>43190</v>
      </c>
      <c r="X7" s="68">
        <f t="shared" si="1"/>
        <v>43220</v>
      </c>
      <c r="Y7" s="68">
        <f t="shared" si="1"/>
        <v>43251</v>
      </c>
      <c r="Z7" s="68">
        <f t="shared" si="1"/>
        <v>43281</v>
      </c>
      <c r="AA7" s="68">
        <f t="shared" si="1"/>
        <v>43312</v>
      </c>
      <c r="AB7" s="68">
        <f t="shared" si="1"/>
        <v>43343</v>
      </c>
      <c r="AC7" s="68">
        <f t="shared" si="1"/>
        <v>43373</v>
      </c>
      <c r="AD7" s="68">
        <f t="shared" si="1"/>
        <v>43404</v>
      </c>
      <c r="AE7" s="68">
        <f t="shared" si="1"/>
        <v>43434</v>
      </c>
      <c r="AF7" s="68">
        <f t="shared" si="1"/>
        <v>43465</v>
      </c>
      <c r="AG7" s="68">
        <f>AF7</f>
        <v>43465</v>
      </c>
      <c r="AH7" s="10"/>
      <c r="AI7" s="10"/>
      <c r="AJ7" s="4"/>
      <c r="AK7" s="68">
        <f>EOMONTH(AG7,1)</f>
        <v>43496</v>
      </c>
      <c r="AL7" s="68">
        <f t="shared" ref="AL7:AV7" si="2">EOMONTH(AK7,1)</f>
        <v>43524</v>
      </c>
      <c r="AM7" s="68">
        <f t="shared" si="2"/>
        <v>43555</v>
      </c>
      <c r="AN7" s="68">
        <f t="shared" si="2"/>
        <v>43585</v>
      </c>
      <c r="AO7" s="68">
        <f t="shared" si="2"/>
        <v>43616</v>
      </c>
      <c r="AP7" s="68">
        <f t="shared" si="2"/>
        <v>43646</v>
      </c>
      <c r="AQ7" s="68">
        <f t="shared" si="2"/>
        <v>43677</v>
      </c>
      <c r="AR7" s="68">
        <f t="shared" si="2"/>
        <v>43708</v>
      </c>
      <c r="AS7" s="68">
        <f t="shared" si="2"/>
        <v>43738</v>
      </c>
      <c r="AT7" s="68">
        <f t="shared" si="2"/>
        <v>43769</v>
      </c>
      <c r="AU7" s="68">
        <f t="shared" si="2"/>
        <v>43799</v>
      </c>
      <c r="AV7" s="68">
        <f t="shared" si="2"/>
        <v>43830</v>
      </c>
      <c r="AW7" s="68">
        <f>AV7</f>
        <v>43830</v>
      </c>
      <c r="AX7" s="64"/>
      <c r="AY7" s="64"/>
      <c r="AZ7" s="61"/>
      <c r="BA7" s="68">
        <f>EOMONTH(AW7,1)</f>
        <v>43861</v>
      </c>
      <c r="BB7" s="68">
        <f t="shared" ref="BB7:BL7" si="3">EOMONTH(BA7,1)</f>
        <v>43890</v>
      </c>
      <c r="BC7" s="68">
        <f t="shared" si="3"/>
        <v>43921</v>
      </c>
      <c r="BD7" s="68">
        <f t="shared" si="3"/>
        <v>43951</v>
      </c>
      <c r="BE7" s="68">
        <f t="shared" si="3"/>
        <v>43982</v>
      </c>
      <c r="BF7" s="68">
        <f t="shared" si="3"/>
        <v>44012</v>
      </c>
      <c r="BG7" s="68">
        <f t="shared" si="3"/>
        <v>44043</v>
      </c>
      <c r="BH7" s="68">
        <f t="shared" si="3"/>
        <v>44074</v>
      </c>
      <c r="BI7" s="68">
        <f t="shared" si="3"/>
        <v>44104</v>
      </c>
      <c r="BJ7" s="68">
        <f t="shared" si="3"/>
        <v>44135</v>
      </c>
      <c r="BK7" s="68">
        <f t="shared" si="3"/>
        <v>44165</v>
      </c>
      <c r="BL7" s="68">
        <f t="shared" si="3"/>
        <v>44196</v>
      </c>
      <c r="BM7" s="68">
        <f>BL7</f>
        <v>44196</v>
      </c>
      <c r="BN7" s="64"/>
      <c r="BO7" s="64"/>
      <c r="BP7" s="61"/>
      <c r="BQ7" s="68">
        <f>EOMONTH(BM7,1)</f>
        <v>44227</v>
      </c>
      <c r="BR7" s="68">
        <f t="shared" ref="BR7:CB7" si="4">EOMONTH(BQ7,1)</f>
        <v>44255</v>
      </c>
      <c r="BS7" s="68">
        <f t="shared" si="4"/>
        <v>44286</v>
      </c>
      <c r="BT7" s="68">
        <f t="shared" si="4"/>
        <v>44316</v>
      </c>
      <c r="BU7" s="68">
        <f t="shared" si="4"/>
        <v>44347</v>
      </c>
      <c r="BV7" s="68">
        <f t="shared" si="4"/>
        <v>44377</v>
      </c>
      <c r="BW7" s="68">
        <f t="shared" si="4"/>
        <v>44408</v>
      </c>
      <c r="BX7" s="68">
        <f t="shared" si="4"/>
        <v>44439</v>
      </c>
      <c r="BY7" s="68">
        <f t="shared" si="4"/>
        <v>44469</v>
      </c>
      <c r="BZ7" s="68">
        <f t="shared" si="4"/>
        <v>44500</v>
      </c>
      <c r="CA7" s="68">
        <f t="shared" si="4"/>
        <v>44530</v>
      </c>
      <c r="CB7" s="68">
        <f t="shared" si="4"/>
        <v>44561</v>
      </c>
      <c r="CC7" s="68">
        <f>CB7</f>
        <v>44561</v>
      </c>
      <c r="CD7" s="10"/>
      <c r="CE7" s="10"/>
      <c r="CF7" s="4"/>
      <c r="CG7" s="68">
        <f>EOMONTH(CC7,1)</f>
        <v>44592</v>
      </c>
      <c r="CH7" s="68">
        <f t="shared" ref="CH7:CR7" si="5">EOMONTH(CG7,1)</f>
        <v>44620</v>
      </c>
      <c r="CI7" s="68">
        <f t="shared" si="5"/>
        <v>44651</v>
      </c>
      <c r="CJ7" s="68">
        <f t="shared" si="5"/>
        <v>44681</v>
      </c>
      <c r="CK7" s="68">
        <f t="shared" si="5"/>
        <v>44712</v>
      </c>
      <c r="CL7" s="68">
        <f t="shared" si="5"/>
        <v>44742</v>
      </c>
      <c r="CM7" s="68">
        <f t="shared" si="5"/>
        <v>44773</v>
      </c>
      <c r="CN7" s="68">
        <f t="shared" si="5"/>
        <v>44804</v>
      </c>
      <c r="CO7" s="68">
        <f t="shared" si="5"/>
        <v>44834</v>
      </c>
      <c r="CP7" s="68">
        <f t="shared" si="5"/>
        <v>44865</v>
      </c>
      <c r="CQ7" s="68">
        <f t="shared" si="5"/>
        <v>44895</v>
      </c>
      <c r="CR7" s="68">
        <f t="shared" si="5"/>
        <v>44926</v>
      </c>
      <c r="CS7" s="68">
        <f>CR7</f>
        <v>44926</v>
      </c>
      <c r="CT7" s="61"/>
      <c r="CU7" s="61"/>
      <c r="CV7" s="61"/>
      <c r="CW7" s="68">
        <f>EOMONTH(CS7,1)</f>
        <v>44957</v>
      </c>
      <c r="CX7" s="68">
        <f t="shared" ref="CX7:DH7" si="6">EOMONTH(CW7,1)</f>
        <v>44985</v>
      </c>
      <c r="CY7" s="68">
        <f t="shared" si="6"/>
        <v>45016</v>
      </c>
      <c r="CZ7" s="68">
        <f t="shared" si="6"/>
        <v>45046</v>
      </c>
      <c r="DA7" s="68">
        <f t="shared" si="6"/>
        <v>45077</v>
      </c>
      <c r="DB7" s="68">
        <f t="shared" si="6"/>
        <v>45107</v>
      </c>
      <c r="DC7" s="68">
        <f t="shared" si="6"/>
        <v>45138</v>
      </c>
      <c r="DD7" s="68">
        <f t="shared" si="6"/>
        <v>45169</v>
      </c>
      <c r="DE7" s="68">
        <f t="shared" si="6"/>
        <v>45199</v>
      </c>
      <c r="DF7" s="68">
        <f t="shared" si="6"/>
        <v>45230</v>
      </c>
      <c r="DG7" s="68">
        <f t="shared" si="6"/>
        <v>45260</v>
      </c>
      <c r="DH7" s="68">
        <f t="shared" si="6"/>
        <v>45291</v>
      </c>
      <c r="DI7" s="68">
        <f>DH7</f>
        <v>45291</v>
      </c>
      <c r="DJ7" s="4"/>
    </row>
    <row r="8" spans="1:114" ht="15.75" customHeight="1">
      <c r="A8" s="61"/>
      <c r="B8" s="61"/>
      <c r="C8" s="71"/>
      <c r="D8" s="72"/>
      <c r="E8" s="72" t="s">
        <v>29</v>
      </c>
      <c r="F8" s="72" t="str">
        <f t="shared" ref="F8:Q8" si="7">E8</f>
        <v>Actual</v>
      </c>
      <c r="G8" s="72" t="str">
        <f t="shared" si="7"/>
        <v>Actual</v>
      </c>
      <c r="H8" s="72" t="str">
        <f t="shared" si="7"/>
        <v>Actual</v>
      </c>
      <c r="I8" s="72" t="str">
        <f t="shared" si="7"/>
        <v>Actual</v>
      </c>
      <c r="J8" s="72" t="str">
        <f t="shared" si="7"/>
        <v>Actual</v>
      </c>
      <c r="K8" s="72" t="str">
        <f t="shared" si="7"/>
        <v>Actual</v>
      </c>
      <c r="L8" s="72" t="str">
        <f t="shared" si="7"/>
        <v>Actual</v>
      </c>
      <c r="M8" s="72" t="str">
        <f t="shared" si="7"/>
        <v>Actual</v>
      </c>
      <c r="N8" s="72" t="str">
        <f t="shared" si="7"/>
        <v>Actual</v>
      </c>
      <c r="O8" s="72" t="str">
        <f t="shared" si="7"/>
        <v>Actual</v>
      </c>
      <c r="P8" s="72" t="str">
        <f t="shared" si="7"/>
        <v>Actual</v>
      </c>
      <c r="Q8" s="72" t="str">
        <f t="shared" si="7"/>
        <v>Actual</v>
      </c>
      <c r="R8" s="10"/>
      <c r="S8" s="10"/>
      <c r="T8" s="4"/>
      <c r="U8" s="72" t="str">
        <f>Q8</f>
        <v>Actual</v>
      </c>
      <c r="V8" s="72" t="str">
        <f t="shared" ref="V8:AG8" si="8">U8</f>
        <v>Actual</v>
      </c>
      <c r="W8" s="72" t="str">
        <f t="shared" si="8"/>
        <v>Actual</v>
      </c>
      <c r="X8" s="72" t="str">
        <f t="shared" si="8"/>
        <v>Actual</v>
      </c>
      <c r="Y8" s="72" t="str">
        <f t="shared" si="8"/>
        <v>Actual</v>
      </c>
      <c r="Z8" s="72" t="str">
        <f t="shared" si="8"/>
        <v>Actual</v>
      </c>
      <c r="AA8" s="72" t="str">
        <f t="shared" si="8"/>
        <v>Actual</v>
      </c>
      <c r="AB8" s="72" t="str">
        <f t="shared" si="8"/>
        <v>Actual</v>
      </c>
      <c r="AC8" s="72" t="str">
        <f t="shared" si="8"/>
        <v>Actual</v>
      </c>
      <c r="AD8" s="72" t="str">
        <f t="shared" si="8"/>
        <v>Actual</v>
      </c>
      <c r="AE8" s="72" t="str">
        <f t="shared" si="8"/>
        <v>Actual</v>
      </c>
      <c r="AF8" s="72" t="str">
        <f t="shared" si="8"/>
        <v>Actual</v>
      </c>
      <c r="AG8" s="72" t="str">
        <f t="shared" si="8"/>
        <v>Actual</v>
      </c>
      <c r="AH8" s="10"/>
      <c r="AI8" s="10"/>
      <c r="AJ8" s="4"/>
      <c r="AK8" s="72" t="str">
        <f>AG8</f>
        <v>Actual</v>
      </c>
      <c r="AL8" s="72" t="str">
        <f t="shared" ref="AL8:AM8" si="9">AK8</f>
        <v>Actual</v>
      </c>
      <c r="AM8" s="72" t="str">
        <f t="shared" si="9"/>
        <v>Actual</v>
      </c>
      <c r="AN8" s="72" t="s">
        <v>29</v>
      </c>
      <c r="AO8" s="72" t="str">
        <f t="shared" ref="AO8:AP8" si="10">AN8</f>
        <v>Actual</v>
      </c>
      <c r="AP8" s="72" t="str">
        <f t="shared" si="10"/>
        <v>Actual</v>
      </c>
      <c r="AQ8" s="72" t="s">
        <v>31</v>
      </c>
      <c r="AR8" s="72" t="str">
        <f t="shared" ref="AR8:AW8" si="11">AQ8</f>
        <v>Forecast</v>
      </c>
      <c r="AS8" s="72" t="str">
        <f t="shared" si="11"/>
        <v>Forecast</v>
      </c>
      <c r="AT8" s="72" t="str">
        <f t="shared" si="11"/>
        <v>Forecast</v>
      </c>
      <c r="AU8" s="72" t="str">
        <f t="shared" si="11"/>
        <v>Forecast</v>
      </c>
      <c r="AV8" s="72" t="str">
        <f t="shared" si="11"/>
        <v>Forecast</v>
      </c>
      <c r="AW8" s="72" t="str">
        <f t="shared" si="11"/>
        <v>Forecast</v>
      </c>
      <c r="AX8" s="64"/>
      <c r="AY8" s="64"/>
      <c r="AZ8" s="61"/>
      <c r="BA8" s="72" t="str">
        <f>AW8</f>
        <v>Forecast</v>
      </c>
      <c r="BB8" s="72" t="str">
        <f t="shared" ref="BB8:BM8" si="12">BA8</f>
        <v>Forecast</v>
      </c>
      <c r="BC8" s="72" t="str">
        <f t="shared" si="12"/>
        <v>Forecast</v>
      </c>
      <c r="BD8" s="72" t="str">
        <f t="shared" si="12"/>
        <v>Forecast</v>
      </c>
      <c r="BE8" s="72" t="str">
        <f t="shared" si="12"/>
        <v>Forecast</v>
      </c>
      <c r="BF8" s="72" t="str">
        <f t="shared" si="12"/>
        <v>Forecast</v>
      </c>
      <c r="BG8" s="72" t="str">
        <f t="shared" si="12"/>
        <v>Forecast</v>
      </c>
      <c r="BH8" s="72" t="str">
        <f t="shared" si="12"/>
        <v>Forecast</v>
      </c>
      <c r="BI8" s="72" t="str">
        <f t="shared" si="12"/>
        <v>Forecast</v>
      </c>
      <c r="BJ8" s="72" t="str">
        <f t="shared" si="12"/>
        <v>Forecast</v>
      </c>
      <c r="BK8" s="72" t="str">
        <f t="shared" si="12"/>
        <v>Forecast</v>
      </c>
      <c r="BL8" s="72" t="str">
        <f t="shared" si="12"/>
        <v>Forecast</v>
      </c>
      <c r="BM8" s="72" t="str">
        <f t="shared" si="12"/>
        <v>Forecast</v>
      </c>
      <c r="BN8" s="64"/>
      <c r="BO8" s="64"/>
      <c r="BP8" s="61"/>
      <c r="BQ8" s="72" t="str">
        <f>BM8</f>
        <v>Forecast</v>
      </c>
      <c r="BR8" s="72" t="str">
        <f t="shared" ref="BR8:CC8" si="13">BQ8</f>
        <v>Forecast</v>
      </c>
      <c r="BS8" s="72" t="str">
        <f t="shared" si="13"/>
        <v>Forecast</v>
      </c>
      <c r="BT8" s="72" t="str">
        <f t="shared" si="13"/>
        <v>Forecast</v>
      </c>
      <c r="BU8" s="72" t="str">
        <f t="shared" si="13"/>
        <v>Forecast</v>
      </c>
      <c r="BV8" s="72" t="str">
        <f t="shared" si="13"/>
        <v>Forecast</v>
      </c>
      <c r="BW8" s="72" t="str">
        <f t="shared" si="13"/>
        <v>Forecast</v>
      </c>
      <c r="BX8" s="72" t="str">
        <f t="shared" si="13"/>
        <v>Forecast</v>
      </c>
      <c r="BY8" s="72" t="str">
        <f t="shared" si="13"/>
        <v>Forecast</v>
      </c>
      <c r="BZ8" s="72" t="str">
        <f t="shared" si="13"/>
        <v>Forecast</v>
      </c>
      <c r="CA8" s="72" t="str">
        <f t="shared" si="13"/>
        <v>Forecast</v>
      </c>
      <c r="CB8" s="72" t="str">
        <f t="shared" si="13"/>
        <v>Forecast</v>
      </c>
      <c r="CC8" s="72" t="str">
        <f t="shared" si="13"/>
        <v>Forecast</v>
      </c>
      <c r="CD8" s="10"/>
      <c r="CE8" s="10"/>
      <c r="CF8" s="4"/>
      <c r="CG8" s="72" t="str">
        <f>CC8</f>
        <v>Forecast</v>
      </c>
      <c r="CH8" s="72" t="str">
        <f t="shared" ref="CH8:CS8" si="14">CG8</f>
        <v>Forecast</v>
      </c>
      <c r="CI8" s="72" t="str">
        <f t="shared" si="14"/>
        <v>Forecast</v>
      </c>
      <c r="CJ8" s="72" t="str">
        <f t="shared" si="14"/>
        <v>Forecast</v>
      </c>
      <c r="CK8" s="72" t="str">
        <f t="shared" si="14"/>
        <v>Forecast</v>
      </c>
      <c r="CL8" s="72" t="str">
        <f t="shared" si="14"/>
        <v>Forecast</v>
      </c>
      <c r="CM8" s="72" t="str">
        <f t="shared" si="14"/>
        <v>Forecast</v>
      </c>
      <c r="CN8" s="72" t="str">
        <f t="shared" si="14"/>
        <v>Forecast</v>
      </c>
      <c r="CO8" s="72" t="str">
        <f t="shared" si="14"/>
        <v>Forecast</v>
      </c>
      <c r="CP8" s="72" t="str">
        <f t="shared" si="14"/>
        <v>Forecast</v>
      </c>
      <c r="CQ8" s="72" t="str">
        <f t="shared" si="14"/>
        <v>Forecast</v>
      </c>
      <c r="CR8" s="72" t="str">
        <f t="shared" si="14"/>
        <v>Forecast</v>
      </c>
      <c r="CS8" s="72" t="str">
        <f t="shared" si="14"/>
        <v>Forecast</v>
      </c>
      <c r="CT8" s="61"/>
      <c r="CU8" s="61"/>
      <c r="CV8" s="61"/>
      <c r="CW8" s="72" t="str">
        <f>CS8</f>
        <v>Forecast</v>
      </c>
      <c r="CX8" s="72" t="str">
        <f t="shared" ref="CX8:DI8" si="15">CW8</f>
        <v>Forecast</v>
      </c>
      <c r="CY8" s="72" t="str">
        <f t="shared" si="15"/>
        <v>Forecast</v>
      </c>
      <c r="CZ8" s="72" t="str">
        <f t="shared" si="15"/>
        <v>Forecast</v>
      </c>
      <c r="DA8" s="72" t="str">
        <f t="shared" si="15"/>
        <v>Forecast</v>
      </c>
      <c r="DB8" s="72" t="str">
        <f t="shared" si="15"/>
        <v>Forecast</v>
      </c>
      <c r="DC8" s="72" t="str">
        <f t="shared" si="15"/>
        <v>Forecast</v>
      </c>
      <c r="DD8" s="72" t="str">
        <f t="shared" si="15"/>
        <v>Forecast</v>
      </c>
      <c r="DE8" s="72" t="str">
        <f t="shared" si="15"/>
        <v>Forecast</v>
      </c>
      <c r="DF8" s="72" t="str">
        <f t="shared" si="15"/>
        <v>Forecast</v>
      </c>
      <c r="DG8" s="72" t="str">
        <f t="shared" si="15"/>
        <v>Forecast</v>
      </c>
      <c r="DH8" s="72" t="str">
        <f t="shared" si="15"/>
        <v>Forecast</v>
      </c>
      <c r="DI8" s="72" t="str">
        <f t="shared" si="15"/>
        <v>Forecast</v>
      </c>
      <c r="DJ8" s="4"/>
    </row>
    <row r="9" spans="1:114" ht="7.5" customHeight="1">
      <c r="A9" s="61"/>
      <c r="B9" s="74"/>
      <c r="C9" s="75"/>
      <c r="D9" s="74"/>
      <c r="E9" s="76"/>
      <c r="F9" s="76"/>
      <c r="G9" s="76"/>
      <c r="H9" s="76"/>
      <c r="I9" s="76"/>
      <c r="J9" s="76"/>
      <c r="K9" s="76"/>
      <c r="L9" s="76"/>
      <c r="M9" s="76"/>
      <c r="N9" s="76"/>
      <c r="O9" s="76"/>
      <c r="P9" s="76"/>
      <c r="Q9" s="74"/>
      <c r="R9" s="77"/>
      <c r="S9" s="77"/>
      <c r="T9" s="74"/>
      <c r="U9" s="76"/>
      <c r="V9" s="76"/>
      <c r="W9" s="76"/>
      <c r="X9" s="76"/>
      <c r="Y9" s="76"/>
      <c r="Z9" s="76"/>
      <c r="AA9" s="76"/>
      <c r="AB9" s="76"/>
      <c r="AC9" s="76"/>
      <c r="AD9" s="76"/>
      <c r="AE9" s="76"/>
      <c r="AF9" s="76"/>
      <c r="AG9" s="74"/>
      <c r="AH9" s="77"/>
      <c r="AI9" s="77"/>
      <c r="AJ9" s="74"/>
      <c r="AK9" s="76"/>
      <c r="AL9" s="76"/>
      <c r="AM9" s="76"/>
      <c r="AN9" s="76"/>
      <c r="AO9" s="76"/>
      <c r="AP9" s="76"/>
      <c r="AQ9" s="76"/>
      <c r="AR9" s="76"/>
      <c r="AS9" s="76"/>
      <c r="AT9" s="76"/>
      <c r="AU9" s="76"/>
      <c r="AV9" s="76"/>
      <c r="AW9" s="74"/>
      <c r="AX9" s="77"/>
      <c r="AY9" s="77"/>
      <c r="AZ9" s="74"/>
      <c r="BA9" s="76"/>
      <c r="BB9" s="76"/>
      <c r="BC9" s="76"/>
      <c r="BD9" s="76"/>
      <c r="BE9" s="76"/>
      <c r="BF9" s="76"/>
      <c r="BG9" s="76"/>
      <c r="BH9" s="76"/>
      <c r="BI9" s="76"/>
      <c r="BJ9" s="76"/>
      <c r="BK9" s="76"/>
      <c r="BL9" s="76"/>
      <c r="BM9" s="74"/>
      <c r="BN9" s="77"/>
      <c r="BO9" s="78"/>
      <c r="BP9" s="74"/>
      <c r="BQ9" s="76"/>
      <c r="BR9" s="76"/>
      <c r="BS9" s="76"/>
      <c r="BT9" s="76"/>
      <c r="BU9" s="76"/>
      <c r="BV9" s="76"/>
      <c r="BW9" s="76"/>
      <c r="BX9" s="76"/>
      <c r="BY9" s="76"/>
      <c r="BZ9" s="76"/>
      <c r="CA9" s="76"/>
      <c r="CB9" s="76"/>
      <c r="CC9" s="74"/>
      <c r="CD9" s="74"/>
      <c r="CE9" s="78"/>
      <c r="CF9" s="74"/>
      <c r="CG9" s="76"/>
      <c r="CH9" s="76"/>
      <c r="CI9" s="76"/>
      <c r="CJ9" s="76"/>
      <c r="CK9" s="76"/>
      <c r="CL9" s="76"/>
      <c r="CM9" s="76"/>
      <c r="CN9" s="76"/>
      <c r="CO9" s="76"/>
      <c r="CP9" s="76"/>
      <c r="CQ9" s="76"/>
      <c r="CR9" s="76"/>
      <c r="CS9" s="74"/>
      <c r="CT9" s="74"/>
      <c r="CU9" s="61"/>
      <c r="CV9" s="61"/>
      <c r="CW9" s="61"/>
      <c r="CX9" s="61"/>
      <c r="CY9" s="4"/>
      <c r="CZ9" s="4"/>
      <c r="DA9" s="4"/>
      <c r="DB9" s="4"/>
      <c r="DC9" s="4"/>
      <c r="DD9" s="4"/>
      <c r="DE9" s="4"/>
      <c r="DF9" s="4"/>
      <c r="DG9" s="4"/>
      <c r="DH9" s="4"/>
      <c r="DI9" s="4"/>
      <c r="DJ9" s="4"/>
    </row>
    <row r="10" spans="1:114" ht="7.5" customHeight="1">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4"/>
      <c r="CZ10" s="4"/>
      <c r="DA10" s="4"/>
      <c r="DB10" s="4"/>
      <c r="DC10" s="4"/>
      <c r="DD10" s="4"/>
      <c r="DE10" s="4"/>
      <c r="DF10" s="4"/>
      <c r="DG10" s="4"/>
      <c r="DH10" s="4"/>
      <c r="DI10" s="4"/>
      <c r="DJ10" s="4"/>
    </row>
    <row r="11" spans="1:114" ht="15.75" customHeight="1">
      <c r="A11" s="61"/>
      <c r="B11" s="61"/>
      <c r="C11" s="63" t="s">
        <v>34</v>
      </c>
      <c r="D11" s="61"/>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61"/>
      <c r="AY11" s="61"/>
      <c r="AZ11" s="61"/>
      <c r="BA11" s="4"/>
      <c r="BB11" s="4"/>
      <c r="BC11" s="4"/>
      <c r="BD11" s="4"/>
      <c r="BE11" s="4"/>
      <c r="BF11" s="4"/>
      <c r="BG11" s="4"/>
      <c r="BH11" s="4"/>
      <c r="BI11" s="4"/>
      <c r="BJ11" s="4"/>
      <c r="BK11" s="4"/>
      <c r="BL11" s="4"/>
      <c r="BM11" s="4"/>
      <c r="BN11" s="61"/>
      <c r="BO11" s="61"/>
      <c r="BP11" s="61"/>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61"/>
      <c r="CU11" s="61"/>
      <c r="CV11" s="61"/>
      <c r="CW11" s="4"/>
      <c r="CX11" s="4"/>
      <c r="CY11" s="4"/>
      <c r="CZ11" s="4"/>
      <c r="DA11" s="4"/>
      <c r="DB11" s="4"/>
      <c r="DC11" s="4"/>
      <c r="DD11" s="4"/>
      <c r="DE11" s="4"/>
      <c r="DF11" s="4"/>
      <c r="DG11" s="4"/>
      <c r="DH11" s="4"/>
      <c r="DI11" s="4"/>
      <c r="DJ11" s="4"/>
    </row>
    <row r="12" spans="1:114" ht="15.75" customHeight="1">
      <c r="A12" s="61"/>
      <c r="B12" s="61"/>
      <c r="C12" s="61" t="s">
        <v>224</v>
      </c>
      <c r="D12" s="61"/>
      <c r="E12" s="79">
        <f>Revenue!F6</f>
        <v>0</v>
      </c>
      <c r="F12" s="79">
        <f>Revenue!G6</f>
        <v>0</v>
      </c>
      <c r="G12" s="79">
        <f>Revenue!H6</f>
        <v>0</v>
      </c>
      <c r="H12" s="79">
        <f>Revenue!I6</f>
        <v>0</v>
      </c>
      <c r="I12" s="79">
        <f>Revenue!J6</f>
        <v>0</v>
      </c>
      <c r="J12" s="79">
        <f>Revenue!K6</f>
        <v>0</v>
      </c>
      <c r="K12" s="79">
        <f>Revenue!L6</f>
        <v>0</v>
      </c>
      <c r="L12" s="79">
        <f>Revenue!M6</f>
        <v>0</v>
      </c>
      <c r="M12" s="79">
        <f>Revenue!N6</f>
        <v>0</v>
      </c>
      <c r="N12" s="79">
        <f>Revenue!O6</f>
        <v>0</v>
      </c>
      <c r="O12" s="79">
        <f>Revenue!P6</f>
        <v>0</v>
      </c>
      <c r="P12" s="79">
        <f>Revenue!Q6</f>
        <v>0</v>
      </c>
      <c r="Q12" s="79">
        <f>Revenue!R6</f>
        <v>0</v>
      </c>
      <c r="R12" s="80"/>
      <c r="S12" s="80"/>
      <c r="T12" s="81"/>
      <c r="U12" s="79">
        <f>Revenue!V6</f>
        <v>0</v>
      </c>
      <c r="V12" s="79">
        <f>Revenue!W6</f>
        <v>0</v>
      </c>
      <c r="W12" s="79">
        <f>Revenue!X6</f>
        <v>0</v>
      </c>
      <c r="X12" s="79">
        <f>Revenue!Y6</f>
        <v>0</v>
      </c>
      <c r="Y12" s="79">
        <f>Revenue!Z6</f>
        <v>0</v>
      </c>
      <c r="Z12" s="79">
        <f>Revenue!AA6</f>
        <v>0</v>
      </c>
      <c r="AA12" s="79">
        <f>Revenue!AB6</f>
        <v>0</v>
      </c>
      <c r="AB12" s="79">
        <f>Revenue!AC6</f>
        <v>0</v>
      </c>
      <c r="AC12" s="79">
        <f>Revenue!AD6</f>
        <v>0</v>
      </c>
      <c r="AD12" s="79">
        <f>Revenue!AE6</f>
        <v>0</v>
      </c>
      <c r="AE12" s="79">
        <f>Revenue!AF6</f>
        <v>0</v>
      </c>
      <c r="AF12" s="79">
        <f>Revenue!AG6</f>
        <v>0</v>
      </c>
      <c r="AG12" s="79">
        <f>Revenue!AH6</f>
        <v>0</v>
      </c>
      <c r="AH12" s="80"/>
      <c r="AI12" s="80"/>
      <c r="AJ12" s="81"/>
      <c r="AK12" s="79">
        <f>Revenue!AL6</f>
        <v>7500</v>
      </c>
      <c r="AL12" s="79">
        <f>Revenue!AM6</f>
        <v>1000</v>
      </c>
      <c r="AM12" s="79">
        <f>Revenue!AN6</f>
        <v>1079</v>
      </c>
      <c r="AN12" s="79">
        <f>Revenue!AO6</f>
        <v>0</v>
      </c>
      <c r="AO12" s="79">
        <f>Revenue!AP6</f>
        <v>11856</v>
      </c>
      <c r="AP12" s="79">
        <f>Revenue!AQ6</f>
        <v>25846</v>
      </c>
      <c r="AQ12" s="79">
        <f>Revenue!AR6</f>
        <v>8015</v>
      </c>
      <c r="AR12" s="79">
        <f>Revenue!AS6</f>
        <v>8273</v>
      </c>
      <c r="AS12" s="79">
        <f>Revenue!AT6</f>
        <v>7350</v>
      </c>
      <c r="AT12" s="79">
        <f>Revenue!AU6</f>
        <v>14000</v>
      </c>
      <c r="AU12" s="79">
        <f>Revenue!AV6</f>
        <v>14000</v>
      </c>
      <c r="AV12" s="79">
        <f>Revenue!AW6</f>
        <v>14000</v>
      </c>
      <c r="AW12" s="79">
        <f>Revenue!AX6</f>
        <v>112919</v>
      </c>
      <c r="AX12" s="80"/>
      <c r="AY12" s="80"/>
      <c r="AZ12" s="81"/>
      <c r="BA12" s="79">
        <f>Revenue!BB6</f>
        <v>15333.333333333334</v>
      </c>
      <c r="BB12" s="79">
        <f>Revenue!BC6</f>
        <v>16666.666666666668</v>
      </c>
      <c r="BC12" s="79">
        <f>Revenue!BD6</f>
        <v>27000</v>
      </c>
      <c r="BD12" s="79">
        <f>Revenue!BE6</f>
        <v>29000</v>
      </c>
      <c r="BE12" s="79">
        <f>Revenue!BF6</f>
        <v>30999.999999999996</v>
      </c>
      <c r="BF12" s="79">
        <f>Revenue!BG6</f>
        <v>43999.999999999993</v>
      </c>
      <c r="BG12" s="79">
        <f>Revenue!BH6</f>
        <v>46666.666666666657</v>
      </c>
      <c r="BH12" s="79">
        <f>Revenue!BI6</f>
        <v>49333.333333333321</v>
      </c>
      <c r="BI12" s="79">
        <f>Revenue!BJ6</f>
        <v>64999.999999999985</v>
      </c>
      <c r="BJ12" s="79">
        <f>Revenue!BK6</f>
        <v>68333.333333333314</v>
      </c>
      <c r="BK12" s="79">
        <f>Revenue!BL6</f>
        <v>85999.999999999971</v>
      </c>
      <c r="BL12" s="79">
        <f>Revenue!BM6</f>
        <v>89999.999999999971</v>
      </c>
      <c r="BM12" s="79">
        <f>Revenue!BN6</f>
        <v>568333.33333333326</v>
      </c>
      <c r="BN12" s="80"/>
      <c r="BO12" s="80"/>
      <c r="BP12" s="81"/>
      <c r="BQ12" s="79">
        <f>Revenue!BR6</f>
        <v>150000</v>
      </c>
      <c r="BR12" s="79">
        <f>Revenue!BS6</f>
        <v>175000</v>
      </c>
      <c r="BS12" s="79">
        <f>Revenue!BT6</f>
        <v>175000</v>
      </c>
      <c r="BT12" s="79">
        <f>Revenue!BU6</f>
        <v>200000</v>
      </c>
      <c r="BU12" s="79">
        <f>Revenue!BV6</f>
        <v>200000</v>
      </c>
      <c r="BV12" s="79">
        <f>Revenue!BW6</f>
        <v>225000</v>
      </c>
      <c r="BW12" s="79">
        <f>Revenue!BX6</f>
        <v>225000</v>
      </c>
      <c r="BX12" s="79">
        <f>Revenue!BY6</f>
        <v>250000</v>
      </c>
      <c r="BY12" s="79">
        <f>Revenue!BZ6</f>
        <v>275000</v>
      </c>
      <c r="BZ12" s="79">
        <f>Revenue!CA6</f>
        <v>275000</v>
      </c>
      <c r="CA12" s="79">
        <f>Revenue!CB6</f>
        <v>300000</v>
      </c>
      <c r="CB12" s="79">
        <f>Revenue!CC6</f>
        <v>300000</v>
      </c>
      <c r="CC12" s="79">
        <f>Revenue!CD6</f>
        <v>2750000</v>
      </c>
      <c r="CD12" s="80"/>
      <c r="CE12" s="80"/>
      <c r="CF12" s="81"/>
      <c r="CG12" s="79">
        <f>Revenue!CH6</f>
        <v>600000</v>
      </c>
      <c r="CH12" s="79">
        <f>Revenue!CI6</f>
        <v>650000</v>
      </c>
      <c r="CI12" s="79">
        <f>Revenue!CJ6</f>
        <v>700000</v>
      </c>
      <c r="CJ12" s="79">
        <f>Revenue!CK6</f>
        <v>750000</v>
      </c>
      <c r="CK12" s="79">
        <f>Revenue!CL6</f>
        <v>800000</v>
      </c>
      <c r="CL12" s="79">
        <f>Revenue!CM6</f>
        <v>850000</v>
      </c>
      <c r="CM12" s="79">
        <f>Revenue!CN6</f>
        <v>900000</v>
      </c>
      <c r="CN12" s="79">
        <f>Revenue!CO6</f>
        <v>950000</v>
      </c>
      <c r="CO12" s="79">
        <f>Revenue!CP6</f>
        <v>1000000</v>
      </c>
      <c r="CP12" s="79">
        <f>Revenue!CQ6</f>
        <v>1050000</v>
      </c>
      <c r="CQ12" s="79">
        <f>Revenue!CR6</f>
        <v>1100000</v>
      </c>
      <c r="CR12" s="79">
        <f>Revenue!CS6</f>
        <v>1150000</v>
      </c>
      <c r="CS12" s="79">
        <f>Revenue!CT6</f>
        <v>10500000</v>
      </c>
      <c r="CT12" s="61"/>
      <c r="CU12" s="61"/>
      <c r="CV12" s="61"/>
      <c r="CW12" s="79">
        <f>Revenue!CX6</f>
        <v>1920000</v>
      </c>
      <c r="CX12" s="79">
        <f>Revenue!CY6</f>
        <v>2080000</v>
      </c>
      <c r="CY12" s="79">
        <f>Revenue!CZ6</f>
        <v>2160000</v>
      </c>
      <c r="CZ12" s="79">
        <f>Revenue!DA6</f>
        <v>2320000</v>
      </c>
      <c r="DA12" s="79">
        <f>Revenue!DB6</f>
        <v>2400000</v>
      </c>
      <c r="DB12" s="79">
        <f>Revenue!DC6</f>
        <v>2560000</v>
      </c>
      <c r="DC12" s="79">
        <f>Revenue!DD6</f>
        <v>2720000</v>
      </c>
      <c r="DD12" s="79">
        <f>Revenue!DE6</f>
        <v>2800000</v>
      </c>
      <c r="DE12" s="79">
        <f>Revenue!DF6</f>
        <v>2960000</v>
      </c>
      <c r="DF12" s="79">
        <f>Revenue!DG6</f>
        <v>3040000</v>
      </c>
      <c r="DG12" s="79">
        <f>Revenue!DH6</f>
        <v>3200000</v>
      </c>
      <c r="DH12" s="79">
        <f>Revenue!DI6</f>
        <v>3360000</v>
      </c>
      <c r="DI12" s="79">
        <f>Revenue!DJ6</f>
        <v>31520000</v>
      </c>
      <c r="DJ12" s="83"/>
    </row>
    <row r="13" spans="1:114" ht="15.75" customHeight="1">
      <c r="A13" s="61"/>
      <c r="B13" s="61"/>
      <c r="C13" s="61" t="s">
        <v>218</v>
      </c>
      <c r="D13" s="61"/>
      <c r="E13" s="79">
        <f>Revenue!F7</f>
        <v>0</v>
      </c>
      <c r="F13" s="79">
        <f>Revenue!G7</f>
        <v>0</v>
      </c>
      <c r="G13" s="79">
        <f>Revenue!H7</f>
        <v>0</v>
      </c>
      <c r="H13" s="79">
        <f>Revenue!I7</f>
        <v>0</v>
      </c>
      <c r="I13" s="79">
        <f>Revenue!J7</f>
        <v>0</v>
      </c>
      <c r="J13" s="79">
        <f>Revenue!K7</f>
        <v>0</v>
      </c>
      <c r="K13" s="79">
        <f>Revenue!L7</f>
        <v>0</v>
      </c>
      <c r="L13" s="79">
        <f>Revenue!M7</f>
        <v>0</v>
      </c>
      <c r="M13" s="79">
        <f>Revenue!N7</f>
        <v>0</v>
      </c>
      <c r="N13" s="79">
        <f>Revenue!O7</f>
        <v>0</v>
      </c>
      <c r="O13" s="79">
        <f>Revenue!P7</f>
        <v>0</v>
      </c>
      <c r="P13" s="79">
        <f>Revenue!Q7</f>
        <v>0</v>
      </c>
      <c r="Q13" s="79">
        <f>Revenue!R7</f>
        <v>0</v>
      </c>
      <c r="R13" s="80"/>
      <c r="S13" s="80"/>
      <c r="T13" s="81"/>
      <c r="U13" s="79">
        <f>Revenue!V7</f>
        <v>0</v>
      </c>
      <c r="V13" s="79">
        <f>Revenue!W7</f>
        <v>30000</v>
      </c>
      <c r="W13" s="79">
        <f>Revenue!X7</f>
        <v>0</v>
      </c>
      <c r="X13" s="79">
        <f>Revenue!Y7</f>
        <v>0</v>
      </c>
      <c r="Y13" s="79">
        <f>Revenue!Z7</f>
        <v>0</v>
      </c>
      <c r="Z13" s="79">
        <f>Revenue!AA7</f>
        <v>0</v>
      </c>
      <c r="AA13" s="79">
        <f>Revenue!AB7</f>
        <v>0</v>
      </c>
      <c r="AB13" s="79">
        <f>Revenue!AC7</f>
        <v>0</v>
      </c>
      <c r="AC13" s="79">
        <f>Revenue!AD7</f>
        <v>0</v>
      </c>
      <c r="AD13" s="79">
        <f>Revenue!AE7</f>
        <v>0</v>
      </c>
      <c r="AE13" s="79">
        <f>Revenue!AF7</f>
        <v>0</v>
      </c>
      <c r="AF13" s="79">
        <f>Revenue!AG7</f>
        <v>0</v>
      </c>
      <c r="AG13" s="79">
        <f>Revenue!AH7</f>
        <v>30000</v>
      </c>
      <c r="AH13" s="80"/>
      <c r="AI13" s="80"/>
      <c r="AJ13" s="81"/>
      <c r="AK13" s="79">
        <f>Revenue!AL7</f>
        <v>16500</v>
      </c>
      <c r="AL13" s="79">
        <f>Revenue!AM7</f>
        <v>18000</v>
      </c>
      <c r="AM13" s="79">
        <f>Revenue!AN7</f>
        <v>21000</v>
      </c>
      <c r="AN13" s="79">
        <f>Revenue!AO7</f>
        <v>24000</v>
      </c>
      <c r="AO13" s="79">
        <f>Revenue!AP7</f>
        <v>27000</v>
      </c>
      <c r="AP13" s="79">
        <f>Revenue!AQ7</f>
        <v>30000</v>
      </c>
      <c r="AQ13" s="79">
        <f>Revenue!AR7</f>
        <v>33000</v>
      </c>
      <c r="AR13" s="79">
        <f>Revenue!AS7</f>
        <v>36000</v>
      </c>
      <c r="AS13" s="79">
        <f>Revenue!AT7</f>
        <v>39000</v>
      </c>
      <c r="AT13" s="79">
        <f>Revenue!AU7</f>
        <v>42000</v>
      </c>
      <c r="AU13" s="79">
        <f>Revenue!AV7</f>
        <v>45000</v>
      </c>
      <c r="AV13" s="79">
        <f>Revenue!AW7</f>
        <v>48000</v>
      </c>
      <c r="AW13" s="79">
        <f>Revenue!AX7</f>
        <v>379500</v>
      </c>
      <c r="AX13" s="80"/>
      <c r="AY13" s="80"/>
      <c r="AZ13" s="81"/>
      <c r="BA13" s="79">
        <f>Revenue!BB7</f>
        <v>60500</v>
      </c>
      <c r="BB13" s="79">
        <f>Revenue!BC7</f>
        <v>73000</v>
      </c>
      <c r="BC13" s="79">
        <f>Revenue!BD7</f>
        <v>85500.000000000015</v>
      </c>
      <c r="BD13" s="79">
        <f>Revenue!BE7</f>
        <v>98000.000000000015</v>
      </c>
      <c r="BE13" s="79">
        <f>Revenue!BF7</f>
        <v>110500</v>
      </c>
      <c r="BF13" s="79">
        <f>Revenue!BG7</f>
        <v>123000</v>
      </c>
      <c r="BG13" s="79">
        <f>Revenue!BH7</f>
        <v>135500</v>
      </c>
      <c r="BH13" s="79">
        <f>Revenue!BI7</f>
        <v>148000</v>
      </c>
      <c r="BI13" s="79">
        <f>Revenue!BJ7</f>
        <v>160499.99999999997</v>
      </c>
      <c r="BJ13" s="79">
        <f>Revenue!BK7</f>
        <v>172999.99999999997</v>
      </c>
      <c r="BK13" s="79">
        <f>Revenue!BL7</f>
        <v>185499.99999999997</v>
      </c>
      <c r="BL13" s="79">
        <f>Revenue!BM7</f>
        <v>197999.99999999994</v>
      </c>
      <c r="BM13" s="79">
        <f>Revenue!BN7</f>
        <v>1551000</v>
      </c>
      <c r="BN13" s="80"/>
      <c r="BO13" s="80"/>
      <c r="BP13" s="81"/>
      <c r="BQ13" s="79">
        <f>Revenue!BR7</f>
        <v>222999.99999999994</v>
      </c>
      <c r="BR13" s="79">
        <f>Revenue!BS7</f>
        <v>247999.99999999994</v>
      </c>
      <c r="BS13" s="79">
        <f>Revenue!BT7</f>
        <v>272999.99999999988</v>
      </c>
      <c r="BT13" s="79">
        <f>Revenue!BU7</f>
        <v>297999.99999999988</v>
      </c>
      <c r="BU13" s="79">
        <f>Revenue!BV7</f>
        <v>322999.99999999988</v>
      </c>
      <c r="BV13" s="79">
        <f>Revenue!BW7</f>
        <v>347999.99999999988</v>
      </c>
      <c r="BW13" s="79">
        <f>Revenue!BX7</f>
        <v>372999.99999999988</v>
      </c>
      <c r="BX13" s="79">
        <f>Revenue!BY7</f>
        <v>397999.99999999988</v>
      </c>
      <c r="BY13" s="79">
        <f>Revenue!BZ7</f>
        <v>422999.99999999988</v>
      </c>
      <c r="BZ13" s="79">
        <f>Revenue!CA7</f>
        <v>447999.99999999994</v>
      </c>
      <c r="CA13" s="79">
        <f>Revenue!CB7</f>
        <v>473000</v>
      </c>
      <c r="CB13" s="79">
        <f>Revenue!CC7</f>
        <v>498000</v>
      </c>
      <c r="CC13" s="79">
        <f>Revenue!CD7</f>
        <v>4326000</v>
      </c>
      <c r="CD13" s="80"/>
      <c r="CE13" s="80"/>
      <c r="CF13" s="81"/>
      <c r="CG13" s="79">
        <f>Revenue!CH7</f>
        <v>548000</v>
      </c>
      <c r="CH13" s="79">
        <f>Revenue!CI7</f>
        <v>598000</v>
      </c>
      <c r="CI13" s="79">
        <f>Revenue!CJ7</f>
        <v>647999.99999999988</v>
      </c>
      <c r="CJ13" s="79">
        <f>Revenue!CK7</f>
        <v>697999.99999999988</v>
      </c>
      <c r="CK13" s="79">
        <f>Revenue!CL7</f>
        <v>747999.99999999988</v>
      </c>
      <c r="CL13" s="79">
        <f>Revenue!CM7</f>
        <v>797999.99999999977</v>
      </c>
      <c r="CM13" s="79">
        <f>Revenue!CN7</f>
        <v>847999.99999999988</v>
      </c>
      <c r="CN13" s="79">
        <f>Revenue!CO7</f>
        <v>898000</v>
      </c>
      <c r="CO13" s="79">
        <f>Revenue!CP7</f>
        <v>948000</v>
      </c>
      <c r="CP13" s="79">
        <f>Revenue!CQ7</f>
        <v>998000</v>
      </c>
      <c r="CQ13" s="79">
        <f>Revenue!CR7</f>
        <v>1048000.0000000001</v>
      </c>
      <c r="CR13" s="79">
        <f>Revenue!CS7</f>
        <v>1098000.0000000002</v>
      </c>
      <c r="CS13" s="79">
        <f>Revenue!CT7</f>
        <v>9876000</v>
      </c>
      <c r="CT13" s="61"/>
      <c r="CU13" s="61"/>
      <c r="CV13" s="61"/>
      <c r="CW13" s="79">
        <f>Revenue!CX7</f>
        <v>1223000.0000000002</v>
      </c>
      <c r="CX13" s="79">
        <f>Revenue!CY7</f>
        <v>1348000.0000000002</v>
      </c>
      <c r="CY13" s="79">
        <f>Revenue!CZ7</f>
        <v>1473000.0000000005</v>
      </c>
      <c r="CZ13" s="79">
        <f>Revenue!DA7</f>
        <v>1598000.0000000002</v>
      </c>
      <c r="DA13" s="79">
        <f>Revenue!DB7</f>
        <v>1723000</v>
      </c>
      <c r="DB13" s="79">
        <f>Revenue!DC7</f>
        <v>1848000</v>
      </c>
      <c r="DC13" s="79">
        <f>Revenue!DD7</f>
        <v>1973000</v>
      </c>
      <c r="DD13" s="79">
        <f>Revenue!DE7</f>
        <v>2098000</v>
      </c>
      <c r="DE13" s="79">
        <f>Revenue!DF7</f>
        <v>2222999.9999999995</v>
      </c>
      <c r="DF13" s="79">
        <f>Revenue!DG7</f>
        <v>2347999.9999999995</v>
      </c>
      <c r="DG13" s="79">
        <f>Revenue!DH7</f>
        <v>2472999.9999999995</v>
      </c>
      <c r="DH13" s="79">
        <f>Revenue!DI7</f>
        <v>2597999.9999999991</v>
      </c>
      <c r="DI13" s="79">
        <f>Revenue!DJ7</f>
        <v>22926000</v>
      </c>
      <c r="DJ13" s="38"/>
    </row>
    <row r="14" spans="1:114" ht="15.75" customHeight="1">
      <c r="A14" s="61"/>
      <c r="B14" s="61"/>
      <c r="C14" s="86" t="s">
        <v>41</v>
      </c>
      <c r="D14" s="87"/>
      <c r="E14" s="88">
        <f t="shared" ref="E14:Q14" si="16">SUM(E12:E13)</f>
        <v>0</v>
      </c>
      <c r="F14" s="88">
        <f t="shared" si="16"/>
        <v>0</v>
      </c>
      <c r="G14" s="88">
        <f t="shared" si="16"/>
        <v>0</v>
      </c>
      <c r="H14" s="88">
        <f t="shared" si="16"/>
        <v>0</v>
      </c>
      <c r="I14" s="88">
        <f t="shared" si="16"/>
        <v>0</v>
      </c>
      <c r="J14" s="88">
        <f t="shared" si="16"/>
        <v>0</v>
      </c>
      <c r="K14" s="88">
        <f t="shared" si="16"/>
        <v>0</v>
      </c>
      <c r="L14" s="88">
        <f t="shared" si="16"/>
        <v>0</v>
      </c>
      <c r="M14" s="88">
        <f t="shared" si="16"/>
        <v>0</v>
      </c>
      <c r="N14" s="88">
        <f t="shared" si="16"/>
        <v>0</v>
      </c>
      <c r="O14" s="88">
        <f t="shared" si="16"/>
        <v>0</v>
      </c>
      <c r="P14" s="88">
        <f t="shared" si="16"/>
        <v>0</v>
      </c>
      <c r="Q14" s="89">
        <f t="shared" si="16"/>
        <v>0</v>
      </c>
      <c r="R14" s="90"/>
      <c r="S14" s="90"/>
      <c r="T14" s="91"/>
      <c r="U14" s="89">
        <f t="shared" ref="U14:AG14" si="17">SUM(U12:U13)</f>
        <v>0</v>
      </c>
      <c r="V14" s="89">
        <f t="shared" si="17"/>
        <v>30000</v>
      </c>
      <c r="W14" s="89">
        <f t="shared" si="17"/>
        <v>0</v>
      </c>
      <c r="X14" s="89">
        <f t="shared" si="17"/>
        <v>0</v>
      </c>
      <c r="Y14" s="89">
        <f t="shared" si="17"/>
        <v>0</v>
      </c>
      <c r="Z14" s="89">
        <f t="shared" si="17"/>
        <v>0</v>
      </c>
      <c r="AA14" s="89">
        <f t="shared" si="17"/>
        <v>0</v>
      </c>
      <c r="AB14" s="89">
        <f t="shared" si="17"/>
        <v>0</v>
      </c>
      <c r="AC14" s="89">
        <f t="shared" si="17"/>
        <v>0</v>
      </c>
      <c r="AD14" s="89">
        <f t="shared" si="17"/>
        <v>0</v>
      </c>
      <c r="AE14" s="89">
        <f t="shared" si="17"/>
        <v>0</v>
      </c>
      <c r="AF14" s="89">
        <f t="shared" si="17"/>
        <v>0</v>
      </c>
      <c r="AG14" s="89">
        <f t="shared" si="17"/>
        <v>30000</v>
      </c>
      <c r="AH14" s="90"/>
      <c r="AI14" s="90"/>
      <c r="AJ14" s="91"/>
      <c r="AK14" s="89">
        <f t="shared" ref="AK14:AW14" si="18">SUM(AK12:AK13)</f>
        <v>24000</v>
      </c>
      <c r="AL14" s="89">
        <f t="shared" si="18"/>
        <v>19000</v>
      </c>
      <c r="AM14" s="89">
        <f t="shared" si="18"/>
        <v>22079</v>
      </c>
      <c r="AN14" s="89">
        <f t="shared" si="18"/>
        <v>24000</v>
      </c>
      <c r="AO14" s="89">
        <f t="shared" si="18"/>
        <v>38856</v>
      </c>
      <c r="AP14" s="89">
        <f t="shared" si="18"/>
        <v>55846</v>
      </c>
      <c r="AQ14" s="89">
        <f t="shared" si="18"/>
        <v>41015</v>
      </c>
      <c r="AR14" s="89">
        <f t="shared" si="18"/>
        <v>44273</v>
      </c>
      <c r="AS14" s="89">
        <f t="shared" si="18"/>
        <v>46350</v>
      </c>
      <c r="AT14" s="89">
        <f t="shared" si="18"/>
        <v>56000</v>
      </c>
      <c r="AU14" s="89">
        <f t="shared" si="18"/>
        <v>59000</v>
      </c>
      <c r="AV14" s="89">
        <f t="shared" si="18"/>
        <v>62000</v>
      </c>
      <c r="AW14" s="89">
        <f t="shared" si="18"/>
        <v>492419</v>
      </c>
      <c r="AX14" s="90"/>
      <c r="AY14" s="90"/>
      <c r="AZ14" s="91"/>
      <c r="BA14" s="89">
        <f t="shared" ref="BA14:BM14" si="19">SUM(BA12:BA13)</f>
        <v>75833.333333333328</v>
      </c>
      <c r="BB14" s="89">
        <f t="shared" si="19"/>
        <v>89666.666666666672</v>
      </c>
      <c r="BC14" s="89">
        <f t="shared" si="19"/>
        <v>112500.00000000001</v>
      </c>
      <c r="BD14" s="89">
        <f t="shared" si="19"/>
        <v>127000.00000000001</v>
      </c>
      <c r="BE14" s="89">
        <f t="shared" si="19"/>
        <v>141500</v>
      </c>
      <c r="BF14" s="89">
        <f t="shared" si="19"/>
        <v>167000</v>
      </c>
      <c r="BG14" s="89">
        <f t="shared" si="19"/>
        <v>182166.66666666666</v>
      </c>
      <c r="BH14" s="89">
        <f t="shared" si="19"/>
        <v>197333.33333333331</v>
      </c>
      <c r="BI14" s="89">
        <f t="shared" si="19"/>
        <v>225499.99999999994</v>
      </c>
      <c r="BJ14" s="89">
        <f t="shared" si="19"/>
        <v>241333.33333333328</v>
      </c>
      <c r="BK14" s="89">
        <f t="shared" si="19"/>
        <v>271499.99999999994</v>
      </c>
      <c r="BL14" s="89">
        <f t="shared" si="19"/>
        <v>287999.99999999988</v>
      </c>
      <c r="BM14" s="89">
        <f t="shared" si="19"/>
        <v>2119333.333333333</v>
      </c>
      <c r="BN14" s="90"/>
      <c r="BO14" s="90"/>
      <c r="BP14" s="91"/>
      <c r="BQ14" s="89">
        <f t="shared" ref="BQ14:CC14" si="20">SUM(BQ12:BQ13)</f>
        <v>372999.99999999994</v>
      </c>
      <c r="BR14" s="89">
        <f t="shared" si="20"/>
        <v>422999.99999999994</v>
      </c>
      <c r="BS14" s="89">
        <f t="shared" si="20"/>
        <v>447999.99999999988</v>
      </c>
      <c r="BT14" s="89">
        <f t="shared" si="20"/>
        <v>497999.99999999988</v>
      </c>
      <c r="BU14" s="89">
        <f t="shared" si="20"/>
        <v>522999.99999999988</v>
      </c>
      <c r="BV14" s="89">
        <f t="shared" si="20"/>
        <v>572999.99999999988</v>
      </c>
      <c r="BW14" s="89">
        <f t="shared" si="20"/>
        <v>597999.99999999988</v>
      </c>
      <c r="BX14" s="89">
        <f t="shared" si="20"/>
        <v>647999.99999999988</v>
      </c>
      <c r="BY14" s="89">
        <f t="shared" si="20"/>
        <v>697999.99999999988</v>
      </c>
      <c r="BZ14" s="89">
        <f t="shared" si="20"/>
        <v>723000</v>
      </c>
      <c r="CA14" s="89">
        <f t="shared" si="20"/>
        <v>773000</v>
      </c>
      <c r="CB14" s="89">
        <f t="shared" si="20"/>
        <v>798000</v>
      </c>
      <c r="CC14" s="89">
        <f t="shared" si="20"/>
        <v>7076000</v>
      </c>
      <c r="CD14" s="90"/>
      <c r="CE14" s="90"/>
      <c r="CF14" s="91"/>
      <c r="CG14" s="89">
        <f t="shared" ref="CG14:CS14" si="21">SUM(CG12:CG13)</f>
        <v>1148000</v>
      </c>
      <c r="CH14" s="89">
        <f t="shared" si="21"/>
        <v>1248000</v>
      </c>
      <c r="CI14" s="89">
        <f t="shared" si="21"/>
        <v>1348000</v>
      </c>
      <c r="CJ14" s="89">
        <f t="shared" si="21"/>
        <v>1448000</v>
      </c>
      <c r="CK14" s="89">
        <f t="shared" si="21"/>
        <v>1548000</v>
      </c>
      <c r="CL14" s="89">
        <f t="shared" si="21"/>
        <v>1647999.9999999998</v>
      </c>
      <c r="CM14" s="89">
        <f t="shared" si="21"/>
        <v>1748000</v>
      </c>
      <c r="CN14" s="89">
        <f t="shared" si="21"/>
        <v>1848000</v>
      </c>
      <c r="CO14" s="89">
        <f t="shared" si="21"/>
        <v>1948000</v>
      </c>
      <c r="CP14" s="89">
        <f t="shared" si="21"/>
        <v>2048000</v>
      </c>
      <c r="CQ14" s="89">
        <f t="shared" si="21"/>
        <v>2148000</v>
      </c>
      <c r="CR14" s="89">
        <f t="shared" si="21"/>
        <v>2248000</v>
      </c>
      <c r="CS14" s="89">
        <f t="shared" si="21"/>
        <v>20376000</v>
      </c>
      <c r="CT14" s="86"/>
      <c r="CU14" s="86"/>
      <c r="CV14" s="86"/>
      <c r="CW14" s="89">
        <f t="shared" ref="CW14:DI14" si="22">SUM(CW12:CW13)</f>
        <v>3143000</v>
      </c>
      <c r="CX14" s="89">
        <f t="shared" si="22"/>
        <v>3428000</v>
      </c>
      <c r="CY14" s="89">
        <f t="shared" si="22"/>
        <v>3633000.0000000005</v>
      </c>
      <c r="CZ14" s="89">
        <f t="shared" si="22"/>
        <v>3918000</v>
      </c>
      <c r="DA14" s="89">
        <f t="shared" si="22"/>
        <v>4123000</v>
      </c>
      <c r="DB14" s="89">
        <f t="shared" si="22"/>
        <v>4408000</v>
      </c>
      <c r="DC14" s="89">
        <f t="shared" si="22"/>
        <v>4693000</v>
      </c>
      <c r="DD14" s="89">
        <f t="shared" si="22"/>
        <v>4898000</v>
      </c>
      <c r="DE14" s="89">
        <f t="shared" si="22"/>
        <v>5183000</v>
      </c>
      <c r="DF14" s="89">
        <f t="shared" si="22"/>
        <v>5388000</v>
      </c>
      <c r="DG14" s="89">
        <f t="shared" si="22"/>
        <v>5673000</v>
      </c>
      <c r="DH14" s="89">
        <f t="shared" si="22"/>
        <v>5957999.9999999991</v>
      </c>
      <c r="DI14" s="89">
        <f t="shared" si="22"/>
        <v>54446000</v>
      </c>
      <c r="DJ14" s="92"/>
    </row>
    <row r="15" spans="1:114" ht="15.75" customHeight="1">
      <c r="A15" s="64"/>
      <c r="B15" s="64"/>
      <c r="C15" s="64" t="s">
        <v>44</v>
      </c>
      <c r="D15" s="61"/>
      <c r="E15" s="79" t="s">
        <v>45</v>
      </c>
      <c r="F15" s="79" t="s">
        <v>45</v>
      </c>
      <c r="G15" s="79" t="s">
        <v>45</v>
      </c>
      <c r="H15" s="79" t="s">
        <v>45</v>
      </c>
      <c r="I15" s="79" t="s">
        <v>45</v>
      </c>
      <c r="J15" s="79" t="s">
        <v>45</v>
      </c>
      <c r="K15" s="79" t="s">
        <v>45</v>
      </c>
      <c r="L15" s="79" t="s">
        <v>45</v>
      </c>
      <c r="M15" s="79" t="s">
        <v>45</v>
      </c>
      <c r="N15" s="79" t="s">
        <v>45</v>
      </c>
      <c r="O15" s="79" t="s">
        <v>45</v>
      </c>
      <c r="P15" s="79" t="s">
        <v>45</v>
      </c>
      <c r="Q15" s="93" t="s">
        <v>45</v>
      </c>
      <c r="R15" s="94"/>
      <c r="S15" s="94"/>
      <c r="T15" s="95"/>
      <c r="U15" s="93">
        <f t="shared" ref="U15:AG15" si="23">IFERROR(U14/E14-1,0)</f>
        <v>0</v>
      </c>
      <c r="V15" s="93">
        <f t="shared" si="23"/>
        <v>0</v>
      </c>
      <c r="W15" s="93">
        <f t="shared" si="23"/>
        <v>0</v>
      </c>
      <c r="X15" s="93">
        <f t="shared" si="23"/>
        <v>0</v>
      </c>
      <c r="Y15" s="93">
        <f t="shared" si="23"/>
        <v>0</v>
      </c>
      <c r="Z15" s="93">
        <f t="shared" si="23"/>
        <v>0</v>
      </c>
      <c r="AA15" s="93">
        <f t="shared" si="23"/>
        <v>0</v>
      </c>
      <c r="AB15" s="93">
        <f t="shared" si="23"/>
        <v>0</v>
      </c>
      <c r="AC15" s="93">
        <f t="shared" si="23"/>
        <v>0</v>
      </c>
      <c r="AD15" s="93">
        <f t="shared" si="23"/>
        <v>0</v>
      </c>
      <c r="AE15" s="93">
        <f t="shared" si="23"/>
        <v>0</v>
      </c>
      <c r="AF15" s="93">
        <f t="shared" si="23"/>
        <v>0</v>
      </c>
      <c r="AG15" s="93">
        <f t="shared" si="23"/>
        <v>0</v>
      </c>
      <c r="AH15" s="94"/>
      <c r="AI15" s="94"/>
      <c r="AJ15" s="95"/>
      <c r="AK15" s="93">
        <f t="shared" ref="AK15:AW15" si="24">IFERROR(AK14/U14-1,0)</f>
        <v>0</v>
      </c>
      <c r="AL15" s="93">
        <f t="shared" si="24"/>
        <v>-0.3666666666666667</v>
      </c>
      <c r="AM15" s="93">
        <f t="shared" si="24"/>
        <v>0</v>
      </c>
      <c r="AN15" s="93">
        <f t="shared" si="24"/>
        <v>0</v>
      </c>
      <c r="AO15" s="93">
        <f t="shared" si="24"/>
        <v>0</v>
      </c>
      <c r="AP15" s="93">
        <f t="shared" si="24"/>
        <v>0</v>
      </c>
      <c r="AQ15" s="93">
        <f t="shared" si="24"/>
        <v>0</v>
      </c>
      <c r="AR15" s="93">
        <f t="shared" si="24"/>
        <v>0</v>
      </c>
      <c r="AS15" s="93">
        <f t="shared" si="24"/>
        <v>0</v>
      </c>
      <c r="AT15" s="93">
        <f t="shared" si="24"/>
        <v>0</v>
      </c>
      <c r="AU15" s="93">
        <f t="shared" si="24"/>
        <v>0</v>
      </c>
      <c r="AV15" s="93">
        <f t="shared" si="24"/>
        <v>0</v>
      </c>
      <c r="AW15" s="93">
        <f t="shared" si="24"/>
        <v>15.413966666666667</v>
      </c>
      <c r="AX15" s="94"/>
      <c r="AY15" s="94"/>
      <c r="AZ15" s="95"/>
      <c r="BA15" s="93">
        <f t="shared" ref="BA15:BM15" si="25">IFERROR(BA14/AK14-1,0)</f>
        <v>2.1597222222222219</v>
      </c>
      <c r="BB15" s="93">
        <f t="shared" si="25"/>
        <v>3.7192982456140351</v>
      </c>
      <c r="BC15" s="93">
        <f t="shared" si="25"/>
        <v>4.0953394628379911</v>
      </c>
      <c r="BD15" s="93">
        <f t="shared" si="25"/>
        <v>4.291666666666667</v>
      </c>
      <c r="BE15" s="93">
        <f t="shared" si="25"/>
        <v>2.6416512250360307</v>
      </c>
      <c r="BF15" s="93">
        <f t="shared" si="25"/>
        <v>1.9903663646456327</v>
      </c>
      <c r="BG15" s="93">
        <f t="shared" si="25"/>
        <v>3.4414645048559471</v>
      </c>
      <c r="BH15" s="93">
        <f t="shared" si="25"/>
        <v>3.4571936244061465</v>
      </c>
      <c r="BI15" s="93">
        <f t="shared" si="25"/>
        <v>3.8651564185544753</v>
      </c>
      <c r="BJ15" s="93">
        <f t="shared" si="25"/>
        <v>3.3095238095238084</v>
      </c>
      <c r="BK15" s="93">
        <f t="shared" si="25"/>
        <v>3.6016949152542361</v>
      </c>
      <c r="BL15" s="93">
        <f t="shared" si="25"/>
        <v>3.6451612903225792</v>
      </c>
      <c r="BM15" s="93">
        <f t="shared" si="25"/>
        <v>3.30392274330059</v>
      </c>
      <c r="BN15" s="94"/>
      <c r="BO15" s="94"/>
      <c r="BP15" s="95"/>
      <c r="BQ15" s="93">
        <f t="shared" ref="BQ15:CC15" si="26">IFERROR(BQ14/BA14-1,0)</f>
        <v>3.9186813186813181</v>
      </c>
      <c r="BR15" s="93">
        <f t="shared" si="26"/>
        <v>3.7174721189591073</v>
      </c>
      <c r="BS15" s="93">
        <f t="shared" si="26"/>
        <v>2.9822222222222208</v>
      </c>
      <c r="BT15" s="93">
        <f t="shared" si="26"/>
        <v>2.9212598425196838</v>
      </c>
      <c r="BU15" s="93">
        <f t="shared" si="26"/>
        <v>2.6961130742049462</v>
      </c>
      <c r="BV15" s="93">
        <f t="shared" si="26"/>
        <v>2.4311377245508976</v>
      </c>
      <c r="BW15" s="93">
        <f t="shared" si="26"/>
        <v>2.2827081427264404</v>
      </c>
      <c r="BX15" s="93">
        <f t="shared" si="26"/>
        <v>2.2837837837837833</v>
      </c>
      <c r="BY15" s="93">
        <f t="shared" si="26"/>
        <v>2.0953436807095347</v>
      </c>
      <c r="BZ15" s="93">
        <f t="shared" si="26"/>
        <v>1.9958563535911606</v>
      </c>
      <c r="CA15" s="93">
        <f t="shared" si="26"/>
        <v>1.8471454880294664</v>
      </c>
      <c r="CB15" s="93">
        <f t="shared" si="26"/>
        <v>1.7708333333333344</v>
      </c>
      <c r="CC15" s="93">
        <f t="shared" si="26"/>
        <v>2.3387857816923567</v>
      </c>
      <c r="CD15" s="94"/>
      <c r="CE15" s="94"/>
      <c r="CF15" s="95"/>
      <c r="CG15" s="93">
        <f t="shared" ref="CG15:CS15" si="27">IFERROR(CG14/BQ14-1,0)</f>
        <v>2.0777479892761397</v>
      </c>
      <c r="CH15" s="93">
        <f t="shared" si="27"/>
        <v>1.9503546099290783</v>
      </c>
      <c r="CI15" s="93">
        <f t="shared" si="27"/>
        <v>2.0089285714285721</v>
      </c>
      <c r="CJ15" s="93">
        <f t="shared" si="27"/>
        <v>1.907630522088354</v>
      </c>
      <c r="CK15" s="93">
        <f t="shared" si="27"/>
        <v>1.9598470363288727</v>
      </c>
      <c r="CL15" s="93">
        <f t="shared" si="27"/>
        <v>1.8760907504363002</v>
      </c>
      <c r="CM15" s="93">
        <f t="shared" si="27"/>
        <v>1.9230769230769238</v>
      </c>
      <c r="CN15" s="93">
        <f t="shared" si="27"/>
        <v>1.8518518518518525</v>
      </c>
      <c r="CO15" s="93">
        <f t="shared" si="27"/>
        <v>1.7908309455587399</v>
      </c>
      <c r="CP15" s="93">
        <f t="shared" si="27"/>
        <v>1.8326417704011067</v>
      </c>
      <c r="CQ15" s="93">
        <f t="shared" si="27"/>
        <v>1.7787839586028462</v>
      </c>
      <c r="CR15" s="93">
        <f t="shared" si="27"/>
        <v>1.8170426065162908</v>
      </c>
      <c r="CS15" s="93">
        <f t="shared" si="27"/>
        <v>1.879592990390051</v>
      </c>
      <c r="CT15" s="95"/>
      <c r="CU15" s="95"/>
      <c r="CV15" s="95"/>
      <c r="CW15" s="93">
        <f t="shared" ref="CW15:DI15" si="28">IFERROR(CW14/CG14-1,0)</f>
        <v>1.7378048780487805</v>
      </c>
      <c r="CX15" s="93">
        <f t="shared" si="28"/>
        <v>1.7467948717948718</v>
      </c>
      <c r="CY15" s="93">
        <f t="shared" si="28"/>
        <v>1.6951038575667661</v>
      </c>
      <c r="CZ15" s="93">
        <f t="shared" si="28"/>
        <v>1.7058011049723758</v>
      </c>
      <c r="DA15" s="93">
        <f t="shared" si="28"/>
        <v>1.6634366925064601</v>
      </c>
      <c r="DB15" s="93">
        <f t="shared" si="28"/>
        <v>1.6747572815533984</v>
      </c>
      <c r="DC15" s="93">
        <f t="shared" si="28"/>
        <v>1.6847826086956523</v>
      </c>
      <c r="DD15" s="93">
        <f t="shared" si="28"/>
        <v>1.6504329004329006</v>
      </c>
      <c r="DE15" s="93">
        <f t="shared" si="28"/>
        <v>1.6606776180698151</v>
      </c>
      <c r="DF15" s="93">
        <f t="shared" si="28"/>
        <v>1.630859375</v>
      </c>
      <c r="DG15" s="93">
        <f t="shared" si="28"/>
        <v>1.6410614525139664</v>
      </c>
      <c r="DH15" s="93">
        <f t="shared" si="28"/>
        <v>1.6503558718861204</v>
      </c>
      <c r="DI15" s="93">
        <f t="shared" si="28"/>
        <v>1.6720651747153514</v>
      </c>
      <c r="DJ15" s="96"/>
    </row>
    <row r="16" spans="1:114" ht="15.75" customHeight="1">
      <c r="A16" s="61"/>
      <c r="B16" s="61"/>
      <c r="C16" s="61"/>
      <c r="D16" s="61"/>
      <c r="E16" s="79"/>
      <c r="F16" s="79"/>
      <c r="G16" s="79"/>
      <c r="H16" s="79"/>
      <c r="I16" s="79"/>
      <c r="J16" s="79"/>
      <c r="K16" s="79"/>
      <c r="L16" s="79"/>
      <c r="M16" s="79"/>
      <c r="N16" s="79"/>
      <c r="O16" s="79"/>
      <c r="P16" s="79"/>
      <c r="Q16" s="79"/>
      <c r="R16" s="80"/>
      <c r="S16" s="80"/>
      <c r="T16" s="81"/>
      <c r="U16" s="79"/>
      <c r="V16" s="79"/>
      <c r="W16" s="79"/>
      <c r="X16" s="79"/>
      <c r="Y16" s="79"/>
      <c r="Z16" s="79"/>
      <c r="AA16" s="79"/>
      <c r="AB16" s="79"/>
      <c r="AC16" s="79"/>
      <c r="AD16" s="79"/>
      <c r="AE16" s="79"/>
      <c r="AF16" s="79"/>
      <c r="AG16" s="79"/>
      <c r="AH16" s="80"/>
      <c r="AI16" s="80"/>
      <c r="AJ16" s="81"/>
      <c r="AK16" s="79"/>
      <c r="AL16" s="79"/>
      <c r="AM16" s="79"/>
      <c r="AN16" s="79"/>
      <c r="AO16" s="79"/>
      <c r="AP16" s="79"/>
      <c r="AQ16" s="79"/>
      <c r="AR16" s="79"/>
      <c r="AS16" s="79"/>
      <c r="AT16" s="79"/>
      <c r="AU16" s="79"/>
      <c r="AV16" s="79"/>
      <c r="AW16" s="79"/>
      <c r="AX16" s="80"/>
      <c r="AY16" s="80"/>
      <c r="AZ16" s="81"/>
      <c r="BA16" s="79"/>
      <c r="BB16" s="79"/>
      <c r="BC16" s="79"/>
      <c r="BD16" s="79"/>
      <c r="BE16" s="79"/>
      <c r="BF16" s="79"/>
      <c r="BG16" s="79"/>
      <c r="BH16" s="79"/>
      <c r="BI16" s="79"/>
      <c r="BJ16" s="79"/>
      <c r="BK16" s="79"/>
      <c r="BL16" s="79"/>
      <c r="BM16" s="79"/>
      <c r="BN16" s="80"/>
      <c r="BO16" s="80"/>
      <c r="BP16" s="81"/>
      <c r="BQ16" s="79"/>
      <c r="BR16" s="79"/>
      <c r="BS16" s="79"/>
      <c r="BT16" s="79"/>
      <c r="BU16" s="79"/>
      <c r="BV16" s="79"/>
      <c r="BW16" s="79"/>
      <c r="BX16" s="79"/>
      <c r="BY16" s="79"/>
      <c r="BZ16" s="79"/>
      <c r="CA16" s="79"/>
      <c r="CB16" s="79"/>
      <c r="CC16" s="79"/>
      <c r="CD16" s="80"/>
      <c r="CE16" s="80"/>
      <c r="CF16" s="81"/>
      <c r="CG16" s="79"/>
      <c r="CH16" s="79"/>
      <c r="CI16" s="79"/>
      <c r="CJ16" s="79"/>
      <c r="CK16" s="79"/>
      <c r="CL16" s="79"/>
      <c r="CM16" s="79"/>
      <c r="CN16" s="79"/>
      <c r="CO16" s="79"/>
      <c r="CP16" s="79"/>
      <c r="CQ16" s="79"/>
      <c r="CR16" s="79"/>
      <c r="CS16" s="79"/>
      <c r="CT16" s="61"/>
      <c r="CU16" s="61"/>
      <c r="CV16" s="61"/>
      <c r="CW16" s="79"/>
      <c r="CX16" s="79"/>
      <c r="CY16" s="79"/>
      <c r="CZ16" s="79"/>
      <c r="DA16" s="79"/>
      <c r="DB16" s="79"/>
      <c r="DC16" s="79"/>
      <c r="DD16" s="79"/>
      <c r="DE16" s="79"/>
      <c r="DF16" s="79"/>
      <c r="DG16" s="79"/>
      <c r="DH16" s="79"/>
      <c r="DI16" s="79"/>
      <c r="DJ16" s="4"/>
    </row>
    <row r="17" spans="1:114" ht="15.75" customHeight="1">
      <c r="A17" s="61"/>
      <c r="B17" s="61"/>
      <c r="C17" s="61" t="s">
        <v>47</v>
      </c>
      <c r="D17" s="61"/>
      <c r="E17" s="79">
        <f>PnL!B16</f>
        <v>0</v>
      </c>
      <c r="F17" s="79">
        <f>PnL!C16</f>
        <v>0</v>
      </c>
      <c r="G17" s="79">
        <f>PnL!D16</f>
        <v>0</v>
      </c>
      <c r="H17" s="79">
        <f>PnL!E16</f>
        <v>0</v>
      </c>
      <c r="I17" s="79">
        <f>PnL!F16</f>
        <v>0</v>
      </c>
      <c r="J17" s="79">
        <f>PnL!G16</f>
        <v>0</v>
      </c>
      <c r="K17" s="79">
        <f>PnL!H16</f>
        <v>0</v>
      </c>
      <c r="L17" s="79">
        <f>PnL!I16</f>
        <v>0</v>
      </c>
      <c r="M17" s="79">
        <f>PnL!J16</f>
        <v>0</v>
      </c>
      <c r="N17" s="79">
        <f>PnL!K16</f>
        <v>0</v>
      </c>
      <c r="O17" s="79">
        <f>PnL!L16</f>
        <v>0</v>
      </c>
      <c r="P17" s="79">
        <f>PnL!M16</f>
        <v>0</v>
      </c>
      <c r="Q17" s="79">
        <f>PnL!N16</f>
        <v>0</v>
      </c>
      <c r="R17" s="80"/>
      <c r="S17" s="80"/>
      <c r="T17" s="81"/>
      <c r="U17" s="79">
        <f>PnL!R16</f>
        <v>0</v>
      </c>
      <c r="V17" s="79">
        <f>PnL!S16</f>
        <v>3000</v>
      </c>
      <c r="W17" s="79">
        <f>PnL!T16</f>
        <v>0</v>
      </c>
      <c r="X17" s="79">
        <f>PnL!U16</f>
        <v>0</v>
      </c>
      <c r="Y17" s="79">
        <f>PnL!V16</f>
        <v>0</v>
      </c>
      <c r="Z17" s="79">
        <f>PnL!W16</f>
        <v>0</v>
      </c>
      <c r="AA17" s="79">
        <f>PnL!X16</f>
        <v>0</v>
      </c>
      <c r="AB17" s="79">
        <f>PnL!Y16</f>
        <v>0</v>
      </c>
      <c r="AC17" s="79">
        <f>PnL!Z16</f>
        <v>0</v>
      </c>
      <c r="AD17" s="79">
        <f>PnL!AA16</f>
        <v>0</v>
      </c>
      <c r="AE17" s="79">
        <f>PnL!AB16</f>
        <v>0</v>
      </c>
      <c r="AF17" s="79">
        <f>PnL!AC16</f>
        <v>0</v>
      </c>
      <c r="AG17" s="79">
        <f>PnL!AD16</f>
        <v>3000</v>
      </c>
      <c r="AH17" s="80"/>
      <c r="AI17" s="80"/>
      <c r="AJ17" s="81"/>
      <c r="AK17" s="79">
        <f>PnL!AH16</f>
        <v>-6983.3333333333358</v>
      </c>
      <c r="AL17" s="79">
        <f>PnL!AI16</f>
        <v>-11708.333333333336</v>
      </c>
      <c r="AM17" s="79">
        <f>PnL!AJ16</f>
        <v>-11349.083333333336</v>
      </c>
      <c r="AN17" s="79">
        <f>PnL!AK16</f>
        <v>-11858.333333333336</v>
      </c>
      <c r="AO17" s="79">
        <f>PnL!AL16</f>
        <v>-2666.3333333333358</v>
      </c>
      <c r="AP17" s="79">
        <f>PnL!AM16</f>
        <v>8126.1666666666642</v>
      </c>
      <c r="AQ17" s="79">
        <f>PnL!AN16</f>
        <v>-4947.0833333333358</v>
      </c>
      <c r="AR17" s="79">
        <f>PnL!AO16</f>
        <v>-4453.5833333333358</v>
      </c>
      <c r="AS17" s="79">
        <f>PnL!AP16</f>
        <v>-4845.8333333333358</v>
      </c>
      <c r="AT17" s="79">
        <f>PnL!AQ16</f>
        <v>441.66666666666424</v>
      </c>
      <c r="AU17" s="79">
        <f>PnL!AR16</f>
        <v>741.66666666666424</v>
      </c>
      <c r="AV17" s="79">
        <f>PnL!AS16</f>
        <v>1041.6666666666642</v>
      </c>
      <c r="AW17" s="79">
        <f>PnL!AT16</f>
        <v>-48460.75</v>
      </c>
      <c r="AX17" s="80"/>
      <c r="AY17" s="80"/>
      <c r="AZ17" s="81"/>
      <c r="BA17" s="79">
        <f>PnL!AX16</f>
        <v>-2941.6666666666715</v>
      </c>
      <c r="BB17" s="79">
        <f>PnL!AY16</f>
        <v>-891.66666666667152</v>
      </c>
      <c r="BC17" s="79">
        <f>PnL!AZ16</f>
        <v>6558.3333333333285</v>
      </c>
      <c r="BD17" s="79">
        <f>PnL!BA16</f>
        <v>4583.3333333333285</v>
      </c>
      <c r="BE17" s="79">
        <f>PnL!BB16</f>
        <v>7033.3333333333139</v>
      </c>
      <c r="BF17" s="79">
        <f>PnL!BC16</f>
        <v>16083.333333333343</v>
      </c>
      <c r="BG17" s="79">
        <f>PnL!BD16</f>
        <v>18933.333333333343</v>
      </c>
      <c r="BH17" s="79">
        <f>PnL!BE16</f>
        <v>21783.333333333314</v>
      </c>
      <c r="BI17" s="79">
        <f>PnL!BF16</f>
        <v>32433.333333333314</v>
      </c>
      <c r="BJ17" s="79">
        <f>PnL!BG16</f>
        <v>29291.666666666657</v>
      </c>
      <c r="BK17" s="79">
        <f>PnL!BH16</f>
        <v>34749.999999999971</v>
      </c>
      <c r="BL17" s="79">
        <f>PnL!BI16</f>
        <v>38399.999999999942</v>
      </c>
      <c r="BM17" s="79">
        <f>PnL!BJ16</f>
        <v>206016.66666666628</v>
      </c>
      <c r="BN17" s="80"/>
      <c r="BO17" s="80"/>
      <c r="BP17" s="81"/>
      <c r="BQ17" s="79">
        <f>PnL!BN16</f>
        <v>75620.416666666628</v>
      </c>
      <c r="BR17" s="79">
        <f>PnL!BO16</f>
        <v>87957.916666666686</v>
      </c>
      <c r="BS17" s="79">
        <f>PnL!BP16</f>
        <v>87795.416666666628</v>
      </c>
      <c r="BT17" s="79">
        <f>PnL!BQ16</f>
        <v>100132.91666666663</v>
      </c>
      <c r="BU17" s="79">
        <f>PnL!BR16</f>
        <v>99970.416666666628</v>
      </c>
      <c r="BV17" s="79">
        <f>PnL!BS16</f>
        <v>112307.91666666663</v>
      </c>
      <c r="BW17" s="79">
        <f>PnL!BT16</f>
        <v>112145.41666666663</v>
      </c>
      <c r="BX17" s="79">
        <f>PnL!BU16</f>
        <v>124482.91666666663</v>
      </c>
      <c r="BY17" s="79">
        <f>PnL!BV16</f>
        <v>136820.41666666663</v>
      </c>
      <c r="BZ17" s="79">
        <f>PnL!BW16</f>
        <v>136657.91666666674</v>
      </c>
      <c r="CA17" s="79">
        <f>PnL!BX16</f>
        <v>148995.41666666674</v>
      </c>
      <c r="CB17" s="79">
        <f>PnL!BY16</f>
        <v>148832.91666666674</v>
      </c>
      <c r="CC17" s="79">
        <f>PnL!BZ16</f>
        <v>1371719.9999999991</v>
      </c>
      <c r="CD17" s="80"/>
      <c r="CE17" s="80"/>
      <c r="CF17" s="81"/>
      <c r="CG17" s="79">
        <f>PnL!CD16</f>
        <v>271150.35416666663</v>
      </c>
      <c r="CH17" s="79">
        <f>PnL!CE16</f>
        <v>292875.35416666663</v>
      </c>
      <c r="CI17" s="79">
        <f>PnL!CF16</f>
        <v>314600.35416666674</v>
      </c>
      <c r="CJ17" s="79">
        <f>PnL!CG16</f>
        <v>336325.35416666674</v>
      </c>
      <c r="CK17" s="79">
        <f>PnL!CH16</f>
        <v>358050.35416666674</v>
      </c>
      <c r="CL17" s="79">
        <f>PnL!CI16</f>
        <v>379775.35416666651</v>
      </c>
      <c r="CM17" s="79">
        <f>PnL!CJ16</f>
        <v>401500.35416666651</v>
      </c>
      <c r="CN17" s="79">
        <f>PnL!CK16</f>
        <v>423225.35416666651</v>
      </c>
      <c r="CO17" s="79">
        <f>PnL!CL16</f>
        <v>444950.35416666651</v>
      </c>
      <c r="CP17" s="79">
        <f>PnL!CM16</f>
        <v>466675.35416666651</v>
      </c>
      <c r="CQ17" s="79">
        <f>PnL!CN16</f>
        <v>488400.35416666651</v>
      </c>
      <c r="CR17" s="79">
        <f>PnL!CO16</f>
        <v>510125.35416666651</v>
      </c>
      <c r="CS17" s="79">
        <f>PnL!CP16</f>
        <v>4687654.25</v>
      </c>
      <c r="CT17" s="61"/>
      <c r="CU17" s="61"/>
      <c r="CV17" s="61"/>
      <c r="CW17" s="79">
        <f>PnL!CT16</f>
        <v>858937.3760416666</v>
      </c>
      <c r="CX17" s="79">
        <f>PnL!CU16</f>
        <v>934437.3760416666</v>
      </c>
      <c r="CY17" s="79">
        <f>PnL!CV16</f>
        <v>969937.3760416666</v>
      </c>
      <c r="CZ17" s="79">
        <f>PnL!CW16</f>
        <v>1045437.3760416666</v>
      </c>
      <c r="DA17" s="79">
        <f>PnL!CX16</f>
        <v>1080937.3760416666</v>
      </c>
      <c r="DB17" s="79">
        <f>PnL!CY16</f>
        <v>1156437.3760416666</v>
      </c>
      <c r="DC17" s="79">
        <f>PnL!CZ16</f>
        <v>1231937.3760416666</v>
      </c>
      <c r="DD17" s="79">
        <f>PnL!DA16</f>
        <v>1267437.3760416666</v>
      </c>
      <c r="DE17" s="79">
        <f>PnL!DB16</f>
        <v>1342937.3760416666</v>
      </c>
      <c r="DF17" s="79">
        <f>PnL!DC16</f>
        <v>1378437.3760416666</v>
      </c>
      <c r="DG17" s="79">
        <f>PnL!DD16</f>
        <v>1453937.3760416666</v>
      </c>
      <c r="DH17" s="79">
        <f>PnL!DE16</f>
        <v>1529437.3760416666</v>
      </c>
      <c r="DI17" s="79">
        <f>PnL!DF16</f>
        <v>14250248.512500003</v>
      </c>
      <c r="DJ17" s="83"/>
    </row>
    <row r="18" spans="1:114" ht="15.75" customHeight="1">
      <c r="A18" s="64"/>
      <c r="B18" s="64"/>
      <c r="C18" s="64" t="s">
        <v>49</v>
      </c>
      <c r="D18" s="61"/>
      <c r="E18" s="79">
        <f t="shared" ref="E18:Q18" si="29">IFERROR(E17/E14,0)</f>
        <v>0</v>
      </c>
      <c r="F18" s="79">
        <f t="shared" si="29"/>
        <v>0</v>
      </c>
      <c r="G18" s="79">
        <f t="shared" si="29"/>
        <v>0</v>
      </c>
      <c r="H18" s="79">
        <f t="shared" si="29"/>
        <v>0</v>
      </c>
      <c r="I18" s="79">
        <f t="shared" si="29"/>
        <v>0</v>
      </c>
      <c r="J18" s="79">
        <f t="shared" si="29"/>
        <v>0</v>
      </c>
      <c r="K18" s="79">
        <f t="shared" si="29"/>
        <v>0</v>
      </c>
      <c r="L18" s="79">
        <f t="shared" si="29"/>
        <v>0</v>
      </c>
      <c r="M18" s="79">
        <f t="shared" si="29"/>
        <v>0</v>
      </c>
      <c r="N18" s="79">
        <f t="shared" si="29"/>
        <v>0</v>
      </c>
      <c r="O18" s="79">
        <f t="shared" si="29"/>
        <v>0</v>
      </c>
      <c r="P18" s="79">
        <f t="shared" si="29"/>
        <v>0</v>
      </c>
      <c r="Q18" s="93">
        <f t="shared" si="29"/>
        <v>0</v>
      </c>
      <c r="R18" s="94"/>
      <c r="S18" s="94"/>
      <c r="T18" s="95"/>
      <c r="U18" s="93">
        <f t="shared" ref="U18:AG18" si="30">IFERROR(U17/U14,0)</f>
        <v>0</v>
      </c>
      <c r="V18" s="93">
        <f t="shared" si="30"/>
        <v>0.1</v>
      </c>
      <c r="W18" s="93">
        <f t="shared" si="30"/>
        <v>0</v>
      </c>
      <c r="X18" s="93">
        <f t="shared" si="30"/>
        <v>0</v>
      </c>
      <c r="Y18" s="93">
        <f t="shared" si="30"/>
        <v>0</v>
      </c>
      <c r="Z18" s="93">
        <f t="shared" si="30"/>
        <v>0</v>
      </c>
      <c r="AA18" s="93">
        <f t="shared" si="30"/>
        <v>0</v>
      </c>
      <c r="AB18" s="93">
        <f t="shared" si="30"/>
        <v>0</v>
      </c>
      <c r="AC18" s="93">
        <f t="shared" si="30"/>
        <v>0</v>
      </c>
      <c r="AD18" s="93">
        <f t="shared" si="30"/>
        <v>0</v>
      </c>
      <c r="AE18" s="93">
        <f t="shared" si="30"/>
        <v>0</v>
      </c>
      <c r="AF18" s="93">
        <f t="shared" si="30"/>
        <v>0</v>
      </c>
      <c r="AG18" s="93">
        <f t="shared" si="30"/>
        <v>0.1</v>
      </c>
      <c r="AH18" s="94"/>
      <c r="AI18" s="94"/>
      <c r="AJ18" s="95"/>
      <c r="AK18" s="93">
        <f t="shared" ref="AK18:AW18" si="31">IFERROR(AK17/AK14,0)</f>
        <v>-0.2909722222222223</v>
      </c>
      <c r="AL18" s="93">
        <f t="shared" si="31"/>
        <v>-0.61622807017543868</v>
      </c>
      <c r="AM18" s="93">
        <f t="shared" si="31"/>
        <v>-0.5140216193366246</v>
      </c>
      <c r="AN18" s="93">
        <f t="shared" si="31"/>
        <v>-0.4940972222222223</v>
      </c>
      <c r="AO18" s="93">
        <f t="shared" si="31"/>
        <v>-6.862089081051409E-2</v>
      </c>
      <c r="AP18" s="93">
        <f t="shared" si="31"/>
        <v>0.14551027229643421</v>
      </c>
      <c r="AQ18" s="93">
        <f t="shared" si="31"/>
        <v>-0.12061644113942059</v>
      </c>
      <c r="AR18" s="93">
        <f t="shared" si="31"/>
        <v>-0.10059366506298051</v>
      </c>
      <c r="AS18" s="93">
        <f t="shared" si="31"/>
        <v>-0.10454872348076237</v>
      </c>
      <c r="AT18" s="93">
        <f t="shared" si="31"/>
        <v>7.8869047619047183E-3</v>
      </c>
      <c r="AU18" s="93">
        <f t="shared" si="31"/>
        <v>1.2570621468926513E-2</v>
      </c>
      <c r="AV18" s="93">
        <f t="shared" si="31"/>
        <v>1.6801075268817165E-2</v>
      </c>
      <c r="AW18" s="93">
        <f t="shared" si="31"/>
        <v>-9.8413647726834266E-2</v>
      </c>
      <c r="AX18" s="94"/>
      <c r="AY18" s="94"/>
      <c r="AZ18" s="95"/>
      <c r="BA18" s="93">
        <f t="shared" ref="BA18:BM18" si="32">IFERROR(BA17/BA14,0)</f>
        <v>-3.8791208791208856E-2</v>
      </c>
      <c r="BB18" s="93">
        <f t="shared" si="32"/>
        <v>-9.9442379182156666E-3</v>
      </c>
      <c r="BC18" s="93">
        <f t="shared" si="32"/>
        <v>5.8296296296296249E-2</v>
      </c>
      <c r="BD18" s="93">
        <f t="shared" si="32"/>
        <v>3.6089238845144311E-2</v>
      </c>
      <c r="BE18" s="93">
        <f t="shared" si="32"/>
        <v>4.9705535924617059E-2</v>
      </c>
      <c r="BF18" s="93">
        <f t="shared" si="32"/>
        <v>9.6307385229540979E-2</v>
      </c>
      <c r="BG18" s="93">
        <f t="shared" si="32"/>
        <v>0.10393412625800555</v>
      </c>
      <c r="BH18" s="93">
        <f t="shared" si="32"/>
        <v>0.11038851351351342</v>
      </c>
      <c r="BI18" s="93">
        <f t="shared" si="32"/>
        <v>0.1438285291943828</v>
      </c>
      <c r="BJ18" s="93">
        <f t="shared" si="32"/>
        <v>0.12137430939226518</v>
      </c>
      <c r="BK18" s="93">
        <f t="shared" si="32"/>
        <v>0.12799263351749532</v>
      </c>
      <c r="BL18" s="93">
        <f t="shared" si="32"/>
        <v>0.13333333333333319</v>
      </c>
      <c r="BM18" s="93">
        <f t="shared" si="32"/>
        <v>9.7208241585404045E-2</v>
      </c>
      <c r="BN18" s="94"/>
      <c r="BO18" s="94"/>
      <c r="BP18" s="95"/>
      <c r="BQ18" s="93">
        <f t="shared" ref="BQ18:CC18" si="33">IFERROR(BQ17/BQ14,0)</f>
        <v>0.20273570151921352</v>
      </c>
      <c r="BR18" s="93">
        <f t="shared" si="33"/>
        <v>0.20793833727344374</v>
      </c>
      <c r="BS18" s="93">
        <f t="shared" si="33"/>
        <v>0.19597191220238092</v>
      </c>
      <c r="BT18" s="93">
        <f t="shared" si="33"/>
        <v>0.20107011378848724</v>
      </c>
      <c r="BU18" s="93">
        <f t="shared" si="33"/>
        <v>0.1911480242192479</v>
      </c>
      <c r="BV18" s="93">
        <f t="shared" si="33"/>
        <v>0.19599985456660846</v>
      </c>
      <c r="BW18" s="93">
        <f t="shared" si="33"/>
        <v>0.18753414158305459</v>
      </c>
      <c r="BX18" s="93">
        <f t="shared" si="33"/>
        <v>0.19210326646090534</v>
      </c>
      <c r="BY18" s="93">
        <f t="shared" si="33"/>
        <v>0.19601778892072586</v>
      </c>
      <c r="BZ18" s="93">
        <f t="shared" si="33"/>
        <v>0.1890150991240204</v>
      </c>
      <c r="CA18" s="93">
        <f t="shared" si="33"/>
        <v>0.1927495687796465</v>
      </c>
      <c r="CB18" s="93">
        <f t="shared" si="33"/>
        <v>0.18650741436925658</v>
      </c>
      <c r="CC18" s="93">
        <f t="shared" si="33"/>
        <v>0.19385528547201797</v>
      </c>
      <c r="CD18" s="94"/>
      <c r="CE18" s="94"/>
      <c r="CF18" s="95"/>
      <c r="CG18" s="93">
        <f t="shared" ref="CG18:CS18" si="34">IFERROR(CG17/CG14,0)</f>
        <v>0.23619368829849011</v>
      </c>
      <c r="CH18" s="93">
        <f t="shared" si="34"/>
        <v>0.23467576455662389</v>
      </c>
      <c r="CI18" s="93">
        <f t="shared" si="34"/>
        <v>0.23338305205242341</v>
      </c>
      <c r="CJ18" s="93">
        <f t="shared" si="34"/>
        <v>0.23226889099907924</v>
      </c>
      <c r="CK18" s="93">
        <f t="shared" si="34"/>
        <v>0.2312986784022395</v>
      </c>
      <c r="CL18" s="93">
        <f t="shared" si="34"/>
        <v>0.23044621005258895</v>
      </c>
      <c r="CM18" s="93">
        <f t="shared" si="34"/>
        <v>0.22969127812738357</v>
      </c>
      <c r="CN18" s="93">
        <f t="shared" si="34"/>
        <v>0.22901804879148621</v>
      </c>
      <c r="CO18" s="93">
        <f t="shared" si="34"/>
        <v>0.22841393951060909</v>
      </c>
      <c r="CP18" s="93">
        <f t="shared" si="34"/>
        <v>0.22786882527669264</v>
      </c>
      <c r="CQ18" s="93">
        <f t="shared" si="34"/>
        <v>0.22737446655803842</v>
      </c>
      <c r="CR18" s="93">
        <f t="shared" si="34"/>
        <v>0.22692408993179114</v>
      </c>
      <c r="CS18" s="93">
        <f t="shared" si="34"/>
        <v>0.2300576290734197</v>
      </c>
      <c r="CT18" s="95"/>
      <c r="CU18" s="95"/>
      <c r="CV18" s="95"/>
      <c r="CW18" s="93">
        <f t="shared" ref="CW18:DI18" si="35">IFERROR(CW17/CW14,0)</f>
        <v>0.27328583392989708</v>
      </c>
      <c r="CX18" s="93">
        <f t="shared" si="35"/>
        <v>0.27258966628986775</v>
      </c>
      <c r="CY18" s="93">
        <f t="shared" si="35"/>
        <v>0.26697973466602437</v>
      </c>
      <c r="CZ18" s="93">
        <f t="shared" si="35"/>
        <v>0.26682934559511656</v>
      </c>
      <c r="DA18" s="93">
        <f t="shared" si="35"/>
        <v>0.26217253845298727</v>
      </c>
      <c r="DB18" s="93">
        <f t="shared" si="35"/>
        <v>0.2623496769604507</v>
      </c>
      <c r="DC18" s="93">
        <f t="shared" si="35"/>
        <v>0.26250530066943673</v>
      </c>
      <c r="DD18" s="93">
        <f t="shared" si="35"/>
        <v>0.25876630788927452</v>
      </c>
      <c r="DE18" s="93">
        <f t="shared" si="35"/>
        <v>0.25910425931731945</v>
      </c>
      <c r="DF18" s="93">
        <f t="shared" si="35"/>
        <v>0.25583470230914379</v>
      </c>
      <c r="DG18" s="93">
        <f t="shared" si="35"/>
        <v>0.25629074141400787</v>
      </c>
      <c r="DH18" s="93">
        <f t="shared" si="35"/>
        <v>0.25670315140007838</v>
      </c>
      <c r="DI18" s="93">
        <f t="shared" si="35"/>
        <v>0.26173178034199029</v>
      </c>
      <c r="DJ18" s="96"/>
    </row>
    <row r="19" spans="1:114" ht="15.75" customHeight="1">
      <c r="A19" s="61"/>
      <c r="B19" s="61"/>
      <c r="C19" s="61"/>
      <c r="D19" s="61"/>
      <c r="E19" s="79"/>
      <c r="F19" s="79"/>
      <c r="G19" s="79"/>
      <c r="H19" s="79"/>
      <c r="I19" s="79"/>
      <c r="J19" s="79"/>
      <c r="K19" s="79"/>
      <c r="L19" s="79"/>
      <c r="M19" s="79"/>
      <c r="N19" s="79"/>
      <c r="O19" s="79"/>
      <c r="P19" s="79"/>
      <c r="Q19" s="79"/>
      <c r="R19" s="80"/>
      <c r="S19" s="80"/>
      <c r="T19" s="81"/>
      <c r="U19" s="79"/>
      <c r="V19" s="79"/>
      <c r="W19" s="79"/>
      <c r="X19" s="79"/>
      <c r="Y19" s="79"/>
      <c r="Z19" s="79"/>
      <c r="AA19" s="79"/>
      <c r="AB19" s="79"/>
      <c r="AC19" s="79"/>
      <c r="AD19" s="79"/>
      <c r="AE19" s="79"/>
      <c r="AF19" s="79"/>
      <c r="AG19" s="79"/>
      <c r="AH19" s="80"/>
      <c r="AI19" s="80"/>
      <c r="AJ19" s="81"/>
      <c r="AK19" s="79"/>
      <c r="AL19" s="79"/>
      <c r="AM19" s="79"/>
      <c r="AN19" s="79"/>
      <c r="AO19" s="79"/>
      <c r="AP19" s="79"/>
      <c r="AQ19" s="79"/>
      <c r="AR19" s="79"/>
      <c r="AS19" s="79"/>
      <c r="AT19" s="79"/>
      <c r="AU19" s="79"/>
      <c r="AV19" s="79"/>
      <c r="AW19" s="79"/>
      <c r="AX19" s="80"/>
      <c r="AY19" s="80"/>
      <c r="AZ19" s="81"/>
      <c r="BA19" s="79"/>
      <c r="BB19" s="79"/>
      <c r="BC19" s="79"/>
      <c r="BD19" s="79"/>
      <c r="BE19" s="79"/>
      <c r="BF19" s="79"/>
      <c r="BG19" s="79"/>
      <c r="BH19" s="79"/>
      <c r="BI19" s="79"/>
      <c r="BJ19" s="79"/>
      <c r="BK19" s="79"/>
      <c r="BL19" s="79"/>
      <c r="BM19" s="79"/>
      <c r="BN19" s="80"/>
      <c r="BO19" s="80"/>
      <c r="BP19" s="81"/>
      <c r="BQ19" s="79"/>
      <c r="BR19" s="79"/>
      <c r="BS19" s="79"/>
      <c r="BT19" s="79"/>
      <c r="BU19" s="79"/>
      <c r="BV19" s="79"/>
      <c r="BW19" s="79"/>
      <c r="BX19" s="79"/>
      <c r="BY19" s="79"/>
      <c r="BZ19" s="79"/>
      <c r="CA19" s="79"/>
      <c r="CB19" s="79"/>
      <c r="CC19" s="79"/>
      <c r="CD19" s="80"/>
      <c r="CE19" s="80"/>
      <c r="CF19" s="81"/>
      <c r="CG19" s="79"/>
      <c r="CH19" s="79"/>
      <c r="CI19" s="79"/>
      <c r="CJ19" s="79"/>
      <c r="CK19" s="79"/>
      <c r="CL19" s="79"/>
      <c r="CM19" s="79"/>
      <c r="CN19" s="79"/>
      <c r="CO19" s="79"/>
      <c r="CP19" s="79"/>
      <c r="CQ19" s="79"/>
      <c r="CR19" s="79"/>
      <c r="CS19" s="79"/>
      <c r="CT19" s="61"/>
      <c r="CU19" s="61"/>
      <c r="CV19" s="61"/>
      <c r="CW19" s="79"/>
      <c r="CX19" s="79"/>
      <c r="CY19" s="79"/>
      <c r="CZ19" s="79"/>
      <c r="DA19" s="79"/>
      <c r="DB19" s="79"/>
      <c r="DC19" s="79"/>
      <c r="DD19" s="79"/>
      <c r="DE19" s="79"/>
      <c r="DF19" s="79"/>
      <c r="DG19" s="79"/>
      <c r="DH19" s="79"/>
      <c r="DI19" s="79"/>
      <c r="DJ19" s="4"/>
    </row>
    <row r="20" spans="1:114" ht="15.75" customHeight="1">
      <c r="A20" s="61"/>
      <c r="B20" s="61"/>
      <c r="C20" s="61" t="s">
        <v>51</v>
      </c>
      <c r="D20" s="61"/>
      <c r="E20" s="79">
        <f>PnL!B24</f>
        <v>0</v>
      </c>
      <c r="F20" s="79">
        <f>PnL!C24</f>
        <v>0</v>
      </c>
      <c r="G20" s="79">
        <f>PnL!D24</f>
        <v>0</v>
      </c>
      <c r="H20" s="79">
        <f>PnL!E24</f>
        <v>0</v>
      </c>
      <c r="I20" s="79">
        <f>PnL!F24</f>
        <v>0</v>
      </c>
      <c r="J20" s="79">
        <f>PnL!G24</f>
        <v>0</v>
      </c>
      <c r="K20" s="79">
        <f>PnL!H24</f>
        <v>0</v>
      </c>
      <c r="L20" s="79">
        <f>PnL!I24</f>
        <v>0</v>
      </c>
      <c r="M20" s="79">
        <f>PnL!J24</f>
        <v>0</v>
      </c>
      <c r="N20" s="79">
        <f>PnL!K24</f>
        <v>0</v>
      </c>
      <c r="O20" s="79">
        <f>PnL!L24</f>
        <v>0</v>
      </c>
      <c r="P20" s="79">
        <f>PnL!M24</f>
        <v>0</v>
      </c>
      <c r="Q20" s="79">
        <f>PnL!N24</f>
        <v>0</v>
      </c>
      <c r="R20" s="80"/>
      <c r="S20" s="80"/>
      <c r="T20" s="81"/>
      <c r="U20" s="79">
        <f>PnL!R24</f>
        <v>200</v>
      </c>
      <c r="V20" s="79">
        <f>PnL!S24</f>
        <v>1700</v>
      </c>
      <c r="W20" s="79">
        <f>PnL!T24</f>
        <v>200</v>
      </c>
      <c r="X20" s="79">
        <f>PnL!U24</f>
        <v>200</v>
      </c>
      <c r="Y20" s="79">
        <f>PnL!V24</f>
        <v>200</v>
      </c>
      <c r="Z20" s="79">
        <f>PnL!W24</f>
        <v>200</v>
      </c>
      <c r="AA20" s="79">
        <f>PnL!X24</f>
        <v>200</v>
      </c>
      <c r="AB20" s="79">
        <f>PnL!Y24</f>
        <v>200</v>
      </c>
      <c r="AC20" s="79">
        <f>PnL!Z24</f>
        <v>200</v>
      </c>
      <c r="AD20" s="79">
        <f>PnL!AA24</f>
        <v>200</v>
      </c>
      <c r="AE20" s="79">
        <f>PnL!AB24</f>
        <v>200</v>
      </c>
      <c r="AF20" s="79">
        <f>PnL!AC24</f>
        <v>1200</v>
      </c>
      <c r="AG20" s="79">
        <f>PnL!AD24</f>
        <v>4900</v>
      </c>
      <c r="AH20" s="80"/>
      <c r="AI20" s="80"/>
      <c r="AJ20" s="81"/>
      <c r="AK20" s="79">
        <f>PnL!AH24</f>
        <v>3980</v>
      </c>
      <c r="AL20" s="79">
        <f>PnL!AI24</f>
        <v>3880</v>
      </c>
      <c r="AM20" s="79">
        <f>PnL!AJ24</f>
        <v>3941.58</v>
      </c>
      <c r="AN20" s="79">
        <f>PnL!AK24</f>
        <v>3980</v>
      </c>
      <c r="AO20" s="79">
        <f>PnL!AL24</f>
        <v>4277.12</v>
      </c>
      <c r="AP20" s="79">
        <f>PnL!AM24</f>
        <v>4616.92</v>
      </c>
      <c r="AQ20" s="79">
        <f>PnL!AN24</f>
        <v>4320.3</v>
      </c>
      <c r="AR20" s="79">
        <f>PnL!AO24</f>
        <v>4385.46</v>
      </c>
      <c r="AS20" s="79">
        <f>PnL!AP24</f>
        <v>4427</v>
      </c>
      <c r="AT20" s="79">
        <f>PnL!AQ24</f>
        <v>4110</v>
      </c>
      <c r="AU20" s="79">
        <f>PnL!AR24</f>
        <v>4170</v>
      </c>
      <c r="AV20" s="79">
        <f>PnL!AS24</f>
        <v>4230</v>
      </c>
      <c r="AW20" s="79">
        <f>PnL!AT24</f>
        <v>50318.380000000005</v>
      </c>
      <c r="AX20" s="80"/>
      <c r="AY20" s="80"/>
      <c r="AZ20" s="81"/>
      <c r="BA20" s="79">
        <f>PnL!AX24</f>
        <v>27891.666666666664</v>
      </c>
      <c r="BB20" s="79">
        <f>PnL!AY24</f>
        <v>41676.666666666672</v>
      </c>
      <c r="BC20" s="79">
        <f>PnL!AZ24</f>
        <v>43275</v>
      </c>
      <c r="BD20" s="79">
        <f>PnL!BA24</f>
        <v>45290</v>
      </c>
      <c r="BE20" s="79">
        <f>PnL!BB24</f>
        <v>46305</v>
      </c>
      <c r="BF20" s="79">
        <f>PnL!BC24</f>
        <v>52040</v>
      </c>
      <c r="BG20" s="79">
        <f>PnL!BD24</f>
        <v>53101.666666666672</v>
      </c>
      <c r="BH20" s="79">
        <f>PnL!BE24</f>
        <v>54163.333333333336</v>
      </c>
      <c r="BI20" s="79">
        <f>PnL!BF24</f>
        <v>81301.666666666672</v>
      </c>
      <c r="BJ20" s="79">
        <f>PnL!BG24</f>
        <v>88835</v>
      </c>
      <c r="BK20" s="79">
        <f>PnL!BH24</f>
        <v>91946.666666666672</v>
      </c>
      <c r="BL20" s="79">
        <f>PnL!BI24</f>
        <v>93101.666666666657</v>
      </c>
      <c r="BM20" s="79">
        <f>PnL!BJ24</f>
        <v>718928.33333333326</v>
      </c>
      <c r="BN20" s="80"/>
      <c r="BO20" s="80"/>
      <c r="BP20" s="81"/>
      <c r="BQ20" s="79">
        <f>PnL!BN24</f>
        <v>101985.69444444445</v>
      </c>
      <c r="BR20" s="79">
        <f>PnL!BO24</f>
        <v>106736.38888888888</v>
      </c>
      <c r="BS20" s="79">
        <f>PnL!BP24</f>
        <v>109987.08333333331</v>
      </c>
      <c r="BT20" s="79">
        <f>PnL!BQ24</f>
        <v>114737.77777777775</v>
      </c>
      <c r="BU20" s="79">
        <f>PnL!BR24</f>
        <v>117988.47222222222</v>
      </c>
      <c r="BV20" s="79">
        <f>PnL!BS24</f>
        <v>122739.16666666666</v>
      </c>
      <c r="BW20" s="79">
        <f>PnL!BT24</f>
        <v>125989.86111111109</v>
      </c>
      <c r="BX20" s="79">
        <f>PnL!BU24</f>
        <v>130740.55555555553</v>
      </c>
      <c r="BY20" s="79">
        <f>PnL!BV24</f>
        <v>135491.25</v>
      </c>
      <c r="BZ20" s="79">
        <f>PnL!BW24</f>
        <v>138741.94444444444</v>
      </c>
      <c r="CA20" s="79">
        <f>PnL!BX24</f>
        <v>143492.63888888888</v>
      </c>
      <c r="CB20" s="79">
        <f>PnL!BY24</f>
        <v>146743.33333333331</v>
      </c>
      <c r="CC20" s="79">
        <f>PnL!BZ24</f>
        <v>1495374.1666666665</v>
      </c>
      <c r="CD20" s="80"/>
      <c r="CE20" s="80"/>
      <c r="CF20" s="81"/>
      <c r="CG20" s="79">
        <f>PnL!CD24</f>
        <v>214018.02777777775</v>
      </c>
      <c r="CH20" s="79">
        <f>PnL!CE24</f>
        <v>224458.30555555553</v>
      </c>
      <c r="CI20" s="79">
        <f>PnL!CF24</f>
        <v>234898.58333333331</v>
      </c>
      <c r="CJ20" s="79">
        <f>PnL!CG24</f>
        <v>245338.86111111109</v>
      </c>
      <c r="CK20" s="79">
        <f>PnL!CH24</f>
        <v>255779.13888888888</v>
      </c>
      <c r="CL20" s="79">
        <f>PnL!CI24</f>
        <v>266219.41666666663</v>
      </c>
      <c r="CM20" s="79">
        <f>PnL!CJ24</f>
        <v>276659.69444444444</v>
      </c>
      <c r="CN20" s="79">
        <f>PnL!CK24</f>
        <v>287099.97222222225</v>
      </c>
      <c r="CO20" s="79">
        <f>PnL!CL24</f>
        <v>297540.25</v>
      </c>
      <c r="CP20" s="79">
        <f>PnL!CM24</f>
        <v>307980.52777777781</v>
      </c>
      <c r="CQ20" s="79">
        <f>PnL!CN24</f>
        <v>318420.80555555556</v>
      </c>
      <c r="CR20" s="79">
        <f>PnL!CO24</f>
        <v>328861.08333333337</v>
      </c>
      <c r="CS20" s="79">
        <f>PnL!CP24</f>
        <v>3257274.666666667</v>
      </c>
      <c r="CT20" s="61"/>
      <c r="CU20" s="61"/>
      <c r="CV20" s="61"/>
      <c r="CW20" s="79">
        <f>PnL!CT24</f>
        <v>465384.76250000007</v>
      </c>
      <c r="CX20" s="79">
        <f>PnL!CU24</f>
        <v>489425.38750000001</v>
      </c>
      <c r="CY20" s="79">
        <f>PnL!CV24</f>
        <v>510266.01250000007</v>
      </c>
      <c r="CZ20" s="79">
        <f>PnL!CW24</f>
        <v>534306.63750000007</v>
      </c>
      <c r="DA20" s="79">
        <f>PnL!CX24</f>
        <v>555147.26249999995</v>
      </c>
      <c r="DB20" s="79">
        <f>PnL!CY24</f>
        <v>579187.88749999995</v>
      </c>
      <c r="DC20" s="79">
        <f>PnL!CZ24</f>
        <v>603228.51249999995</v>
      </c>
      <c r="DD20" s="79">
        <f>PnL!DA24</f>
        <v>624069.13749999995</v>
      </c>
      <c r="DE20" s="79">
        <f>PnL!DB24</f>
        <v>648109.76249999995</v>
      </c>
      <c r="DF20" s="79">
        <f>PnL!DC24</f>
        <v>668950.38749999995</v>
      </c>
      <c r="DG20" s="79">
        <f>PnL!DD24</f>
        <v>692991.01249999995</v>
      </c>
      <c r="DH20" s="79">
        <f>PnL!DE24</f>
        <v>717031.63749999995</v>
      </c>
      <c r="DI20" s="79">
        <f>PnL!DF24</f>
        <v>7088098.4000000004</v>
      </c>
      <c r="DJ20" s="38"/>
    </row>
    <row r="21" spans="1:114" ht="15.75" customHeight="1">
      <c r="A21" s="61"/>
      <c r="B21" s="61"/>
      <c r="C21" s="64" t="s">
        <v>54</v>
      </c>
      <c r="D21" s="61"/>
      <c r="E21" s="79">
        <f t="shared" ref="E21:Q21" si="36">IFERROR(E20/E14,0)</f>
        <v>0</v>
      </c>
      <c r="F21" s="79">
        <f t="shared" si="36"/>
        <v>0</v>
      </c>
      <c r="G21" s="79">
        <f t="shared" si="36"/>
        <v>0</v>
      </c>
      <c r="H21" s="79">
        <f t="shared" si="36"/>
        <v>0</v>
      </c>
      <c r="I21" s="79">
        <f t="shared" si="36"/>
        <v>0</v>
      </c>
      <c r="J21" s="79">
        <f t="shared" si="36"/>
        <v>0</v>
      </c>
      <c r="K21" s="79">
        <f t="shared" si="36"/>
        <v>0</v>
      </c>
      <c r="L21" s="79">
        <f t="shared" si="36"/>
        <v>0</v>
      </c>
      <c r="M21" s="79">
        <f t="shared" si="36"/>
        <v>0</v>
      </c>
      <c r="N21" s="79">
        <f t="shared" si="36"/>
        <v>0</v>
      </c>
      <c r="O21" s="79">
        <f t="shared" si="36"/>
        <v>0</v>
      </c>
      <c r="P21" s="79">
        <f t="shared" si="36"/>
        <v>0</v>
      </c>
      <c r="Q21" s="93">
        <f t="shared" si="36"/>
        <v>0</v>
      </c>
      <c r="R21" s="94"/>
      <c r="S21" s="94"/>
      <c r="T21" s="95"/>
      <c r="U21" s="93">
        <f t="shared" ref="U21:AG21" si="37">IFERROR(U20/U14,0)</f>
        <v>0</v>
      </c>
      <c r="V21" s="93">
        <f t="shared" si="37"/>
        <v>5.6666666666666664E-2</v>
      </c>
      <c r="W21" s="93">
        <f t="shared" si="37"/>
        <v>0</v>
      </c>
      <c r="X21" s="93">
        <f t="shared" si="37"/>
        <v>0</v>
      </c>
      <c r="Y21" s="93">
        <f t="shared" si="37"/>
        <v>0</v>
      </c>
      <c r="Z21" s="93">
        <f t="shared" si="37"/>
        <v>0</v>
      </c>
      <c r="AA21" s="93">
        <f t="shared" si="37"/>
        <v>0</v>
      </c>
      <c r="AB21" s="93">
        <f t="shared" si="37"/>
        <v>0</v>
      </c>
      <c r="AC21" s="93">
        <f t="shared" si="37"/>
        <v>0</v>
      </c>
      <c r="AD21" s="93">
        <f t="shared" si="37"/>
        <v>0</v>
      </c>
      <c r="AE21" s="93">
        <f t="shared" si="37"/>
        <v>0</v>
      </c>
      <c r="AF21" s="93">
        <f t="shared" si="37"/>
        <v>0</v>
      </c>
      <c r="AG21" s="93">
        <f t="shared" si="37"/>
        <v>0.16333333333333333</v>
      </c>
      <c r="AH21" s="94"/>
      <c r="AI21" s="94"/>
      <c r="AJ21" s="95"/>
      <c r="AK21" s="93">
        <f t="shared" ref="AK21:AW21" si="38">IFERROR(AK20/AK14,0)</f>
        <v>0.16583333333333333</v>
      </c>
      <c r="AL21" s="93">
        <f t="shared" si="38"/>
        <v>0.20421052631578948</v>
      </c>
      <c r="AM21" s="93">
        <f t="shared" si="38"/>
        <v>0.17852167217718193</v>
      </c>
      <c r="AN21" s="93">
        <f t="shared" si="38"/>
        <v>0.16583333333333333</v>
      </c>
      <c r="AO21" s="93">
        <f t="shared" si="38"/>
        <v>0.11007617871113856</v>
      </c>
      <c r="AP21" s="93">
        <f t="shared" si="38"/>
        <v>8.2672348959639014E-2</v>
      </c>
      <c r="AQ21" s="93">
        <f t="shared" si="38"/>
        <v>0.10533463367060832</v>
      </c>
      <c r="AR21" s="93">
        <f t="shared" si="38"/>
        <v>9.9054954486933341E-2</v>
      </c>
      <c r="AS21" s="93">
        <f t="shared" si="38"/>
        <v>9.5512405609492992E-2</v>
      </c>
      <c r="AT21" s="93">
        <f t="shared" si="38"/>
        <v>7.3392857142857149E-2</v>
      </c>
      <c r="AU21" s="93">
        <f t="shared" si="38"/>
        <v>7.0677966101694911E-2</v>
      </c>
      <c r="AV21" s="93">
        <f t="shared" si="38"/>
        <v>6.82258064516129E-2</v>
      </c>
      <c r="AW21" s="93">
        <f t="shared" si="38"/>
        <v>0.10218610573515645</v>
      </c>
      <c r="AX21" s="94"/>
      <c r="AY21" s="94"/>
      <c r="AZ21" s="95"/>
      <c r="BA21" s="93">
        <f t="shared" ref="BA21:BM21" si="39">IFERROR(BA20/BA14,0)</f>
        <v>0.36780219780219781</v>
      </c>
      <c r="BB21" s="93">
        <f t="shared" si="39"/>
        <v>0.46479553903345727</v>
      </c>
      <c r="BC21" s="93">
        <f t="shared" si="39"/>
        <v>0.3846666666666666</v>
      </c>
      <c r="BD21" s="93">
        <f t="shared" si="39"/>
        <v>0.35661417322834643</v>
      </c>
      <c r="BE21" s="93">
        <f t="shared" si="39"/>
        <v>0.32724381625441695</v>
      </c>
      <c r="BF21" s="93">
        <f t="shared" si="39"/>
        <v>0.31161676646706588</v>
      </c>
      <c r="BG21" s="93">
        <f t="shared" si="39"/>
        <v>0.29150045745654168</v>
      </c>
      <c r="BH21" s="93">
        <f t="shared" si="39"/>
        <v>0.2744763513513514</v>
      </c>
      <c r="BI21" s="93">
        <f t="shared" si="39"/>
        <v>0.36053954175905406</v>
      </c>
      <c r="BJ21" s="93">
        <f t="shared" si="39"/>
        <v>0.36810082872928185</v>
      </c>
      <c r="BK21" s="93">
        <f t="shared" si="39"/>
        <v>0.33866175567833035</v>
      </c>
      <c r="BL21" s="93">
        <f t="shared" si="39"/>
        <v>0.32326967592592604</v>
      </c>
      <c r="BM21" s="93">
        <f t="shared" si="39"/>
        <v>0.33922381251966027</v>
      </c>
      <c r="BN21" s="94"/>
      <c r="BO21" s="94"/>
      <c r="BP21" s="95"/>
      <c r="BQ21" s="93">
        <f t="shared" ref="BQ21:CC21" si="40">IFERROR(BQ20/BQ14,0)</f>
        <v>0.27342009234435516</v>
      </c>
      <c r="BR21" s="93">
        <f t="shared" si="40"/>
        <v>0.25233188862621486</v>
      </c>
      <c r="BS21" s="93">
        <f t="shared" si="40"/>
        <v>0.24550688244047622</v>
      </c>
      <c r="BT21" s="93">
        <f t="shared" si="40"/>
        <v>0.2303971441320839</v>
      </c>
      <c r="BU21" s="93">
        <f t="shared" si="40"/>
        <v>0.22559937327384749</v>
      </c>
      <c r="BV21" s="93">
        <f t="shared" si="40"/>
        <v>0.21420447934845843</v>
      </c>
      <c r="BW21" s="93">
        <f t="shared" si="40"/>
        <v>0.21068538647342996</v>
      </c>
      <c r="BX21" s="93">
        <f t="shared" si="40"/>
        <v>0.20176011659807958</v>
      </c>
      <c r="BY21" s="93">
        <f t="shared" si="40"/>
        <v>0.19411353868194844</v>
      </c>
      <c r="BZ21" s="93">
        <f t="shared" si="40"/>
        <v>0.19189757184570461</v>
      </c>
      <c r="CA21" s="93">
        <f t="shared" si="40"/>
        <v>0.18563083944228834</v>
      </c>
      <c r="CB21" s="93">
        <f t="shared" si="40"/>
        <v>0.18388888888888885</v>
      </c>
      <c r="CC21" s="93">
        <f t="shared" si="40"/>
        <v>0.21133043621631806</v>
      </c>
      <c r="CD21" s="94"/>
      <c r="CE21" s="94"/>
      <c r="CF21" s="95"/>
      <c r="CG21" s="93">
        <f t="shared" ref="CG21:CS21" si="41">IFERROR(CG20/CG14,0)</f>
        <v>0.18642685346496321</v>
      </c>
      <c r="CH21" s="93">
        <f t="shared" si="41"/>
        <v>0.17985441150284898</v>
      </c>
      <c r="CI21" s="93">
        <f t="shared" si="41"/>
        <v>0.174257109297725</v>
      </c>
      <c r="CJ21" s="93">
        <f t="shared" si="41"/>
        <v>0.1694329151319828</v>
      </c>
      <c r="CK21" s="93">
        <f t="shared" si="41"/>
        <v>0.16523200186620729</v>
      </c>
      <c r="CL21" s="93">
        <f t="shared" si="41"/>
        <v>0.16154090817152103</v>
      </c>
      <c r="CM21" s="93">
        <f t="shared" si="41"/>
        <v>0.15827213640986523</v>
      </c>
      <c r="CN21" s="93">
        <f t="shared" si="41"/>
        <v>0.15535712782587785</v>
      </c>
      <c r="CO21" s="93">
        <f t="shared" si="41"/>
        <v>0.15274140143737167</v>
      </c>
      <c r="CP21" s="93">
        <f t="shared" si="41"/>
        <v>0.15038111707899307</v>
      </c>
      <c r="CQ21" s="93">
        <f t="shared" si="41"/>
        <v>0.14824059848955101</v>
      </c>
      <c r="CR21" s="93">
        <f t="shared" si="41"/>
        <v>0.14629051749703442</v>
      </c>
      <c r="CS21" s="93">
        <f t="shared" si="41"/>
        <v>0.15985839549797148</v>
      </c>
      <c r="CT21" s="95"/>
      <c r="CU21" s="95"/>
      <c r="CV21" s="95"/>
      <c r="CW21" s="93">
        <f t="shared" ref="CW21:DI21" si="42">IFERROR(CW20/CW14,0)</f>
        <v>0.14807023942093545</v>
      </c>
      <c r="CX21" s="93">
        <f t="shared" si="42"/>
        <v>0.14277286683197199</v>
      </c>
      <c r="CY21" s="93">
        <f t="shared" si="42"/>
        <v>0.14045307252958988</v>
      </c>
      <c r="CZ21" s="93">
        <f t="shared" si="42"/>
        <v>0.13637229134762635</v>
      </c>
      <c r="DA21" s="93">
        <f t="shared" si="42"/>
        <v>0.1346464376667475</v>
      </c>
      <c r="DB21" s="93">
        <f t="shared" si="42"/>
        <v>0.13139471132032668</v>
      </c>
      <c r="DC21" s="93">
        <f t="shared" si="42"/>
        <v>0.12853793149371404</v>
      </c>
      <c r="DD21" s="93">
        <f t="shared" si="42"/>
        <v>0.12741305379746834</v>
      </c>
      <c r="DE21" s="93">
        <f t="shared" si="42"/>
        <v>0.12504529471348638</v>
      </c>
      <c r="DF21" s="93">
        <f t="shared" si="42"/>
        <v>0.12415560272828507</v>
      </c>
      <c r="DG21" s="93">
        <f t="shared" si="42"/>
        <v>0.12215600431870262</v>
      </c>
      <c r="DH21" s="93">
        <f t="shared" si="42"/>
        <v>0.12034770686471971</v>
      </c>
      <c r="DI21" s="93">
        <f t="shared" si="42"/>
        <v>0.13018584285346951</v>
      </c>
      <c r="DJ21" s="103"/>
    </row>
    <row r="22" spans="1:114" ht="15.75" customHeight="1">
      <c r="A22" s="61"/>
      <c r="B22" s="61"/>
      <c r="C22" s="4"/>
      <c r="D22" s="61"/>
      <c r="E22" s="79"/>
      <c r="F22" s="79"/>
      <c r="G22" s="79"/>
      <c r="H22" s="79"/>
      <c r="I22" s="79"/>
      <c r="J22" s="79"/>
      <c r="K22" s="79"/>
      <c r="L22" s="79"/>
      <c r="M22" s="79"/>
      <c r="N22" s="79"/>
      <c r="O22" s="79"/>
      <c r="P22" s="79"/>
      <c r="Q22" s="79"/>
      <c r="R22" s="80"/>
      <c r="S22" s="80"/>
      <c r="T22" s="81"/>
      <c r="U22" s="79"/>
      <c r="V22" s="79"/>
      <c r="W22" s="79"/>
      <c r="X22" s="79"/>
      <c r="Y22" s="79"/>
      <c r="Z22" s="79"/>
      <c r="AA22" s="79"/>
      <c r="AB22" s="79"/>
      <c r="AC22" s="79"/>
      <c r="AD22" s="79"/>
      <c r="AE22" s="79"/>
      <c r="AF22" s="79"/>
      <c r="AG22" s="79"/>
      <c r="AH22" s="80"/>
      <c r="AI22" s="80"/>
      <c r="AJ22" s="81"/>
      <c r="AK22" s="79"/>
      <c r="AL22" s="79"/>
      <c r="AM22" s="79"/>
      <c r="AN22" s="79"/>
      <c r="AO22" s="79"/>
      <c r="AP22" s="79"/>
      <c r="AQ22" s="79"/>
      <c r="AR22" s="79"/>
      <c r="AS22" s="79"/>
      <c r="AT22" s="79"/>
      <c r="AU22" s="79"/>
      <c r="AV22" s="79"/>
      <c r="AW22" s="79"/>
      <c r="AX22" s="80"/>
      <c r="AY22" s="80"/>
      <c r="AZ22" s="81"/>
      <c r="BA22" s="79"/>
      <c r="BB22" s="79"/>
      <c r="BC22" s="79"/>
      <c r="BD22" s="79"/>
      <c r="BE22" s="79"/>
      <c r="BF22" s="79"/>
      <c r="BG22" s="79"/>
      <c r="BH22" s="79"/>
      <c r="BI22" s="79"/>
      <c r="BJ22" s="79"/>
      <c r="BK22" s="79"/>
      <c r="BL22" s="79"/>
      <c r="BM22" s="79"/>
      <c r="BN22" s="80"/>
      <c r="BO22" s="80"/>
      <c r="BP22" s="81"/>
      <c r="BQ22" s="79"/>
      <c r="BR22" s="79"/>
      <c r="BS22" s="79"/>
      <c r="BT22" s="79"/>
      <c r="BU22" s="79"/>
      <c r="BV22" s="79"/>
      <c r="BW22" s="79"/>
      <c r="BX22" s="79"/>
      <c r="BY22" s="79"/>
      <c r="BZ22" s="79"/>
      <c r="CA22" s="79"/>
      <c r="CB22" s="79"/>
      <c r="CC22" s="79"/>
      <c r="CD22" s="80"/>
      <c r="CE22" s="80"/>
      <c r="CF22" s="81"/>
      <c r="CG22" s="79"/>
      <c r="CH22" s="79"/>
      <c r="CI22" s="79"/>
      <c r="CJ22" s="79"/>
      <c r="CK22" s="79"/>
      <c r="CL22" s="79"/>
      <c r="CM22" s="79"/>
      <c r="CN22" s="79"/>
      <c r="CO22" s="79"/>
      <c r="CP22" s="79"/>
      <c r="CQ22" s="79"/>
      <c r="CR22" s="79"/>
      <c r="CS22" s="79"/>
      <c r="CT22" s="61"/>
      <c r="CU22" s="61"/>
      <c r="CV22" s="61"/>
      <c r="CW22" s="79"/>
      <c r="CX22" s="79"/>
      <c r="CY22" s="79"/>
      <c r="CZ22" s="79"/>
      <c r="DA22" s="79"/>
      <c r="DB22" s="79"/>
      <c r="DC22" s="79"/>
      <c r="DD22" s="79"/>
      <c r="DE22" s="79"/>
      <c r="DF22" s="79"/>
      <c r="DG22" s="79"/>
      <c r="DH22" s="79"/>
      <c r="DI22" s="79"/>
      <c r="DJ22" s="4"/>
    </row>
    <row r="23" spans="1:114" ht="15.75" customHeight="1">
      <c r="A23" s="61"/>
      <c r="B23" s="61"/>
      <c r="C23" s="104" t="s">
        <v>58</v>
      </c>
      <c r="D23" s="87"/>
      <c r="E23" s="88">
        <f t="shared" ref="E23:Q23" si="43">E17-E20</f>
        <v>0</v>
      </c>
      <c r="F23" s="88">
        <f t="shared" si="43"/>
        <v>0</v>
      </c>
      <c r="G23" s="88">
        <f t="shared" si="43"/>
        <v>0</v>
      </c>
      <c r="H23" s="88">
        <f t="shared" si="43"/>
        <v>0</v>
      </c>
      <c r="I23" s="88">
        <f t="shared" si="43"/>
        <v>0</v>
      </c>
      <c r="J23" s="88">
        <f t="shared" si="43"/>
        <v>0</v>
      </c>
      <c r="K23" s="88">
        <f t="shared" si="43"/>
        <v>0</v>
      </c>
      <c r="L23" s="88">
        <f t="shared" si="43"/>
        <v>0</v>
      </c>
      <c r="M23" s="88">
        <f t="shared" si="43"/>
        <v>0</v>
      </c>
      <c r="N23" s="88">
        <f t="shared" si="43"/>
        <v>0</v>
      </c>
      <c r="O23" s="88">
        <f t="shared" si="43"/>
        <v>0</v>
      </c>
      <c r="P23" s="88">
        <f t="shared" si="43"/>
        <v>0</v>
      </c>
      <c r="Q23" s="89">
        <f t="shared" si="43"/>
        <v>0</v>
      </c>
      <c r="R23" s="90"/>
      <c r="S23" s="90"/>
      <c r="T23" s="91"/>
      <c r="U23" s="89">
        <f t="shared" ref="U23:AG23" si="44">U17-U20</f>
        <v>-200</v>
      </c>
      <c r="V23" s="89">
        <f t="shared" si="44"/>
        <v>1300</v>
      </c>
      <c r="W23" s="89">
        <f t="shared" si="44"/>
        <v>-200</v>
      </c>
      <c r="X23" s="89">
        <f t="shared" si="44"/>
        <v>-200</v>
      </c>
      <c r="Y23" s="89">
        <f t="shared" si="44"/>
        <v>-200</v>
      </c>
      <c r="Z23" s="89">
        <f t="shared" si="44"/>
        <v>-200</v>
      </c>
      <c r="AA23" s="89">
        <f t="shared" si="44"/>
        <v>-200</v>
      </c>
      <c r="AB23" s="89">
        <f t="shared" si="44"/>
        <v>-200</v>
      </c>
      <c r="AC23" s="89">
        <f t="shared" si="44"/>
        <v>-200</v>
      </c>
      <c r="AD23" s="89">
        <f t="shared" si="44"/>
        <v>-200</v>
      </c>
      <c r="AE23" s="89">
        <f t="shared" si="44"/>
        <v>-200</v>
      </c>
      <c r="AF23" s="89">
        <f t="shared" si="44"/>
        <v>-1200</v>
      </c>
      <c r="AG23" s="89">
        <f t="shared" si="44"/>
        <v>-1900</v>
      </c>
      <c r="AH23" s="90"/>
      <c r="AI23" s="90"/>
      <c r="AJ23" s="91"/>
      <c r="AK23" s="89">
        <f t="shared" ref="AK23:AW23" si="45">AK17-AK20</f>
        <v>-10963.333333333336</v>
      </c>
      <c r="AL23" s="89">
        <f t="shared" si="45"/>
        <v>-15588.333333333336</v>
      </c>
      <c r="AM23" s="89">
        <f t="shared" si="45"/>
        <v>-15290.663333333336</v>
      </c>
      <c r="AN23" s="89">
        <f t="shared" si="45"/>
        <v>-15838.333333333336</v>
      </c>
      <c r="AO23" s="89">
        <f t="shared" si="45"/>
        <v>-6943.4533333333356</v>
      </c>
      <c r="AP23" s="89">
        <f t="shared" si="45"/>
        <v>3509.2466666666642</v>
      </c>
      <c r="AQ23" s="89">
        <f t="shared" si="45"/>
        <v>-9267.383333333335</v>
      </c>
      <c r="AR23" s="89">
        <f t="shared" si="45"/>
        <v>-8839.0433333333349</v>
      </c>
      <c r="AS23" s="89">
        <f t="shared" si="45"/>
        <v>-9272.8333333333358</v>
      </c>
      <c r="AT23" s="89">
        <f t="shared" si="45"/>
        <v>-3668.3333333333358</v>
      </c>
      <c r="AU23" s="89">
        <f t="shared" si="45"/>
        <v>-3428.3333333333358</v>
      </c>
      <c r="AV23" s="89">
        <f t="shared" si="45"/>
        <v>-3188.3333333333358</v>
      </c>
      <c r="AW23" s="89">
        <f t="shared" si="45"/>
        <v>-98779.13</v>
      </c>
      <c r="AX23" s="90"/>
      <c r="AY23" s="90"/>
      <c r="AZ23" s="91"/>
      <c r="BA23" s="89">
        <f t="shared" ref="BA23:BM23" si="46">BA17-BA20</f>
        <v>-30833.333333333336</v>
      </c>
      <c r="BB23" s="89">
        <f t="shared" si="46"/>
        <v>-42568.333333333343</v>
      </c>
      <c r="BC23" s="89">
        <f t="shared" si="46"/>
        <v>-36716.666666666672</v>
      </c>
      <c r="BD23" s="89">
        <f t="shared" si="46"/>
        <v>-40706.666666666672</v>
      </c>
      <c r="BE23" s="89">
        <f t="shared" si="46"/>
        <v>-39271.666666666686</v>
      </c>
      <c r="BF23" s="89">
        <f t="shared" si="46"/>
        <v>-35956.666666666657</v>
      </c>
      <c r="BG23" s="89">
        <f t="shared" si="46"/>
        <v>-34168.333333333328</v>
      </c>
      <c r="BH23" s="89">
        <f t="shared" si="46"/>
        <v>-32380.000000000022</v>
      </c>
      <c r="BI23" s="89">
        <f t="shared" si="46"/>
        <v>-48868.333333333358</v>
      </c>
      <c r="BJ23" s="89">
        <f t="shared" si="46"/>
        <v>-59543.333333333343</v>
      </c>
      <c r="BK23" s="89">
        <f t="shared" si="46"/>
        <v>-57196.666666666701</v>
      </c>
      <c r="BL23" s="89">
        <f t="shared" si="46"/>
        <v>-54701.666666666715</v>
      </c>
      <c r="BM23" s="89">
        <f t="shared" si="46"/>
        <v>-512911.66666666698</v>
      </c>
      <c r="BN23" s="90"/>
      <c r="BO23" s="90"/>
      <c r="BP23" s="91"/>
      <c r="BQ23" s="89">
        <f t="shared" ref="BQ23:CC23" si="47">BQ17-BQ20</f>
        <v>-26365.277777777825</v>
      </c>
      <c r="BR23" s="89">
        <f t="shared" si="47"/>
        <v>-18778.47222222219</v>
      </c>
      <c r="BS23" s="89">
        <f t="shared" si="47"/>
        <v>-22191.666666666686</v>
      </c>
      <c r="BT23" s="89">
        <f t="shared" si="47"/>
        <v>-14604.861111111124</v>
      </c>
      <c r="BU23" s="89">
        <f t="shared" si="47"/>
        <v>-18018.055555555591</v>
      </c>
      <c r="BV23" s="89">
        <f t="shared" si="47"/>
        <v>-10431.250000000029</v>
      </c>
      <c r="BW23" s="89">
        <f t="shared" si="47"/>
        <v>-13844.444444444467</v>
      </c>
      <c r="BX23" s="89">
        <f t="shared" si="47"/>
        <v>-6257.6388888889051</v>
      </c>
      <c r="BY23" s="89">
        <f t="shared" si="47"/>
        <v>1329.1666666666279</v>
      </c>
      <c r="BZ23" s="89">
        <f t="shared" si="47"/>
        <v>-2084.0277777776937</v>
      </c>
      <c r="CA23" s="89">
        <f t="shared" si="47"/>
        <v>5502.7777777778683</v>
      </c>
      <c r="CB23" s="89">
        <f t="shared" si="47"/>
        <v>2089.5833333334303</v>
      </c>
      <c r="CC23" s="89">
        <f t="shared" si="47"/>
        <v>-123654.16666666744</v>
      </c>
      <c r="CD23" s="90"/>
      <c r="CE23" s="90"/>
      <c r="CF23" s="91"/>
      <c r="CG23" s="89">
        <f t="shared" ref="CG23:CS23" si="48">CG17-CG20</f>
        <v>57132.326388888876</v>
      </c>
      <c r="CH23" s="89">
        <f t="shared" si="48"/>
        <v>68417.048611111095</v>
      </c>
      <c r="CI23" s="89">
        <f t="shared" si="48"/>
        <v>79701.77083333343</v>
      </c>
      <c r="CJ23" s="89">
        <f t="shared" si="48"/>
        <v>90986.493055555649</v>
      </c>
      <c r="CK23" s="89">
        <f t="shared" si="48"/>
        <v>102271.21527777787</v>
      </c>
      <c r="CL23" s="89">
        <f t="shared" si="48"/>
        <v>113555.93749999988</v>
      </c>
      <c r="CM23" s="89">
        <f t="shared" si="48"/>
        <v>124840.65972222207</v>
      </c>
      <c r="CN23" s="89">
        <f t="shared" si="48"/>
        <v>136125.38194444426</v>
      </c>
      <c r="CO23" s="89">
        <f t="shared" si="48"/>
        <v>147410.10416666651</v>
      </c>
      <c r="CP23" s="89">
        <f t="shared" si="48"/>
        <v>158694.8263888887</v>
      </c>
      <c r="CQ23" s="89">
        <f t="shared" si="48"/>
        <v>169979.54861111095</v>
      </c>
      <c r="CR23" s="89">
        <f t="shared" si="48"/>
        <v>181264.27083333314</v>
      </c>
      <c r="CS23" s="89">
        <f t="shared" si="48"/>
        <v>1430379.583333333</v>
      </c>
      <c r="CT23" s="86"/>
      <c r="CU23" s="86"/>
      <c r="CV23" s="86"/>
      <c r="CW23" s="89">
        <f t="shared" ref="CW23:DI23" si="49">CW17-CW20</f>
        <v>393552.61354166653</v>
      </c>
      <c r="CX23" s="89">
        <f t="shared" si="49"/>
        <v>445011.98854166659</v>
      </c>
      <c r="CY23" s="89">
        <f t="shared" si="49"/>
        <v>459671.36354166653</v>
      </c>
      <c r="CZ23" s="89">
        <f t="shared" si="49"/>
        <v>511130.73854166653</v>
      </c>
      <c r="DA23" s="89">
        <f t="shared" si="49"/>
        <v>525790.11354166665</v>
      </c>
      <c r="DB23" s="89">
        <f t="shared" si="49"/>
        <v>577249.48854166665</v>
      </c>
      <c r="DC23" s="89">
        <f t="shared" si="49"/>
        <v>628708.86354166665</v>
      </c>
      <c r="DD23" s="89">
        <f t="shared" si="49"/>
        <v>643368.23854166665</v>
      </c>
      <c r="DE23" s="89">
        <f t="shared" si="49"/>
        <v>694827.61354166665</v>
      </c>
      <c r="DF23" s="89">
        <f t="shared" si="49"/>
        <v>709486.98854166665</v>
      </c>
      <c r="DG23" s="89">
        <f t="shared" si="49"/>
        <v>760946.36354166665</v>
      </c>
      <c r="DH23" s="89">
        <f t="shared" si="49"/>
        <v>812405.73854166665</v>
      </c>
      <c r="DI23" s="89">
        <f t="shared" si="49"/>
        <v>7162150.1125000026</v>
      </c>
      <c r="DJ23" s="38"/>
    </row>
    <row r="24" spans="1:114" ht="15.75" customHeight="1">
      <c r="A24" s="61"/>
      <c r="B24" s="61"/>
      <c r="C24" s="105" t="s">
        <v>59</v>
      </c>
      <c r="D24" s="61"/>
      <c r="E24" s="79">
        <f t="shared" ref="E24:Q24" si="50">IFERROR(E23/E14,0)</f>
        <v>0</v>
      </c>
      <c r="F24" s="79">
        <f t="shared" si="50"/>
        <v>0</v>
      </c>
      <c r="G24" s="79">
        <f t="shared" si="50"/>
        <v>0</v>
      </c>
      <c r="H24" s="79">
        <f t="shared" si="50"/>
        <v>0</v>
      </c>
      <c r="I24" s="79">
        <f t="shared" si="50"/>
        <v>0</v>
      </c>
      <c r="J24" s="79">
        <f t="shared" si="50"/>
        <v>0</v>
      </c>
      <c r="K24" s="79">
        <f t="shared" si="50"/>
        <v>0</v>
      </c>
      <c r="L24" s="79">
        <f t="shared" si="50"/>
        <v>0</v>
      </c>
      <c r="M24" s="79">
        <f t="shared" si="50"/>
        <v>0</v>
      </c>
      <c r="N24" s="79">
        <f t="shared" si="50"/>
        <v>0</v>
      </c>
      <c r="O24" s="79">
        <f t="shared" si="50"/>
        <v>0</v>
      </c>
      <c r="P24" s="79">
        <f t="shared" si="50"/>
        <v>0</v>
      </c>
      <c r="Q24" s="93">
        <f t="shared" si="50"/>
        <v>0</v>
      </c>
      <c r="R24" s="94"/>
      <c r="S24" s="94"/>
      <c r="T24" s="95"/>
      <c r="U24" s="93">
        <f t="shared" ref="U24:AG24" si="51">IFERROR(U23/U14,0)</f>
        <v>0</v>
      </c>
      <c r="V24" s="93">
        <f t="shared" si="51"/>
        <v>4.3333333333333335E-2</v>
      </c>
      <c r="W24" s="93">
        <f t="shared" si="51"/>
        <v>0</v>
      </c>
      <c r="X24" s="93">
        <f t="shared" si="51"/>
        <v>0</v>
      </c>
      <c r="Y24" s="93">
        <f t="shared" si="51"/>
        <v>0</v>
      </c>
      <c r="Z24" s="93">
        <f t="shared" si="51"/>
        <v>0</v>
      </c>
      <c r="AA24" s="93">
        <f t="shared" si="51"/>
        <v>0</v>
      </c>
      <c r="AB24" s="93">
        <f t="shared" si="51"/>
        <v>0</v>
      </c>
      <c r="AC24" s="93">
        <f t="shared" si="51"/>
        <v>0</v>
      </c>
      <c r="AD24" s="93">
        <f t="shared" si="51"/>
        <v>0</v>
      </c>
      <c r="AE24" s="93">
        <f t="shared" si="51"/>
        <v>0</v>
      </c>
      <c r="AF24" s="93">
        <f t="shared" si="51"/>
        <v>0</v>
      </c>
      <c r="AG24" s="93">
        <f t="shared" si="51"/>
        <v>-6.3333333333333339E-2</v>
      </c>
      <c r="AH24" s="94"/>
      <c r="AI24" s="94"/>
      <c r="AJ24" s="95"/>
      <c r="AK24" s="93">
        <f t="shared" ref="AK24:AW24" si="52">IFERROR(AK23/AK14,0)</f>
        <v>-0.45680555555555563</v>
      </c>
      <c r="AL24" s="93">
        <f t="shared" si="52"/>
        <v>-0.82043859649122819</v>
      </c>
      <c r="AM24" s="93">
        <f t="shared" si="52"/>
        <v>-0.69254329151380656</v>
      </c>
      <c r="AN24" s="93">
        <f t="shared" si="52"/>
        <v>-0.65993055555555569</v>
      </c>
      <c r="AO24" s="93">
        <f t="shared" si="52"/>
        <v>-0.17869706952165265</v>
      </c>
      <c r="AP24" s="93">
        <f t="shared" si="52"/>
        <v>6.2837923336795193E-2</v>
      </c>
      <c r="AQ24" s="93">
        <f t="shared" si="52"/>
        <v>-0.22595107481002888</v>
      </c>
      <c r="AR24" s="93">
        <f t="shared" si="52"/>
        <v>-0.19964861954991384</v>
      </c>
      <c r="AS24" s="93">
        <f t="shared" si="52"/>
        <v>-0.20006112909025536</v>
      </c>
      <c r="AT24" s="93">
        <f t="shared" si="52"/>
        <v>-6.5505952380952429E-2</v>
      </c>
      <c r="AU24" s="93">
        <f t="shared" si="52"/>
        <v>-5.8107344632768405E-2</v>
      </c>
      <c r="AV24" s="93">
        <f t="shared" si="52"/>
        <v>-5.1424731182795738E-2</v>
      </c>
      <c r="AW24" s="93">
        <f t="shared" si="52"/>
        <v>-0.20059975346199072</v>
      </c>
      <c r="AX24" s="94"/>
      <c r="AY24" s="94"/>
      <c r="AZ24" s="95"/>
      <c r="BA24" s="93">
        <f t="shared" ref="BA24:BM24" si="53">IFERROR(BA23/BA14,0)</f>
        <v>-0.40659340659340665</v>
      </c>
      <c r="BB24" s="93">
        <f t="shared" si="53"/>
        <v>-0.47473977695167296</v>
      </c>
      <c r="BC24" s="93">
        <f t="shared" si="53"/>
        <v>-0.32637037037037037</v>
      </c>
      <c r="BD24" s="93">
        <f t="shared" si="53"/>
        <v>-0.32052493438320212</v>
      </c>
      <c r="BE24" s="93">
        <f t="shared" si="53"/>
        <v>-0.27753828032979988</v>
      </c>
      <c r="BF24" s="93">
        <f t="shared" si="53"/>
        <v>-0.21530938123752488</v>
      </c>
      <c r="BG24" s="93">
        <f t="shared" si="53"/>
        <v>-0.18756633119853613</v>
      </c>
      <c r="BH24" s="93">
        <f t="shared" si="53"/>
        <v>-0.16408783783783795</v>
      </c>
      <c r="BI24" s="93">
        <f t="shared" si="53"/>
        <v>-0.21671101256467126</v>
      </c>
      <c r="BJ24" s="93">
        <f t="shared" si="53"/>
        <v>-0.24672651933701667</v>
      </c>
      <c r="BK24" s="93">
        <f t="shared" si="53"/>
        <v>-0.21066912216083503</v>
      </c>
      <c r="BL24" s="93">
        <f t="shared" si="53"/>
        <v>-0.18993634259259284</v>
      </c>
      <c r="BM24" s="93">
        <f t="shared" si="53"/>
        <v>-0.24201557093425624</v>
      </c>
      <c r="BN24" s="94"/>
      <c r="BO24" s="94"/>
      <c r="BP24" s="95"/>
      <c r="BQ24" s="93">
        <f t="shared" ref="BQ24:CC24" si="54">IFERROR(BQ23/BQ14,0)</f>
        <v>-7.0684390825141635E-2</v>
      </c>
      <c r="BR24" s="93">
        <f t="shared" si="54"/>
        <v>-4.4393551352771142E-2</v>
      </c>
      <c r="BS24" s="93">
        <f t="shared" si="54"/>
        <v>-4.9534970238095291E-2</v>
      </c>
      <c r="BT24" s="93">
        <f t="shared" si="54"/>
        <v>-2.9327030343596641E-2</v>
      </c>
      <c r="BU24" s="93">
        <f t="shared" si="54"/>
        <v>-3.4451349054599609E-2</v>
      </c>
      <c r="BV24" s="93">
        <f t="shared" si="54"/>
        <v>-1.8204624781849966E-2</v>
      </c>
      <c r="BW24" s="93">
        <f t="shared" si="54"/>
        <v>-2.3151244890375369E-2</v>
      </c>
      <c r="BX24" s="93">
        <f t="shared" si="54"/>
        <v>-9.6568501371742388E-3</v>
      </c>
      <c r="BY24" s="93">
        <f t="shared" si="54"/>
        <v>1.9042502387774042E-3</v>
      </c>
      <c r="BZ24" s="93">
        <f t="shared" si="54"/>
        <v>-2.8824727216842237E-3</v>
      </c>
      <c r="CA24" s="93">
        <f t="shared" si="54"/>
        <v>7.1187293373581734E-3</v>
      </c>
      <c r="CB24" s="93">
        <f t="shared" si="54"/>
        <v>2.618525480367707E-3</v>
      </c>
      <c r="CC24" s="93">
        <f t="shared" si="54"/>
        <v>-1.7475150744300092E-2</v>
      </c>
      <c r="CD24" s="94"/>
      <c r="CE24" s="94"/>
      <c r="CF24" s="95"/>
      <c r="CG24" s="93">
        <f t="shared" ref="CG24:CS24" si="55">IFERROR(CG23/CG14,0)</f>
        <v>4.9766834833526896E-2</v>
      </c>
      <c r="CH24" s="93">
        <f t="shared" si="55"/>
        <v>5.4821353053774918E-2</v>
      </c>
      <c r="CI24" s="93">
        <f t="shared" si="55"/>
        <v>5.9125942754698388E-2</v>
      </c>
      <c r="CJ24" s="93">
        <f t="shared" si="55"/>
        <v>6.2835975867096439E-2</v>
      </c>
      <c r="CK24" s="93">
        <f t="shared" si="55"/>
        <v>6.6066676536032209E-2</v>
      </c>
      <c r="CL24" s="93">
        <f t="shared" si="55"/>
        <v>6.8905301881067901E-2</v>
      </c>
      <c r="CM24" s="93">
        <f t="shared" si="55"/>
        <v>7.1419141717518342E-2</v>
      </c>
      <c r="CN24" s="93">
        <f t="shared" si="55"/>
        <v>7.3660920965608362E-2</v>
      </c>
      <c r="CO24" s="93">
        <f t="shared" si="55"/>
        <v>7.5672538073237428E-2</v>
      </c>
      <c r="CP24" s="93">
        <f t="shared" si="55"/>
        <v>7.7487708197699567E-2</v>
      </c>
      <c r="CQ24" s="93">
        <f t="shared" si="55"/>
        <v>7.9133868068487406E-2</v>
      </c>
      <c r="CR24" s="93">
        <f t="shared" si="55"/>
        <v>8.0633572434756731E-2</v>
      </c>
      <c r="CS24" s="93">
        <f t="shared" si="55"/>
        <v>7.0199233575448231E-2</v>
      </c>
      <c r="CT24" s="95"/>
      <c r="CU24" s="95"/>
      <c r="CV24" s="95"/>
      <c r="CW24" s="93">
        <f t="shared" ref="CW24:DI24" si="56">IFERROR(CW23/CW14,0)</f>
        <v>0.12521559450896166</v>
      </c>
      <c r="CX24" s="93">
        <f t="shared" si="56"/>
        <v>0.12981679945789573</v>
      </c>
      <c r="CY24" s="93">
        <f t="shared" si="56"/>
        <v>0.12652666213643449</v>
      </c>
      <c r="CZ24" s="93">
        <f t="shared" si="56"/>
        <v>0.13045705424749018</v>
      </c>
      <c r="DA24" s="93">
        <f t="shared" si="56"/>
        <v>0.1275261007862398</v>
      </c>
      <c r="DB24" s="93">
        <f t="shared" si="56"/>
        <v>0.13095496564012402</v>
      </c>
      <c r="DC24" s="93">
        <f t="shared" si="56"/>
        <v>0.13396736917572272</v>
      </c>
      <c r="DD24" s="93">
        <f t="shared" si="56"/>
        <v>0.13135325409180618</v>
      </c>
      <c r="DE24" s="93">
        <f t="shared" si="56"/>
        <v>0.13405896460383304</v>
      </c>
      <c r="DF24" s="93">
        <f t="shared" si="56"/>
        <v>0.13167909958085869</v>
      </c>
      <c r="DG24" s="93">
        <f t="shared" si="56"/>
        <v>0.13413473709530524</v>
      </c>
      <c r="DH24" s="93">
        <f t="shared" si="56"/>
        <v>0.13635544453535864</v>
      </c>
      <c r="DI24" s="93">
        <f t="shared" si="56"/>
        <v>0.13154593748852078</v>
      </c>
      <c r="DJ24" s="103"/>
    </row>
    <row r="25" spans="1:114" ht="15.75" customHeight="1">
      <c r="A25" s="61"/>
      <c r="B25" s="61"/>
      <c r="C25" s="61"/>
      <c r="D25" s="61"/>
      <c r="E25" s="79"/>
      <c r="F25" s="79"/>
      <c r="G25" s="79"/>
      <c r="H25" s="79"/>
      <c r="I25" s="79"/>
      <c r="J25" s="79"/>
      <c r="K25" s="79"/>
      <c r="L25" s="79"/>
      <c r="M25" s="79"/>
      <c r="N25" s="79"/>
      <c r="O25" s="79"/>
      <c r="P25" s="79"/>
      <c r="Q25" s="79"/>
      <c r="R25" s="80"/>
      <c r="S25" s="80"/>
      <c r="T25" s="81"/>
      <c r="U25" s="79"/>
      <c r="V25" s="79"/>
      <c r="W25" s="79"/>
      <c r="X25" s="79"/>
      <c r="Y25" s="79"/>
      <c r="Z25" s="79"/>
      <c r="AA25" s="79"/>
      <c r="AB25" s="79"/>
      <c r="AC25" s="79"/>
      <c r="AD25" s="79"/>
      <c r="AE25" s="79"/>
      <c r="AF25" s="79"/>
      <c r="AG25" s="79"/>
      <c r="AH25" s="80"/>
      <c r="AI25" s="80"/>
      <c r="AJ25" s="81"/>
      <c r="AK25" s="79"/>
      <c r="AL25" s="79"/>
      <c r="AM25" s="79"/>
      <c r="AN25" s="79"/>
      <c r="AO25" s="79"/>
      <c r="AP25" s="79"/>
      <c r="AQ25" s="79"/>
      <c r="AR25" s="79"/>
      <c r="AS25" s="79"/>
      <c r="AT25" s="79"/>
      <c r="AU25" s="79"/>
      <c r="AV25" s="79"/>
      <c r="AW25" s="79"/>
      <c r="AX25" s="80"/>
      <c r="AY25" s="80"/>
      <c r="AZ25" s="81"/>
      <c r="BA25" s="79"/>
      <c r="BB25" s="79"/>
      <c r="BC25" s="79"/>
      <c r="BD25" s="79"/>
      <c r="BE25" s="79"/>
      <c r="BF25" s="79"/>
      <c r="BG25" s="79"/>
      <c r="BH25" s="79"/>
      <c r="BI25" s="79"/>
      <c r="BJ25" s="79"/>
      <c r="BK25" s="79"/>
      <c r="BL25" s="79"/>
      <c r="BM25" s="79"/>
      <c r="BN25" s="80"/>
      <c r="BO25" s="80"/>
      <c r="BP25" s="81"/>
      <c r="BQ25" s="79"/>
      <c r="BR25" s="79"/>
      <c r="BS25" s="79"/>
      <c r="BT25" s="79"/>
      <c r="BU25" s="79"/>
      <c r="BV25" s="79"/>
      <c r="BW25" s="79"/>
      <c r="BX25" s="79"/>
      <c r="BY25" s="79"/>
      <c r="BZ25" s="79"/>
      <c r="CA25" s="79"/>
      <c r="CB25" s="79"/>
      <c r="CC25" s="79"/>
      <c r="CD25" s="80"/>
      <c r="CE25" s="80"/>
      <c r="CF25" s="81"/>
      <c r="CG25" s="79"/>
      <c r="CH25" s="79"/>
      <c r="CI25" s="79"/>
      <c r="CJ25" s="79"/>
      <c r="CK25" s="79"/>
      <c r="CL25" s="79"/>
      <c r="CM25" s="79"/>
      <c r="CN25" s="79"/>
      <c r="CO25" s="79"/>
      <c r="CP25" s="79"/>
      <c r="CQ25" s="79"/>
      <c r="CR25" s="79"/>
      <c r="CS25" s="79"/>
      <c r="CT25" s="61"/>
      <c r="CU25" s="61"/>
      <c r="CV25" s="61"/>
      <c r="CW25" s="79"/>
      <c r="CX25" s="79"/>
      <c r="CY25" s="79"/>
      <c r="CZ25" s="79"/>
      <c r="DA25" s="79"/>
      <c r="DB25" s="79"/>
      <c r="DC25" s="79"/>
      <c r="DD25" s="79"/>
      <c r="DE25" s="79"/>
      <c r="DF25" s="79"/>
      <c r="DG25" s="79"/>
      <c r="DH25" s="79"/>
      <c r="DI25" s="79"/>
      <c r="DJ25" s="4"/>
    </row>
    <row r="26" spans="1:114" ht="15.75" customHeight="1">
      <c r="A26" s="61"/>
      <c r="B26" s="61"/>
      <c r="C26" s="106" t="s">
        <v>60</v>
      </c>
      <c r="D26" s="61"/>
      <c r="E26" s="79"/>
      <c r="F26" s="79"/>
      <c r="G26" s="79"/>
      <c r="H26" s="79"/>
      <c r="I26" s="79"/>
      <c r="J26" s="79"/>
      <c r="K26" s="79"/>
      <c r="L26" s="79"/>
      <c r="M26" s="79"/>
      <c r="N26" s="79"/>
      <c r="O26" s="79"/>
      <c r="P26" s="79"/>
      <c r="Q26" s="79"/>
      <c r="R26" s="80"/>
      <c r="S26" s="80"/>
      <c r="T26" s="81"/>
      <c r="U26" s="79"/>
      <c r="V26" s="79"/>
      <c r="W26" s="79"/>
      <c r="X26" s="79"/>
      <c r="Y26" s="79"/>
      <c r="Z26" s="79"/>
      <c r="AA26" s="79"/>
      <c r="AB26" s="79"/>
      <c r="AC26" s="79"/>
      <c r="AD26" s="79"/>
      <c r="AE26" s="79"/>
      <c r="AF26" s="79"/>
      <c r="AG26" s="79"/>
      <c r="AH26" s="80"/>
      <c r="AI26" s="80"/>
      <c r="AJ26" s="81"/>
      <c r="AK26" s="79"/>
      <c r="AL26" s="79"/>
      <c r="AM26" s="79"/>
      <c r="AN26" s="79"/>
      <c r="AO26" s="79"/>
      <c r="AP26" s="79"/>
      <c r="AQ26" s="79"/>
      <c r="AR26" s="79"/>
      <c r="AS26" s="79"/>
      <c r="AT26" s="79"/>
      <c r="AU26" s="79"/>
      <c r="AV26" s="79"/>
      <c r="AW26" s="79"/>
      <c r="AX26" s="80"/>
      <c r="AY26" s="80"/>
      <c r="AZ26" s="81"/>
      <c r="BA26" s="79"/>
      <c r="BB26" s="79"/>
      <c r="BC26" s="79"/>
      <c r="BD26" s="79"/>
      <c r="BE26" s="79"/>
      <c r="BF26" s="79"/>
      <c r="BG26" s="79"/>
      <c r="BH26" s="79"/>
      <c r="BI26" s="79"/>
      <c r="BJ26" s="79"/>
      <c r="BK26" s="79"/>
      <c r="BL26" s="79"/>
      <c r="BM26" s="79"/>
      <c r="BN26" s="80"/>
      <c r="BO26" s="80"/>
      <c r="BP26" s="81"/>
      <c r="BQ26" s="79"/>
      <c r="BR26" s="79"/>
      <c r="BS26" s="79"/>
      <c r="BT26" s="79"/>
      <c r="BU26" s="79"/>
      <c r="BV26" s="79"/>
      <c r="BW26" s="79"/>
      <c r="BX26" s="79"/>
      <c r="BY26" s="79"/>
      <c r="BZ26" s="79"/>
      <c r="CA26" s="79"/>
      <c r="CB26" s="79"/>
      <c r="CC26" s="79"/>
      <c r="CD26" s="80"/>
      <c r="CE26" s="80"/>
      <c r="CF26" s="81"/>
      <c r="CG26" s="79"/>
      <c r="CH26" s="79"/>
      <c r="CI26" s="79"/>
      <c r="CJ26" s="79"/>
      <c r="CK26" s="79"/>
      <c r="CL26" s="79"/>
      <c r="CM26" s="79"/>
      <c r="CN26" s="79"/>
      <c r="CO26" s="79"/>
      <c r="CP26" s="79"/>
      <c r="CQ26" s="79"/>
      <c r="CR26" s="79"/>
      <c r="CS26" s="79"/>
      <c r="CT26" s="61"/>
      <c r="CU26" s="61"/>
      <c r="CV26" s="61"/>
      <c r="CW26" s="79"/>
      <c r="CX26" s="79"/>
      <c r="CY26" s="79"/>
      <c r="CZ26" s="79"/>
      <c r="DA26" s="79"/>
      <c r="DB26" s="79"/>
      <c r="DC26" s="79"/>
      <c r="DD26" s="79"/>
      <c r="DE26" s="79"/>
      <c r="DF26" s="79"/>
      <c r="DG26" s="79"/>
      <c r="DH26" s="79"/>
      <c r="DI26" s="79"/>
      <c r="DJ26" s="4"/>
    </row>
    <row r="27" spans="1:114" ht="15.75" customHeight="1">
      <c r="A27" s="61"/>
      <c r="B27" s="61"/>
      <c r="C27" s="61" t="s">
        <v>61</v>
      </c>
      <c r="D27" s="61"/>
      <c r="E27" s="79">
        <f>Hiring!F64</f>
        <v>0</v>
      </c>
      <c r="F27" s="79">
        <f>Hiring!G64</f>
        <v>0</v>
      </c>
      <c r="G27" s="79">
        <f>Hiring!H64</f>
        <v>0</v>
      </c>
      <c r="H27" s="79">
        <f>Hiring!I64</f>
        <v>0</v>
      </c>
      <c r="I27" s="79">
        <f>Hiring!J64</f>
        <v>0</v>
      </c>
      <c r="J27" s="79">
        <f>Hiring!K64</f>
        <v>0</v>
      </c>
      <c r="K27" s="79">
        <f>Hiring!L64</f>
        <v>0</v>
      </c>
      <c r="L27" s="79">
        <f>Hiring!M64</f>
        <v>0</v>
      </c>
      <c r="M27" s="79">
        <f>Hiring!N64</f>
        <v>0</v>
      </c>
      <c r="N27" s="79">
        <f>Hiring!O64</f>
        <v>0</v>
      </c>
      <c r="O27" s="79">
        <f>Hiring!P64</f>
        <v>0</v>
      </c>
      <c r="P27" s="79">
        <f>Hiring!Q64</f>
        <v>0</v>
      </c>
      <c r="Q27" s="69">
        <f>Hiring!R64</f>
        <v>0</v>
      </c>
      <c r="R27" s="107"/>
      <c r="S27" s="107"/>
      <c r="T27" s="59"/>
      <c r="U27" s="69">
        <f>Hiring!V64</f>
        <v>1</v>
      </c>
      <c r="V27" s="69">
        <f>Hiring!W64</f>
        <v>1</v>
      </c>
      <c r="W27" s="69">
        <f>Hiring!X64</f>
        <v>1</v>
      </c>
      <c r="X27" s="69">
        <f>Hiring!Y64</f>
        <v>1</v>
      </c>
      <c r="Y27" s="69">
        <f>Hiring!Z64</f>
        <v>1</v>
      </c>
      <c r="Z27" s="69">
        <f>Hiring!AA64</f>
        <v>1</v>
      </c>
      <c r="AA27" s="69">
        <f>Hiring!AB64</f>
        <v>1</v>
      </c>
      <c r="AB27" s="69">
        <f>Hiring!AC64</f>
        <v>1</v>
      </c>
      <c r="AC27" s="69">
        <f>Hiring!AD64</f>
        <v>1</v>
      </c>
      <c r="AD27" s="69">
        <f>Hiring!AE64</f>
        <v>1</v>
      </c>
      <c r="AE27" s="69">
        <f>Hiring!AF64</f>
        <v>1</v>
      </c>
      <c r="AF27" s="69">
        <f>Hiring!AG64</f>
        <v>1</v>
      </c>
      <c r="AG27" s="69">
        <f>Hiring!AH64</f>
        <v>1</v>
      </c>
      <c r="AH27" s="107"/>
      <c r="AI27" s="107"/>
      <c r="AJ27" s="59"/>
      <c r="AK27" s="69">
        <f>Hiring!AL64</f>
        <v>3</v>
      </c>
      <c r="AL27" s="69">
        <f>Hiring!AM64</f>
        <v>3</v>
      </c>
      <c r="AM27" s="69">
        <f>Hiring!AN64</f>
        <v>3</v>
      </c>
      <c r="AN27" s="69">
        <f>Hiring!AO64</f>
        <v>3</v>
      </c>
      <c r="AO27" s="69">
        <f>Hiring!AP64</f>
        <v>3</v>
      </c>
      <c r="AP27" s="69">
        <f>Hiring!AQ64</f>
        <v>3</v>
      </c>
      <c r="AQ27" s="69">
        <f>Hiring!AR64</f>
        <v>3</v>
      </c>
      <c r="AR27" s="69">
        <f>Hiring!AS64</f>
        <v>3</v>
      </c>
      <c r="AS27" s="69">
        <f>Hiring!AT64</f>
        <v>3</v>
      </c>
      <c r="AT27" s="69">
        <f>Hiring!AU64</f>
        <v>3</v>
      </c>
      <c r="AU27" s="69">
        <f>Hiring!AV64</f>
        <v>3</v>
      </c>
      <c r="AV27" s="69">
        <f>Hiring!AW64</f>
        <v>3</v>
      </c>
      <c r="AW27" s="69">
        <f>Hiring!AX64</f>
        <v>3</v>
      </c>
      <c r="AX27" s="107"/>
      <c r="AY27" s="107"/>
      <c r="AZ27" s="59"/>
      <c r="BA27" s="69">
        <f>Hiring!BB64</f>
        <v>4</v>
      </c>
      <c r="BB27" s="69">
        <f>Hiring!BC64</f>
        <v>4</v>
      </c>
      <c r="BC27" s="69">
        <f>Hiring!BD64</f>
        <v>4</v>
      </c>
      <c r="BD27" s="69">
        <f>Hiring!BE64</f>
        <v>5</v>
      </c>
      <c r="BE27" s="69">
        <f>Hiring!BF64</f>
        <v>5</v>
      </c>
      <c r="BF27" s="69">
        <f>Hiring!BG64</f>
        <v>5</v>
      </c>
      <c r="BG27" s="69">
        <f>Hiring!BH64</f>
        <v>5</v>
      </c>
      <c r="BH27" s="69">
        <f>Hiring!BI64</f>
        <v>5</v>
      </c>
      <c r="BI27" s="69">
        <f>Hiring!BJ64</f>
        <v>5</v>
      </c>
      <c r="BJ27" s="69">
        <f>Hiring!BK64</f>
        <v>6</v>
      </c>
      <c r="BK27" s="69">
        <f>Hiring!BL64</f>
        <v>7</v>
      </c>
      <c r="BL27" s="69">
        <f>Hiring!BM64</f>
        <v>7</v>
      </c>
      <c r="BM27" s="69">
        <f>Hiring!BN64</f>
        <v>7</v>
      </c>
      <c r="BN27" s="107"/>
      <c r="BO27" s="107"/>
      <c r="BP27" s="59"/>
      <c r="BQ27" s="69">
        <f>Hiring!BR64</f>
        <v>7.75</v>
      </c>
      <c r="BR27" s="69">
        <f>Hiring!BS64</f>
        <v>8.5</v>
      </c>
      <c r="BS27" s="69">
        <f>Hiring!BT64</f>
        <v>9.25</v>
      </c>
      <c r="BT27" s="69">
        <f>Hiring!BU64</f>
        <v>10</v>
      </c>
      <c r="BU27" s="69">
        <f>Hiring!BV64</f>
        <v>10.75</v>
      </c>
      <c r="BV27" s="69">
        <f>Hiring!BW64</f>
        <v>11.5</v>
      </c>
      <c r="BW27" s="69">
        <f>Hiring!BX64</f>
        <v>12.25</v>
      </c>
      <c r="BX27" s="69">
        <f>Hiring!BY64</f>
        <v>13</v>
      </c>
      <c r="BY27" s="69">
        <f>Hiring!BZ64</f>
        <v>13.75</v>
      </c>
      <c r="BZ27" s="69">
        <f>Hiring!CA64</f>
        <v>14.5</v>
      </c>
      <c r="CA27" s="69">
        <f>Hiring!CB64</f>
        <v>15.25</v>
      </c>
      <c r="CB27" s="69">
        <f>Hiring!CC64</f>
        <v>16</v>
      </c>
      <c r="CC27" s="69">
        <f>Hiring!CD64</f>
        <v>16</v>
      </c>
      <c r="CD27" s="107"/>
      <c r="CE27" s="107"/>
      <c r="CF27" s="59"/>
      <c r="CG27" s="69">
        <f>Hiring!CH64</f>
        <v>17.5</v>
      </c>
      <c r="CH27" s="69">
        <f>Hiring!CI64</f>
        <v>19</v>
      </c>
      <c r="CI27" s="69">
        <f>Hiring!CJ64</f>
        <v>20.5</v>
      </c>
      <c r="CJ27" s="69">
        <f>Hiring!CK64</f>
        <v>22</v>
      </c>
      <c r="CK27" s="69">
        <f>Hiring!CL64</f>
        <v>23.5</v>
      </c>
      <c r="CL27" s="69">
        <f>Hiring!CM64</f>
        <v>25</v>
      </c>
      <c r="CM27" s="69">
        <f>Hiring!CN64</f>
        <v>26.5</v>
      </c>
      <c r="CN27" s="69">
        <f>Hiring!CO64</f>
        <v>28</v>
      </c>
      <c r="CO27" s="69">
        <f>Hiring!CP64</f>
        <v>29.5</v>
      </c>
      <c r="CP27" s="69">
        <f>Hiring!CQ64</f>
        <v>31</v>
      </c>
      <c r="CQ27" s="69">
        <f>Hiring!CR64</f>
        <v>32.5</v>
      </c>
      <c r="CR27" s="69">
        <f>Hiring!CS64</f>
        <v>34</v>
      </c>
      <c r="CS27" s="69">
        <f>Hiring!CT64</f>
        <v>34</v>
      </c>
      <c r="CT27" s="59"/>
      <c r="CU27" s="59"/>
      <c r="CV27" s="59"/>
      <c r="CW27" s="69">
        <f>Hiring!CX64</f>
        <v>37</v>
      </c>
      <c r="CX27" s="69">
        <f>Hiring!CY64</f>
        <v>40</v>
      </c>
      <c r="CY27" s="69">
        <f>Hiring!CZ64</f>
        <v>43</v>
      </c>
      <c r="CZ27" s="69">
        <f>Hiring!DA64</f>
        <v>46</v>
      </c>
      <c r="DA27" s="69">
        <f>Hiring!DB64</f>
        <v>49</v>
      </c>
      <c r="DB27" s="69">
        <f>Hiring!DC64</f>
        <v>52</v>
      </c>
      <c r="DC27" s="69">
        <f>Hiring!DD64</f>
        <v>55</v>
      </c>
      <c r="DD27" s="69">
        <f>Hiring!DE64</f>
        <v>58</v>
      </c>
      <c r="DE27" s="69">
        <f>Hiring!DF64</f>
        <v>61</v>
      </c>
      <c r="DF27" s="69">
        <f>Hiring!DG64</f>
        <v>64</v>
      </c>
      <c r="DG27" s="69">
        <f>Hiring!DH64</f>
        <v>67</v>
      </c>
      <c r="DH27" s="69">
        <f>Hiring!DI64</f>
        <v>70</v>
      </c>
      <c r="DI27" s="69">
        <f>Hiring!DJ64</f>
        <v>70</v>
      </c>
      <c r="DJ27" s="108"/>
    </row>
    <row r="28" spans="1:114" ht="15.75" customHeight="1">
      <c r="A28" s="61"/>
      <c r="B28" s="61"/>
      <c r="C28" s="61" t="s">
        <v>62</v>
      </c>
      <c r="D28" s="61"/>
      <c r="E28" s="79">
        <f>Hiring!F65</f>
        <v>0</v>
      </c>
      <c r="F28" s="79">
        <f>Hiring!G65</f>
        <v>0</v>
      </c>
      <c r="G28" s="79">
        <f>Hiring!H65</f>
        <v>0</v>
      </c>
      <c r="H28" s="79">
        <f>Hiring!I65</f>
        <v>0</v>
      </c>
      <c r="I28" s="79">
        <f>Hiring!J65</f>
        <v>0</v>
      </c>
      <c r="J28" s="79">
        <f>Hiring!K65</f>
        <v>0</v>
      </c>
      <c r="K28" s="79">
        <f>Hiring!L65</f>
        <v>0</v>
      </c>
      <c r="L28" s="79">
        <f>Hiring!M65</f>
        <v>0</v>
      </c>
      <c r="M28" s="79">
        <f>Hiring!N65</f>
        <v>0</v>
      </c>
      <c r="N28" s="79">
        <f>Hiring!O65</f>
        <v>0</v>
      </c>
      <c r="O28" s="79">
        <f>Hiring!P65</f>
        <v>0</v>
      </c>
      <c r="P28" s="79">
        <f>Hiring!Q65</f>
        <v>0</v>
      </c>
      <c r="Q28" s="69">
        <f>Hiring!R65</f>
        <v>0</v>
      </c>
      <c r="R28" s="107"/>
      <c r="S28" s="107"/>
      <c r="T28" s="59"/>
      <c r="U28" s="69">
        <f>Hiring!V65</f>
        <v>0</v>
      </c>
      <c r="V28" s="69">
        <f>Hiring!W65</f>
        <v>0</v>
      </c>
      <c r="W28" s="69">
        <f>Hiring!X65</f>
        <v>0</v>
      </c>
      <c r="X28" s="69">
        <f>Hiring!Y65</f>
        <v>0</v>
      </c>
      <c r="Y28" s="69">
        <f>Hiring!Z65</f>
        <v>0</v>
      </c>
      <c r="Z28" s="69">
        <f>Hiring!AA65</f>
        <v>0</v>
      </c>
      <c r="AA28" s="69">
        <f>Hiring!AB65</f>
        <v>0</v>
      </c>
      <c r="AB28" s="69">
        <f>Hiring!AC65</f>
        <v>0</v>
      </c>
      <c r="AC28" s="69">
        <f>Hiring!AD65</f>
        <v>0</v>
      </c>
      <c r="AD28" s="69">
        <f>Hiring!AE65</f>
        <v>0</v>
      </c>
      <c r="AE28" s="69">
        <f>Hiring!AF65</f>
        <v>0</v>
      </c>
      <c r="AF28" s="69">
        <f>Hiring!AG65</f>
        <v>0</v>
      </c>
      <c r="AG28" s="69">
        <f>Hiring!AH65</f>
        <v>0</v>
      </c>
      <c r="AH28" s="107"/>
      <c r="AI28" s="107"/>
      <c r="AJ28" s="59"/>
      <c r="AK28" s="69">
        <f>Hiring!AL65</f>
        <v>0</v>
      </c>
      <c r="AL28" s="69">
        <f>Hiring!AM65</f>
        <v>0</v>
      </c>
      <c r="AM28" s="69">
        <f>Hiring!AN65</f>
        <v>0</v>
      </c>
      <c r="AN28" s="69">
        <f>Hiring!AO65</f>
        <v>0</v>
      </c>
      <c r="AO28" s="69">
        <f>Hiring!AP65</f>
        <v>0</v>
      </c>
      <c r="AP28" s="69">
        <f>Hiring!AQ65</f>
        <v>0</v>
      </c>
      <c r="AQ28" s="69">
        <f>Hiring!AR65</f>
        <v>0</v>
      </c>
      <c r="AR28" s="69">
        <f>Hiring!AS65</f>
        <v>0</v>
      </c>
      <c r="AS28" s="69">
        <f>Hiring!AT65</f>
        <v>0</v>
      </c>
      <c r="AT28" s="69">
        <f>Hiring!AU65</f>
        <v>0</v>
      </c>
      <c r="AU28" s="69">
        <f>Hiring!AV65</f>
        <v>0</v>
      </c>
      <c r="AV28" s="69">
        <f>Hiring!AW65</f>
        <v>0</v>
      </c>
      <c r="AW28" s="69">
        <f>Hiring!AX65</f>
        <v>0</v>
      </c>
      <c r="AX28" s="107"/>
      <c r="AY28" s="107"/>
      <c r="AZ28" s="59"/>
      <c r="BA28" s="69">
        <f>Hiring!BB65</f>
        <v>0</v>
      </c>
      <c r="BB28" s="69">
        <f>Hiring!BC65</f>
        <v>2</v>
      </c>
      <c r="BC28" s="69">
        <f>Hiring!BD65</f>
        <v>2</v>
      </c>
      <c r="BD28" s="69">
        <f>Hiring!BE65</f>
        <v>2</v>
      </c>
      <c r="BE28" s="69">
        <f>Hiring!BF65</f>
        <v>2</v>
      </c>
      <c r="BF28" s="69">
        <f>Hiring!BG65</f>
        <v>2</v>
      </c>
      <c r="BG28" s="69">
        <f>Hiring!BH65</f>
        <v>2</v>
      </c>
      <c r="BH28" s="69">
        <f>Hiring!BI65</f>
        <v>2</v>
      </c>
      <c r="BI28" s="69">
        <f>Hiring!BJ65</f>
        <v>2</v>
      </c>
      <c r="BJ28" s="69">
        <f>Hiring!BK65</f>
        <v>3</v>
      </c>
      <c r="BK28" s="69">
        <f>Hiring!BL65</f>
        <v>3</v>
      </c>
      <c r="BL28" s="69">
        <f>Hiring!BM65</f>
        <v>3</v>
      </c>
      <c r="BM28" s="69">
        <f>Hiring!BN65</f>
        <v>3</v>
      </c>
      <c r="BN28" s="107"/>
      <c r="BO28" s="107"/>
      <c r="BP28" s="59"/>
      <c r="BQ28" s="69">
        <f>Hiring!BR65</f>
        <v>3.083333333333333</v>
      </c>
      <c r="BR28" s="69">
        <f>Hiring!BS65</f>
        <v>3.1666666666666665</v>
      </c>
      <c r="BS28" s="69">
        <f>Hiring!BT65</f>
        <v>3.25</v>
      </c>
      <c r="BT28" s="69">
        <f>Hiring!BU65</f>
        <v>3.333333333333333</v>
      </c>
      <c r="BU28" s="69">
        <f>Hiring!BV65</f>
        <v>3.4166666666666661</v>
      </c>
      <c r="BV28" s="69">
        <f>Hiring!BW65</f>
        <v>3.4999999999999996</v>
      </c>
      <c r="BW28" s="69">
        <f>Hiring!BX65</f>
        <v>3.583333333333333</v>
      </c>
      <c r="BX28" s="69">
        <f>Hiring!BY65</f>
        <v>3.6666666666666661</v>
      </c>
      <c r="BY28" s="69">
        <f>Hiring!BZ65</f>
        <v>3.7499999999999991</v>
      </c>
      <c r="BZ28" s="69">
        <f>Hiring!CA65</f>
        <v>3.8333333333333326</v>
      </c>
      <c r="CA28" s="69">
        <f>Hiring!CB65</f>
        <v>3.9166666666666661</v>
      </c>
      <c r="CB28" s="69">
        <f>Hiring!CC65</f>
        <v>3.9999999999999991</v>
      </c>
      <c r="CC28" s="69">
        <f>Hiring!CD65</f>
        <v>3.9999999999999991</v>
      </c>
      <c r="CD28" s="107"/>
      <c r="CE28" s="107"/>
      <c r="CF28" s="59"/>
      <c r="CG28" s="69">
        <f>Hiring!CH65</f>
        <v>4.3333333333333321</v>
      </c>
      <c r="CH28" s="69">
        <f>Hiring!CI65</f>
        <v>4.6666666666666661</v>
      </c>
      <c r="CI28" s="69">
        <f>Hiring!CJ65</f>
        <v>5</v>
      </c>
      <c r="CJ28" s="69">
        <f>Hiring!CK65</f>
        <v>5.333333333333333</v>
      </c>
      <c r="CK28" s="69">
        <f>Hiring!CL65</f>
        <v>5.6666666666666661</v>
      </c>
      <c r="CL28" s="69">
        <f>Hiring!CM65</f>
        <v>6</v>
      </c>
      <c r="CM28" s="69">
        <f>Hiring!CN65</f>
        <v>6.3333333333333339</v>
      </c>
      <c r="CN28" s="69">
        <f>Hiring!CO65</f>
        <v>6.6666666666666679</v>
      </c>
      <c r="CO28" s="69">
        <f>Hiring!CP65</f>
        <v>7.0000000000000018</v>
      </c>
      <c r="CP28" s="69">
        <f>Hiring!CQ65</f>
        <v>7.3333333333333357</v>
      </c>
      <c r="CQ28" s="69">
        <f>Hiring!CR65</f>
        <v>7.6666666666666696</v>
      </c>
      <c r="CR28" s="69">
        <f>Hiring!CS65</f>
        <v>8.0000000000000036</v>
      </c>
      <c r="CS28" s="69">
        <f>Hiring!CT65</f>
        <v>8.0000000000000036</v>
      </c>
      <c r="CT28" s="59"/>
      <c r="CU28" s="59"/>
      <c r="CV28" s="59"/>
      <c r="CW28" s="69">
        <f>Hiring!CX65</f>
        <v>8.7500000000000036</v>
      </c>
      <c r="CX28" s="69">
        <f>Hiring!CY65</f>
        <v>9.5000000000000036</v>
      </c>
      <c r="CY28" s="69">
        <f>Hiring!CZ65</f>
        <v>10.250000000000004</v>
      </c>
      <c r="CZ28" s="69">
        <f>Hiring!DA65</f>
        <v>11.000000000000004</v>
      </c>
      <c r="DA28" s="69">
        <f>Hiring!DB65</f>
        <v>11.750000000000004</v>
      </c>
      <c r="DB28" s="69">
        <f>Hiring!DC65</f>
        <v>12.500000000000004</v>
      </c>
      <c r="DC28" s="69">
        <f>Hiring!DD65</f>
        <v>13.250000000000004</v>
      </c>
      <c r="DD28" s="69">
        <f>Hiring!DE65</f>
        <v>14.000000000000004</v>
      </c>
      <c r="DE28" s="69">
        <f>Hiring!DF65</f>
        <v>14.750000000000004</v>
      </c>
      <c r="DF28" s="69">
        <f>Hiring!DG65</f>
        <v>15.500000000000004</v>
      </c>
      <c r="DG28" s="69">
        <f>Hiring!DH65</f>
        <v>16.250000000000004</v>
      </c>
      <c r="DH28" s="69">
        <f>Hiring!DI65</f>
        <v>17.000000000000004</v>
      </c>
      <c r="DI28" s="69">
        <f>Hiring!DJ65</f>
        <v>17.000000000000004</v>
      </c>
      <c r="DJ28" s="109"/>
    </row>
    <row r="29" spans="1:114" ht="15.75" customHeight="1">
      <c r="A29" s="61"/>
      <c r="B29" s="61"/>
      <c r="C29" s="61" t="s">
        <v>63</v>
      </c>
      <c r="D29" s="61"/>
      <c r="E29" s="79">
        <f>Hiring!F66</f>
        <v>0</v>
      </c>
      <c r="F29" s="79">
        <f>Hiring!G66</f>
        <v>0</v>
      </c>
      <c r="G29" s="79">
        <f>Hiring!H66</f>
        <v>0</v>
      </c>
      <c r="H29" s="79">
        <f>Hiring!I66</f>
        <v>0</v>
      </c>
      <c r="I29" s="79">
        <f>Hiring!J66</f>
        <v>0</v>
      </c>
      <c r="J29" s="79">
        <f>Hiring!K66</f>
        <v>0</v>
      </c>
      <c r="K29" s="79">
        <f>Hiring!L66</f>
        <v>0</v>
      </c>
      <c r="L29" s="79">
        <f>Hiring!M66</f>
        <v>0</v>
      </c>
      <c r="M29" s="79">
        <f>Hiring!N66</f>
        <v>0</v>
      </c>
      <c r="N29" s="79">
        <f>Hiring!O66</f>
        <v>0</v>
      </c>
      <c r="O29" s="79">
        <f>Hiring!P66</f>
        <v>0</v>
      </c>
      <c r="P29" s="79">
        <f>Hiring!Q66</f>
        <v>0</v>
      </c>
      <c r="Q29" s="69">
        <f>Hiring!R66</f>
        <v>0</v>
      </c>
      <c r="R29" s="107"/>
      <c r="S29" s="107"/>
      <c r="T29" s="59"/>
      <c r="U29" s="69">
        <f>Hiring!V66</f>
        <v>0</v>
      </c>
      <c r="V29" s="69">
        <f>Hiring!W66</f>
        <v>0</v>
      </c>
      <c r="W29" s="69">
        <f>Hiring!X66</f>
        <v>0</v>
      </c>
      <c r="X29" s="69">
        <f>Hiring!Y66</f>
        <v>0</v>
      </c>
      <c r="Y29" s="69">
        <f>Hiring!Z66</f>
        <v>0</v>
      </c>
      <c r="Z29" s="69">
        <f>Hiring!AA66</f>
        <v>0</v>
      </c>
      <c r="AA29" s="69">
        <f>Hiring!AB66</f>
        <v>0</v>
      </c>
      <c r="AB29" s="69">
        <f>Hiring!AC66</f>
        <v>0</v>
      </c>
      <c r="AC29" s="69">
        <f>Hiring!AD66</f>
        <v>0</v>
      </c>
      <c r="AD29" s="69">
        <f>Hiring!AE66</f>
        <v>0</v>
      </c>
      <c r="AE29" s="69">
        <f>Hiring!AF66</f>
        <v>0</v>
      </c>
      <c r="AF29" s="69">
        <f>Hiring!AG66</f>
        <v>0</v>
      </c>
      <c r="AG29" s="69">
        <f>Hiring!AH66</f>
        <v>0</v>
      </c>
      <c r="AH29" s="107"/>
      <c r="AI29" s="107"/>
      <c r="AJ29" s="59"/>
      <c r="AK29" s="69">
        <f>Hiring!AL66</f>
        <v>0</v>
      </c>
      <c r="AL29" s="69">
        <f>Hiring!AM66</f>
        <v>0</v>
      </c>
      <c r="AM29" s="69">
        <f>Hiring!AN66</f>
        <v>0</v>
      </c>
      <c r="AN29" s="69">
        <f>Hiring!AO66</f>
        <v>0</v>
      </c>
      <c r="AO29" s="69">
        <f>Hiring!AP66</f>
        <v>0</v>
      </c>
      <c r="AP29" s="69">
        <f>Hiring!AQ66</f>
        <v>0</v>
      </c>
      <c r="AQ29" s="69">
        <f>Hiring!AR66</f>
        <v>0</v>
      </c>
      <c r="AR29" s="69">
        <f>Hiring!AS66</f>
        <v>0</v>
      </c>
      <c r="AS29" s="69">
        <f>Hiring!AT66</f>
        <v>0</v>
      </c>
      <c r="AT29" s="69">
        <f>Hiring!AU66</f>
        <v>0</v>
      </c>
      <c r="AU29" s="69">
        <f>Hiring!AV66</f>
        <v>0</v>
      </c>
      <c r="AV29" s="69">
        <f>Hiring!AW66</f>
        <v>0</v>
      </c>
      <c r="AW29" s="69">
        <f>Hiring!AX66</f>
        <v>0</v>
      </c>
      <c r="AX29" s="107"/>
      <c r="AY29" s="107"/>
      <c r="AZ29" s="59"/>
      <c r="BA29" s="69">
        <f>Hiring!BB66</f>
        <v>0</v>
      </c>
      <c r="BB29" s="69">
        <f>Hiring!BC66</f>
        <v>0</v>
      </c>
      <c r="BC29" s="69">
        <f>Hiring!BD66</f>
        <v>0</v>
      </c>
      <c r="BD29" s="69">
        <f>Hiring!BE66</f>
        <v>0</v>
      </c>
      <c r="BE29" s="69">
        <f>Hiring!BF66</f>
        <v>0</v>
      </c>
      <c r="BF29" s="69">
        <f>Hiring!BG66</f>
        <v>1</v>
      </c>
      <c r="BG29" s="69">
        <f>Hiring!BH66</f>
        <v>1</v>
      </c>
      <c r="BH29" s="69">
        <f>Hiring!BI66</f>
        <v>1</v>
      </c>
      <c r="BI29" s="69">
        <f>Hiring!BJ66</f>
        <v>1</v>
      </c>
      <c r="BJ29" s="69">
        <f>Hiring!BK66</f>
        <v>1</v>
      </c>
      <c r="BK29" s="69">
        <f>Hiring!BL66</f>
        <v>1</v>
      </c>
      <c r="BL29" s="69">
        <f>Hiring!BM66</f>
        <v>1</v>
      </c>
      <c r="BM29" s="69">
        <f>Hiring!BN66</f>
        <v>1</v>
      </c>
      <c r="BN29" s="107"/>
      <c r="BO29" s="107"/>
      <c r="BP29" s="59"/>
      <c r="BQ29" s="69">
        <f>Hiring!BR66</f>
        <v>1.0833333333333333</v>
      </c>
      <c r="BR29" s="69">
        <f>Hiring!BS66</f>
        <v>1.1666666666666667</v>
      </c>
      <c r="BS29" s="69">
        <f>Hiring!BT66</f>
        <v>1.25</v>
      </c>
      <c r="BT29" s="69">
        <f>Hiring!BU66</f>
        <v>1.3333333333333335</v>
      </c>
      <c r="BU29" s="69">
        <f>Hiring!BV66</f>
        <v>1.4166666666666667</v>
      </c>
      <c r="BV29" s="69">
        <f>Hiring!BW66</f>
        <v>1.5</v>
      </c>
      <c r="BW29" s="69">
        <f>Hiring!BX66</f>
        <v>1.5833333333333335</v>
      </c>
      <c r="BX29" s="69">
        <f>Hiring!BY66</f>
        <v>1.666666666666667</v>
      </c>
      <c r="BY29" s="69">
        <f>Hiring!BZ66</f>
        <v>1.7500000000000002</v>
      </c>
      <c r="BZ29" s="69">
        <f>Hiring!CA66</f>
        <v>1.8333333333333335</v>
      </c>
      <c r="CA29" s="69">
        <f>Hiring!CB66</f>
        <v>1.916666666666667</v>
      </c>
      <c r="CB29" s="69">
        <f>Hiring!CC66</f>
        <v>2.0000000000000004</v>
      </c>
      <c r="CC29" s="69">
        <f>Hiring!CD66</f>
        <v>2.0000000000000004</v>
      </c>
      <c r="CD29" s="107"/>
      <c r="CE29" s="107"/>
      <c r="CF29" s="59"/>
      <c r="CG29" s="69">
        <f>Hiring!CH66</f>
        <v>2.2083333333333339</v>
      </c>
      <c r="CH29" s="69">
        <f>Hiring!CI66</f>
        <v>2.416666666666667</v>
      </c>
      <c r="CI29" s="69">
        <f>Hiring!CJ66</f>
        <v>2.625</v>
      </c>
      <c r="CJ29" s="69">
        <f>Hiring!CK66</f>
        <v>2.8333333333333335</v>
      </c>
      <c r="CK29" s="69">
        <f>Hiring!CL66</f>
        <v>3.041666666666667</v>
      </c>
      <c r="CL29" s="69">
        <f>Hiring!CM66</f>
        <v>3.2500000000000004</v>
      </c>
      <c r="CM29" s="69">
        <f>Hiring!CN66</f>
        <v>3.4583333333333339</v>
      </c>
      <c r="CN29" s="69">
        <f>Hiring!CO66</f>
        <v>3.6666666666666674</v>
      </c>
      <c r="CO29" s="69">
        <f>Hiring!CP66</f>
        <v>3.8750000000000009</v>
      </c>
      <c r="CP29" s="69">
        <f>Hiring!CQ66</f>
        <v>4.0833333333333339</v>
      </c>
      <c r="CQ29" s="69">
        <f>Hiring!CR66</f>
        <v>4.2916666666666679</v>
      </c>
      <c r="CR29" s="69">
        <f>Hiring!CS66</f>
        <v>4.5000000000000018</v>
      </c>
      <c r="CS29" s="69">
        <f>Hiring!CT66</f>
        <v>4.5000000000000018</v>
      </c>
      <c r="CT29" s="59"/>
      <c r="CU29" s="59"/>
      <c r="CV29" s="59"/>
      <c r="CW29" s="69">
        <f>Hiring!CX66</f>
        <v>4.8750000000000018</v>
      </c>
      <c r="CX29" s="69">
        <f>Hiring!CY66</f>
        <v>5.2500000000000009</v>
      </c>
      <c r="CY29" s="69">
        <f>Hiring!CZ66</f>
        <v>5.625</v>
      </c>
      <c r="CZ29" s="69">
        <f>Hiring!DA66</f>
        <v>5.9999999999999991</v>
      </c>
      <c r="DA29" s="69">
        <f>Hiring!DB66</f>
        <v>6.3749999999999982</v>
      </c>
      <c r="DB29" s="69">
        <f>Hiring!DC66</f>
        <v>6.7499999999999973</v>
      </c>
      <c r="DC29" s="69">
        <f>Hiring!DD66</f>
        <v>7.1249999999999964</v>
      </c>
      <c r="DD29" s="69">
        <f>Hiring!DE66</f>
        <v>7.4999999999999956</v>
      </c>
      <c r="DE29" s="69">
        <f>Hiring!DF66</f>
        <v>7.8749999999999947</v>
      </c>
      <c r="DF29" s="69">
        <f>Hiring!DG66</f>
        <v>8.2499999999999929</v>
      </c>
      <c r="DG29" s="69">
        <f>Hiring!DH66</f>
        <v>8.6249999999999929</v>
      </c>
      <c r="DH29" s="69">
        <f>Hiring!DI66</f>
        <v>8.9999999999999929</v>
      </c>
      <c r="DI29" s="69">
        <f>Hiring!DJ66</f>
        <v>8.9999999999999929</v>
      </c>
      <c r="DJ29" s="109"/>
    </row>
    <row r="30" spans="1:114" ht="15.75" customHeight="1">
      <c r="A30" s="61"/>
      <c r="B30" s="61"/>
      <c r="C30" s="63" t="s">
        <v>64</v>
      </c>
      <c r="D30" s="61"/>
      <c r="E30" s="79">
        <f t="shared" ref="E30:Q30" si="57">SUM(E27:E29)</f>
        <v>0</v>
      </c>
      <c r="F30" s="79">
        <f t="shared" si="57"/>
        <v>0</v>
      </c>
      <c r="G30" s="79">
        <f t="shared" si="57"/>
        <v>0</v>
      </c>
      <c r="H30" s="79">
        <f t="shared" si="57"/>
        <v>0</v>
      </c>
      <c r="I30" s="79">
        <f t="shared" si="57"/>
        <v>0</v>
      </c>
      <c r="J30" s="79">
        <f t="shared" si="57"/>
        <v>0</v>
      </c>
      <c r="K30" s="79">
        <f t="shared" si="57"/>
        <v>0</v>
      </c>
      <c r="L30" s="79">
        <f t="shared" si="57"/>
        <v>0</v>
      </c>
      <c r="M30" s="79">
        <f t="shared" si="57"/>
        <v>0</v>
      </c>
      <c r="N30" s="79">
        <f t="shared" si="57"/>
        <v>0</v>
      </c>
      <c r="O30" s="79">
        <f t="shared" si="57"/>
        <v>0</v>
      </c>
      <c r="P30" s="79">
        <f t="shared" si="57"/>
        <v>0</v>
      </c>
      <c r="Q30" s="69">
        <f t="shared" si="57"/>
        <v>0</v>
      </c>
      <c r="R30" s="107"/>
      <c r="S30" s="107"/>
      <c r="T30" s="59"/>
      <c r="U30" s="69">
        <f t="shared" ref="U30:AG30" si="58">SUM(U27:U29)</f>
        <v>1</v>
      </c>
      <c r="V30" s="69">
        <f t="shared" si="58"/>
        <v>1</v>
      </c>
      <c r="W30" s="69">
        <f t="shared" si="58"/>
        <v>1</v>
      </c>
      <c r="X30" s="69">
        <f t="shared" si="58"/>
        <v>1</v>
      </c>
      <c r="Y30" s="69">
        <f t="shared" si="58"/>
        <v>1</v>
      </c>
      <c r="Z30" s="69">
        <f t="shared" si="58"/>
        <v>1</v>
      </c>
      <c r="AA30" s="69">
        <f t="shared" si="58"/>
        <v>1</v>
      </c>
      <c r="AB30" s="69">
        <f t="shared" si="58"/>
        <v>1</v>
      </c>
      <c r="AC30" s="69">
        <f t="shared" si="58"/>
        <v>1</v>
      </c>
      <c r="AD30" s="69">
        <f t="shared" si="58"/>
        <v>1</v>
      </c>
      <c r="AE30" s="69">
        <f t="shared" si="58"/>
        <v>1</v>
      </c>
      <c r="AF30" s="69">
        <f t="shared" si="58"/>
        <v>1</v>
      </c>
      <c r="AG30" s="69">
        <f t="shared" si="58"/>
        <v>1</v>
      </c>
      <c r="AH30" s="107"/>
      <c r="AI30" s="107"/>
      <c r="AJ30" s="59"/>
      <c r="AK30" s="69">
        <f t="shared" ref="AK30:AW30" si="59">SUM(AK27:AK29)</f>
        <v>3</v>
      </c>
      <c r="AL30" s="69">
        <f t="shared" si="59"/>
        <v>3</v>
      </c>
      <c r="AM30" s="69">
        <f t="shared" si="59"/>
        <v>3</v>
      </c>
      <c r="AN30" s="69">
        <f t="shared" si="59"/>
        <v>3</v>
      </c>
      <c r="AO30" s="69">
        <f t="shared" si="59"/>
        <v>3</v>
      </c>
      <c r="AP30" s="69">
        <f t="shared" si="59"/>
        <v>3</v>
      </c>
      <c r="AQ30" s="69">
        <f t="shared" si="59"/>
        <v>3</v>
      </c>
      <c r="AR30" s="69">
        <f t="shared" si="59"/>
        <v>3</v>
      </c>
      <c r="AS30" s="69">
        <f t="shared" si="59"/>
        <v>3</v>
      </c>
      <c r="AT30" s="69">
        <f t="shared" si="59"/>
        <v>3</v>
      </c>
      <c r="AU30" s="69">
        <f t="shared" si="59"/>
        <v>3</v>
      </c>
      <c r="AV30" s="69">
        <f t="shared" si="59"/>
        <v>3</v>
      </c>
      <c r="AW30" s="69">
        <f t="shared" si="59"/>
        <v>3</v>
      </c>
      <c r="AX30" s="107"/>
      <c r="AY30" s="107"/>
      <c r="AZ30" s="59"/>
      <c r="BA30" s="69">
        <f t="shared" ref="BA30:BM30" si="60">SUM(BA27:BA29)</f>
        <v>4</v>
      </c>
      <c r="BB30" s="69">
        <f t="shared" si="60"/>
        <v>6</v>
      </c>
      <c r="BC30" s="69">
        <f t="shared" si="60"/>
        <v>6</v>
      </c>
      <c r="BD30" s="69">
        <f t="shared" si="60"/>
        <v>7</v>
      </c>
      <c r="BE30" s="69">
        <f t="shared" si="60"/>
        <v>7</v>
      </c>
      <c r="BF30" s="69">
        <f t="shared" si="60"/>
        <v>8</v>
      </c>
      <c r="BG30" s="69">
        <f t="shared" si="60"/>
        <v>8</v>
      </c>
      <c r="BH30" s="69">
        <f t="shared" si="60"/>
        <v>8</v>
      </c>
      <c r="BI30" s="69">
        <f t="shared" si="60"/>
        <v>8</v>
      </c>
      <c r="BJ30" s="69">
        <f t="shared" si="60"/>
        <v>10</v>
      </c>
      <c r="BK30" s="69">
        <f t="shared" si="60"/>
        <v>11</v>
      </c>
      <c r="BL30" s="69">
        <f t="shared" si="60"/>
        <v>11</v>
      </c>
      <c r="BM30" s="69">
        <f t="shared" si="60"/>
        <v>11</v>
      </c>
      <c r="BN30" s="107"/>
      <c r="BO30" s="107"/>
      <c r="BP30" s="59"/>
      <c r="BQ30" s="69">
        <f t="shared" ref="BQ30:CC30" si="61">SUM(BQ27:BQ29)</f>
        <v>11.916666666666666</v>
      </c>
      <c r="BR30" s="69">
        <f t="shared" si="61"/>
        <v>12.833333333333332</v>
      </c>
      <c r="BS30" s="69">
        <f t="shared" si="61"/>
        <v>13.75</v>
      </c>
      <c r="BT30" s="69">
        <f t="shared" si="61"/>
        <v>14.666666666666666</v>
      </c>
      <c r="BU30" s="69">
        <f t="shared" si="61"/>
        <v>15.583333333333332</v>
      </c>
      <c r="BV30" s="69">
        <f t="shared" si="61"/>
        <v>16.5</v>
      </c>
      <c r="BW30" s="69">
        <f t="shared" si="61"/>
        <v>17.416666666666664</v>
      </c>
      <c r="BX30" s="69">
        <f t="shared" si="61"/>
        <v>18.333333333333332</v>
      </c>
      <c r="BY30" s="69">
        <f t="shared" si="61"/>
        <v>19.25</v>
      </c>
      <c r="BZ30" s="69">
        <f t="shared" si="61"/>
        <v>20.166666666666664</v>
      </c>
      <c r="CA30" s="69">
        <f t="shared" si="61"/>
        <v>21.083333333333332</v>
      </c>
      <c r="CB30" s="69">
        <f t="shared" si="61"/>
        <v>22</v>
      </c>
      <c r="CC30" s="69">
        <f t="shared" si="61"/>
        <v>22</v>
      </c>
      <c r="CD30" s="107"/>
      <c r="CE30" s="107"/>
      <c r="CF30" s="59"/>
      <c r="CG30" s="69">
        <f t="shared" ref="CG30:CS30" si="62">SUM(CG27:CG29)</f>
        <v>24.041666666666664</v>
      </c>
      <c r="CH30" s="69">
        <f t="shared" si="62"/>
        <v>26.083333333333332</v>
      </c>
      <c r="CI30" s="69">
        <f t="shared" si="62"/>
        <v>28.125</v>
      </c>
      <c r="CJ30" s="69">
        <f t="shared" si="62"/>
        <v>30.166666666666664</v>
      </c>
      <c r="CK30" s="69">
        <f t="shared" si="62"/>
        <v>32.208333333333329</v>
      </c>
      <c r="CL30" s="69">
        <f t="shared" si="62"/>
        <v>34.25</v>
      </c>
      <c r="CM30" s="69">
        <f t="shared" si="62"/>
        <v>36.291666666666671</v>
      </c>
      <c r="CN30" s="69">
        <f t="shared" si="62"/>
        <v>38.333333333333336</v>
      </c>
      <c r="CO30" s="69">
        <f t="shared" si="62"/>
        <v>40.375</v>
      </c>
      <c r="CP30" s="69">
        <f t="shared" si="62"/>
        <v>42.416666666666671</v>
      </c>
      <c r="CQ30" s="69">
        <f t="shared" si="62"/>
        <v>44.458333333333343</v>
      </c>
      <c r="CR30" s="69">
        <f t="shared" si="62"/>
        <v>46.5</v>
      </c>
      <c r="CS30" s="69">
        <f t="shared" si="62"/>
        <v>46.5</v>
      </c>
      <c r="CT30" s="59"/>
      <c r="CU30" s="59"/>
      <c r="CV30" s="59"/>
      <c r="CW30" s="69">
        <f t="shared" ref="CW30:DI30" si="63">SUM(CW27:CW29)</f>
        <v>50.625</v>
      </c>
      <c r="CX30" s="69">
        <f t="shared" si="63"/>
        <v>54.75</v>
      </c>
      <c r="CY30" s="69">
        <f t="shared" si="63"/>
        <v>58.875</v>
      </c>
      <c r="CZ30" s="69">
        <f t="shared" si="63"/>
        <v>63</v>
      </c>
      <c r="DA30" s="69">
        <f t="shared" si="63"/>
        <v>67.125</v>
      </c>
      <c r="DB30" s="69">
        <f t="shared" si="63"/>
        <v>71.25</v>
      </c>
      <c r="DC30" s="69">
        <f t="shared" si="63"/>
        <v>75.375</v>
      </c>
      <c r="DD30" s="69">
        <f t="shared" si="63"/>
        <v>79.5</v>
      </c>
      <c r="DE30" s="69">
        <f t="shared" si="63"/>
        <v>83.625</v>
      </c>
      <c r="DF30" s="69">
        <f t="shared" si="63"/>
        <v>87.75</v>
      </c>
      <c r="DG30" s="69">
        <f t="shared" si="63"/>
        <v>91.875</v>
      </c>
      <c r="DH30" s="69">
        <f t="shared" si="63"/>
        <v>96</v>
      </c>
      <c r="DI30" s="69">
        <f t="shared" si="63"/>
        <v>96</v>
      </c>
      <c r="DJ30" s="108"/>
    </row>
    <row r="31" spans="1:114" ht="15.75" customHeight="1">
      <c r="A31" s="61"/>
      <c r="B31" s="61"/>
      <c r="C31" s="61"/>
      <c r="D31" s="61"/>
      <c r="E31" s="79"/>
      <c r="F31" s="79"/>
      <c r="G31" s="79"/>
      <c r="H31" s="79"/>
      <c r="I31" s="79"/>
      <c r="J31" s="79"/>
      <c r="K31" s="79"/>
      <c r="L31" s="79"/>
      <c r="M31" s="79"/>
      <c r="N31" s="79"/>
      <c r="O31" s="79"/>
      <c r="P31" s="79"/>
      <c r="Q31" s="79"/>
      <c r="R31" s="80"/>
      <c r="S31" s="80"/>
      <c r="T31" s="81"/>
      <c r="U31" s="79"/>
      <c r="V31" s="79"/>
      <c r="W31" s="79"/>
      <c r="X31" s="79"/>
      <c r="Y31" s="79"/>
      <c r="Z31" s="79"/>
      <c r="AA31" s="79"/>
      <c r="AB31" s="79"/>
      <c r="AC31" s="79"/>
      <c r="AD31" s="79"/>
      <c r="AE31" s="79"/>
      <c r="AF31" s="79"/>
      <c r="AG31" s="79"/>
      <c r="AH31" s="80"/>
      <c r="AI31" s="80"/>
      <c r="AJ31" s="81"/>
      <c r="AK31" s="79"/>
      <c r="AL31" s="79"/>
      <c r="AM31" s="79"/>
      <c r="AN31" s="79"/>
      <c r="AO31" s="79"/>
      <c r="AP31" s="79"/>
      <c r="AQ31" s="79"/>
      <c r="AR31" s="79"/>
      <c r="AS31" s="79"/>
      <c r="AT31" s="79"/>
      <c r="AU31" s="79"/>
      <c r="AV31" s="79"/>
      <c r="AW31" s="79"/>
      <c r="AX31" s="80"/>
      <c r="AY31" s="80"/>
      <c r="AZ31" s="81"/>
      <c r="BA31" s="79"/>
      <c r="BB31" s="79"/>
      <c r="BC31" s="79"/>
      <c r="BD31" s="79"/>
      <c r="BE31" s="79"/>
      <c r="BF31" s="79"/>
      <c r="BG31" s="79"/>
      <c r="BH31" s="79"/>
      <c r="BI31" s="79"/>
      <c r="BJ31" s="79"/>
      <c r="BK31" s="79"/>
      <c r="BL31" s="79"/>
      <c r="BM31" s="79"/>
      <c r="BN31" s="80"/>
      <c r="BO31" s="80"/>
      <c r="BP31" s="81"/>
      <c r="BQ31" s="79"/>
      <c r="BR31" s="79"/>
      <c r="BS31" s="79"/>
      <c r="BT31" s="79"/>
      <c r="BU31" s="79"/>
      <c r="BV31" s="79"/>
      <c r="BW31" s="79"/>
      <c r="BX31" s="79"/>
      <c r="BY31" s="79"/>
      <c r="BZ31" s="79"/>
      <c r="CA31" s="79"/>
      <c r="CB31" s="79"/>
      <c r="CC31" s="79"/>
      <c r="CD31" s="80"/>
      <c r="CE31" s="80"/>
      <c r="CF31" s="81"/>
      <c r="CG31" s="79"/>
      <c r="CH31" s="79"/>
      <c r="CI31" s="79"/>
      <c r="CJ31" s="79"/>
      <c r="CK31" s="79"/>
      <c r="CL31" s="79"/>
      <c r="CM31" s="79"/>
      <c r="CN31" s="79"/>
      <c r="CO31" s="79"/>
      <c r="CP31" s="79"/>
      <c r="CQ31" s="79"/>
      <c r="CR31" s="79"/>
      <c r="CS31" s="79"/>
      <c r="CT31" s="61"/>
      <c r="CU31" s="61"/>
      <c r="CV31" s="61"/>
      <c r="CW31" s="79"/>
      <c r="CX31" s="79"/>
      <c r="CY31" s="79"/>
      <c r="CZ31" s="79"/>
      <c r="DA31" s="79"/>
      <c r="DB31" s="79"/>
      <c r="DC31" s="79"/>
      <c r="DD31" s="79"/>
      <c r="DE31" s="79"/>
      <c r="DF31" s="79"/>
      <c r="DG31" s="79"/>
      <c r="DH31" s="79"/>
      <c r="DI31" s="79"/>
      <c r="DJ31" s="4"/>
    </row>
    <row r="32" spans="1:114" ht="15.75" customHeight="1">
      <c r="A32" s="61"/>
      <c r="B32" s="61"/>
      <c r="C32" s="110" t="s">
        <v>173</v>
      </c>
      <c r="D32" s="110"/>
      <c r="E32" s="70">
        <f>Revenue!F13</f>
        <v>0</v>
      </c>
      <c r="F32" s="70">
        <f>Revenue!G13</f>
        <v>0</v>
      </c>
      <c r="G32" s="70">
        <f>Revenue!H13</f>
        <v>0</v>
      </c>
      <c r="H32" s="70">
        <f>Revenue!I13</f>
        <v>0</v>
      </c>
      <c r="I32" s="70">
        <f>Revenue!J13</f>
        <v>0</v>
      </c>
      <c r="J32" s="70">
        <f>Revenue!K13</f>
        <v>0</v>
      </c>
      <c r="K32" s="70">
        <f>Revenue!L13</f>
        <v>0</v>
      </c>
      <c r="L32" s="70">
        <f>Revenue!M13</f>
        <v>0</v>
      </c>
      <c r="M32" s="70">
        <f>Revenue!N13</f>
        <v>0</v>
      </c>
      <c r="N32" s="70">
        <f>Revenue!O13</f>
        <v>0</v>
      </c>
      <c r="O32" s="70">
        <f>Revenue!P13</f>
        <v>0</v>
      </c>
      <c r="P32" s="70">
        <f>Revenue!Q13</f>
        <v>0</v>
      </c>
      <c r="Q32" s="70">
        <f>Revenue!R13</f>
        <v>0</v>
      </c>
      <c r="R32" s="111"/>
      <c r="S32" s="111"/>
      <c r="T32" s="110"/>
      <c r="U32" s="70">
        <f>Revenue!V13</f>
        <v>1</v>
      </c>
      <c r="V32" s="70">
        <f>Revenue!W13</f>
        <v>1</v>
      </c>
      <c r="W32" s="70">
        <f>Revenue!X13</f>
        <v>1</v>
      </c>
      <c r="X32" s="70">
        <f>Revenue!Y13</f>
        <v>1</v>
      </c>
      <c r="Y32" s="70">
        <f>Revenue!Z13</f>
        <v>1</v>
      </c>
      <c r="Z32" s="70">
        <f>Revenue!AA13</f>
        <v>1</v>
      </c>
      <c r="AA32" s="70">
        <f>Revenue!AB13</f>
        <v>1</v>
      </c>
      <c r="AB32" s="70">
        <f>Revenue!AC13</f>
        <v>1</v>
      </c>
      <c r="AC32" s="70">
        <f>Revenue!AD13</f>
        <v>1</v>
      </c>
      <c r="AD32" s="70">
        <f>Revenue!AE13</f>
        <v>1</v>
      </c>
      <c r="AE32" s="70">
        <f>Revenue!AF13</f>
        <v>1</v>
      </c>
      <c r="AF32" s="70">
        <f>Revenue!AG13</f>
        <v>1</v>
      </c>
      <c r="AG32" s="70">
        <f>Revenue!AH13</f>
        <v>1</v>
      </c>
      <c r="AH32" s="111"/>
      <c r="AI32" s="111"/>
      <c r="AJ32" s="110"/>
      <c r="AK32" s="70">
        <f>Revenue!AL13</f>
        <v>1</v>
      </c>
      <c r="AL32" s="70">
        <f>Revenue!AM13</f>
        <v>1</v>
      </c>
      <c r="AM32" s="70">
        <f>Revenue!AN13</f>
        <v>1</v>
      </c>
      <c r="AN32" s="70">
        <f>Revenue!AO13</f>
        <v>0</v>
      </c>
      <c r="AO32" s="70">
        <f>Revenue!AP13</f>
        <v>3</v>
      </c>
      <c r="AP32" s="70">
        <f>Revenue!AQ13</f>
        <v>4</v>
      </c>
      <c r="AQ32" s="70">
        <f>Revenue!AR13</f>
        <v>1</v>
      </c>
      <c r="AR32" s="70">
        <f>Revenue!AS13</f>
        <v>1</v>
      </c>
      <c r="AS32" s="70">
        <f>Revenue!AT13</f>
        <v>2</v>
      </c>
      <c r="AT32" s="70">
        <f>Revenue!AU13</f>
        <v>2</v>
      </c>
      <c r="AU32" s="70">
        <f>Revenue!AV13</f>
        <v>2</v>
      </c>
      <c r="AV32" s="70">
        <f>Revenue!AW13</f>
        <v>2</v>
      </c>
      <c r="AW32" s="70">
        <f>Revenue!AX13</f>
        <v>2</v>
      </c>
      <c r="AX32" s="111"/>
      <c r="AY32" s="111"/>
      <c r="AZ32" s="110"/>
      <c r="BA32" s="70">
        <f>Revenue!BB13</f>
        <v>2</v>
      </c>
      <c r="BB32" s="70">
        <f>Revenue!BC13</f>
        <v>2</v>
      </c>
      <c r="BC32" s="70">
        <f>Revenue!BD13</f>
        <v>3</v>
      </c>
      <c r="BD32" s="70">
        <f>Revenue!BE13</f>
        <v>3</v>
      </c>
      <c r="BE32" s="70">
        <f>Revenue!BF13</f>
        <v>3</v>
      </c>
      <c r="BF32" s="70">
        <f>Revenue!BG13</f>
        <v>4</v>
      </c>
      <c r="BG32" s="70">
        <f>Revenue!BH13</f>
        <v>4</v>
      </c>
      <c r="BH32" s="70">
        <f>Revenue!BI13</f>
        <v>4</v>
      </c>
      <c r="BI32" s="70">
        <f>Revenue!BJ13</f>
        <v>5</v>
      </c>
      <c r="BJ32" s="70">
        <f>Revenue!BK13</f>
        <v>5</v>
      </c>
      <c r="BK32" s="70">
        <f>Revenue!BL13</f>
        <v>6</v>
      </c>
      <c r="BL32" s="70">
        <f>Revenue!BM13</f>
        <v>6</v>
      </c>
      <c r="BM32" s="70">
        <f>Revenue!BN13</f>
        <v>6</v>
      </c>
      <c r="BN32" s="111"/>
      <c r="BO32" s="111"/>
      <c r="BP32" s="110"/>
      <c r="BQ32" s="70">
        <f>Revenue!BR13</f>
        <v>6</v>
      </c>
      <c r="BR32" s="70">
        <f>Revenue!BS13</f>
        <v>7</v>
      </c>
      <c r="BS32" s="70">
        <f>Revenue!BT13</f>
        <v>7</v>
      </c>
      <c r="BT32" s="70">
        <f>Revenue!BU13</f>
        <v>8</v>
      </c>
      <c r="BU32" s="70">
        <f>Revenue!BV13</f>
        <v>8</v>
      </c>
      <c r="BV32" s="70">
        <f>Revenue!BW13</f>
        <v>9</v>
      </c>
      <c r="BW32" s="70">
        <f>Revenue!BX13</f>
        <v>9</v>
      </c>
      <c r="BX32" s="70">
        <f>Revenue!BY13</f>
        <v>10</v>
      </c>
      <c r="BY32" s="70">
        <f>Revenue!BZ13</f>
        <v>11</v>
      </c>
      <c r="BZ32" s="70">
        <f>Revenue!CA13</f>
        <v>11</v>
      </c>
      <c r="CA32" s="70">
        <f>Revenue!CB13</f>
        <v>12</v>
      </c>
      <c r="CB32" s="70">
        <f>Revenue!CC13</f>
        <v>12</v>
      </c>
      <c r="CC32" s="70">
        <f>Revenue!CD13</f>
        <v>12</v>
      </c>
      <c r="CD32" s="111"/>
      <c r="CE32" s="111"/>
      <c r="CF32" s="110"/>
      <c r="CG32" s="70">
        <f>Revenue!CH13</f>
        <v>12</v>
      </c>
      <c r="CH32" s="70">
        <f>Revenue!CI13</f>
        <v>13</v>
      </c>
      <c r="CI32" s="70">
        <f>Revenue!CJ13</f>
        <v>14</v>
      </c>
      <c r="CJ32" s="70">
        <f>Revenue!CK13</f>
        <v>15</v>
      </c>
      <c r="CK32" s="70">
        <f>Revenue!CL13</f>
        <v>16</v>
      </c>
      <c r="CL32" s="70">
        <f>Revenue!CM13</f>
        <v>17</v>
      </c>
      <c r="CM32" s="70">
        <f>Revenue!CN13</f>
        <v>18</v>
      </c>
      <c r="CN32" s="70">
        <f>Revenue!CO13</f>
        <v>19</v>
      </c>
      <c r="CO32" s="70">
        <f>Revenue!CP13</f>
        <v>20</v>
      </c>
      <c r="CP32" s="70">
        <f>Revenue!CQ13</f>
        <v>21</v>
      </c>
      <c r="CQ32" s="70">
        <f>Revenue!CR13</f>
        <v>22</v>
      </c>
      <c r="CR32" s="70">
        <f>Revenue!CS13</f>
        <v>23</v>
      </c>
      <c r="CS32" s="70">
        <f>Revenue!CT13</f>
        <v>23</v>
      </c>
      <c r="CT32" s="110"/>
      <c r="CU32" s="110"/>
      <c r="CV32" s="110"/>
      <c r="CW32" s="70">
        <f>Revenue!CX13</f>
        <v>24</v>
      </c>
      <c r="CX32" s="70">
        <f>Revenue!CY13</f>
        <v>26</v>
      </c>
      <c r="CY32" s="70">
        <f>Revenue!CZ13</f>
        <v>27</v>
      </c>
      <c r="CZ32" s="70">
        <f>Revenue!DA13</f>
        <v>29</v>
      </c>
      <c r="DA32" s="70">
        <f>Revenue!DB13</f>
        <v>30</v>
      </c>
      <c r="DB32" s="70">
        <f>Revenue!DC13</f>
        <v>32</v>
      </c>
      <c r="DC32" s="70">
        <f>Revenue!DD13</f>
        <v>34</v>
      </c>
      <c r="DD32" s="70">
        <f>Revenue!DE13</f>
        <v>35</v>
      </c>
      <c r="DE32" s="70">
        <f>Revenue!DF13</f>
        <v>37</v>
      </c>
      <c r="DF32" s="70">
        <f>Revenue!DG13</f>
        <v>38</v>
      </c>
      <c r="DG32" s="70">
        <f>Revenue!DH13</f>
        <v>40</v>
      </c>
      <c r="DH32" s="70">
        <f>Revenue!DI13</f>
        <v>42</v>
      </c>
      <c r="DI32" s="70">
        <f>Revenue!DJ13</f>
        <v>42</v>
      </c>
      <c r="DJ32" s="38"/>
    </row>
    <row r="33" spans="1:114" ht="15.75" customHeight="1">
      <c r="A33" s="61"/>
      <c r="B33" s="61"/>
      <c r="C33" s="110" t="s">
        <v>248</v>
      </c>
      <c r="D33" s="191"/>
      <c r="E33" s="192">
        <f>Revenue!F20</f>
        <v>0</v>
      </c>
      <c r="F33" s="192">
        <f>Revenue!G20</f>
        <v>0</v>
      </c>
      <c r="G33" s="192">
        <f>Revenue!H20</f>
        <v>0</v>
      </c>
      <c r="H33" s="192">
        <f>Revenue!I20</f>
        <v>0</v>
      </c>
      <c r="I33" s="192">
        <f>Revenue!J20</f>
        <v>0</v>
      </c>
      <c r="J33" s="192">
        <f>Revenue!K20</f>
        <v>0</v>
      </c>
      <c r="K33" s="192">
        <f>Revenue!L20</f>
        <v>0</v>
      </c>
      <c r="L33" s="192">
        <f>Revenue!M20</f>
        <v>0</v>
      </c>
      <c r="M33" s="192">
        <f>Revenue!N20</f>
        <v>0</v>
      </c>
      <c r="N33" s="192">
        <f>Revenue!O20</f>
        <v>0</v>
      </c>
      <c r="O33" s="192">
        <f>Revenue!P20</f>
        <v>0</v>
      </c>
      <c r="P33" s="192">
        <f>Revenue!Q20</f>
        <v>0</v>
      </c>
      <c r="Q33" s="192" t="e">
        <f>Revenue!#REF!</f>
        <v>#REF!</v>
      </c>
      <c r="R33" s="193"/>
      <c r="S33" s="193"/>
      <c r="T33" s="191"/>
      <c r="U33" s="192">
        <f>Revenue!V20</f>
        <v>0</v>
      </c>
      <c r="V33" s="192">
        <f>Revenue!W20</f>
        <v>5000</v>
      </c>
      <c r="W33" s="192">
        <f>Revenue!X20</f>
        <v>0</v>
      </c>
      <c r="X33" s="192">
        <f>Revenue!Y20</f>
        <v>0</v>
      </c>
      <c r="Y33" s="192">
        <f>Revenue!Z20</f>
        <v>0</v>
      </c>
      <c r="Z33" s="192">
        <f>Revenue!AA20</f>
        <v>0</v>
      </c>
      <c r="AA33" s="192">
        <f>Revenue!AB20</f>
        <v>0</v>
      </c>
      <c r="AB33" s="192">
        <f>Revenue!AC20</f>
        <v>0</v>
      </c>
      <c r="AC33" s="192">
        <f>Revenue!AD20</f>
        <v>0</v>
      </c>
      <c r="AD33" s="192">
        <f>Revenue!AE20</f>
        <v>0</v>
      </c>
      <c r="AE33" s="192">
        <f>Revenue!AF20</f>
        <v>0</v>
      </c>
      <c r="AF33" s="192">
        <f>Revenue!AG20</f>
        <v>0</v>
      </c>
      <c r="AG33" s="192">
        <f>Revenue!AH20</f>
        <v>5000</v>
      </c>
      <c r="AH33" s="193"/>
      <c r="AI33" s="193"/>
      <c r="AJ33" s="191"/>
      <c r="AK33" s="192">
        <f>Revenue!AL20</f>
        <v>5500</v>
      </c>
      <c r="AL33" s="192">
        <f>Revenue!AM20</f>
        <v>6000</v>
      </c>
      <c r="AM33" s="192">
        <f>Revenue!AN20</f>
        <v>7000</v>
      </c>
      <c r="AN33" s="192">
        <f>Revenue!AO20</f>
        <v>8000</v>
      </c>
      <c r="AO33" s="192">
        <f>Revenue!AP20</f>
        <v>9000</v>
      </c>
      <c r="AP33" s="192">
        <f>Revenue!AQ20</f>
        <v>10000</v>
      </c>
      <c r="AQ33" s="192">
        <f>Revenue!AR20</f>
        <v>11000</v>
      </c>
      <c r="AR33" s="192">
        <f>Revenue!AS20</f>
        <v>12000</v>
      </c>
      <c r="AS33" s="192">
        <f>Revenue!AT20</f>
        <v>13000</v>
      </c>
      <c r="AT33" s="192">
        <f>Revenue!AU20</f>
        <v>14000</v>
      </c>
      <c r="AU33" s="192">
        <f>Revenue!AV20</f>
        <v>15000</v>
      </c>
      <c r="AV33" s="192">
        <f>Revenue!AW20</f>
        <v>16000</v>
      </c>
      <c r="AW33" s="192">
        <f>Revenue!AX20</f>
        <v>16000</v>
      </c>
      <c r="AX33" s="193"/>
      <c r="AY33" s="193"/>
      <c r="AZ33" s="191"/>
      <c r="BA33" s="192">
        <f>Revenue!BB20</f>
        <v>20166.666666666668</v>
      </c>
      <c r="BB33" s="192">
        <f>Revenue!BC20</f>
        <v>24333.333333333336</v>
      </c>
      <c r="BC33" s="192">
        <f>Revenue!BD20</f>
        <v>28500.000000000004</v>
      </c>
      <c r="BD33" s="192">
        <f>Revenue!BE20</f>
        <v>32666.666666666672</v>
      </c>
      <c r="BE33" s="192">
        <f>Revenue!BF20</f>
        <v>36833.333333333336</v>
      </c>
      <c r="BF33" s="192">
        <f>Revenue!BG20</f>
        <v>41000</v>
      </c>
      <c r="BG33" s="192">
        <f>Revenue!BH20</f>
        <v>45166.666666666664</v>
      </c>
      <c r="BH33" s="192">
        <f>Revenue!BI20</f>
        <v>49333.333333333328</v>
      </c>
      <c r="BI33" s="192">
        <f>Revenue!BJ20</f>
        <v>53499.999999999993</v>
      </c>
      <c r="BJ33" s="192">
        <f>Revenue!BK20</f>
        <v>57666.666666666657</v>
      </c>
      <c r="BK33" s="192">
        <f>Revenue!BL20</f>
        <v>61833.333333333321</v>
      </c>
      <c r="BL33" s="192">
        <f>Revenue!BM20</f>
        <v>65999.999999999985</v>
      </c>
      <c r="BM33" s="192">
        <f>Revenue!BN20</f>
        <v>65999.999999999985</v>
      </c>
      <c r="BN33" s="193"/>
      <c r="BO33" s="193"/>
      <c r="BP33" s="191"/>
      <c r="BQ33" s="192">
        <f>Revenue!BR20</f>
        <v>74333.333333333314</v>
      </c>
      <c r="BR33" s="192">
        <f>Revenue!BS20</f>
        <v>82666.666666666642</v>
      </c>
      <c r="BS33" s="192">
        <f>Revenue!BT20</f>
        <v>90999.999999999971</v>
      </c>
      <c r="BT33" s="192">
        <f>Revenue!BU20</f>
        <v>99333.333333333299</v>
      </c>
      <c r="BU33" s="192">
        <f>Revenue!BV20</f>
        <v>107666.66666666663</v>
      </c>
      <c r="BV33" s="192">
        <f>Revenue!BW20</f>
        <v>115999.99999999996</v>
      </c>
      <c r="BW33" s="192">
        <f>Revenue!BX20</f>
        <v>124333.33333333328</v>
      </c>
      <c r="BX33" s="192">
        <f>Revenue!BY20</f>
        <v>132666.66666666663</v>
      </c>
      <c r="BY33" s="192">
        <f>Revenue!BZ20</f>
        <v>140999.99999999997</v>
      </c>
      <c r="BZ33" s="192">
        <f>Revenue!CA20</f>
        <v>149333.33333333331</v>
      </c>
      <c r="CA33" s="192">
        <f>Revenue!CB20</f>
        <v>157666.66666666666</v>
      </c>
      <c r="CB33" s="192">
        <f>Revenue!CC20</f>
        <v>166000</v>
      </c>
      <c r="CC33" s="192">
        <f>Revenue!CD20</f>
        <v>166000</v>
      </c>
      <c r="CD33" s="193"/>
      <c r="CE33" s="193"/>
      <c r="CF33" s="191"/>
      <c r="CG33" s="192">
        <f>Revenue!CH20</f>
        <v>182666.66666666666</v>
      </c>
      <c r="CH33" s="192">
        <f>Revenue!CI20</f>
        <v>199333.33333333331</v>
      </c>
      <c r="CI33" s="192">
        <f>Revenue!CJ20</f>
        <v>215999.99999999997</v>
      </c>
      <c r="CJ33" s="192">
        <f>Revenue!CK20</f>
        <v>232666.66666666663</v>
      </c>
      <c r="CK33" s="192">
        <f>Revenue!CL20</f>
        <v>249333.33333333328</v>
      </c>
      <c r="CL33" s="192">
        <f>Revenue!CM20</f>
        <v>265999.99999999994</v>
      </c>
      <c r="CM33" s="192">
        <f>Revenue!CN20</f>
        <v>282666.66666666663</v>
      </c>
      <c r="CN33" s="192">
        <f>Revenue!CO20</f>
        <v>299333.33333333331</v>
      </c>
      <c r="CO33" s="192">
        <f>Revenue!CP20</f>
        <v>316000</v>
      </c>
      <c r="CP33" s="192">
        <f>Revenue!CQ20</f>
        <v>332666.66666666669</v>
      </c>
      <c r="CQ33" s="192">
        <f>Revenue!CR20</f>
        <v>349333.33333333337</v>
      </c>
      <c r="CR33" s="192">
        <f>Revenue!CS20</f>
        <v>366000.00000000006</v>
      </c>
      <c r="CS33" s="192">
        <f>Revenue!CT20</f>
        <v>366000.00000000006</v>
      </c>
      <c r="CT33" s="193"/>
      <c r="CU33" s="193"/>
      <c r="CV33" s="191"/>
      <c r="CW33" s="192">
        <f>Revenue!CX20</f>
        <v>407666.66666666674</v>
      </c>
      <c r="CX33" s="192">
        <f>Revenue!CY20</f>
        <v>449333.33333333343</v>
      </c>
      <c r="CY33" s="192">
        <f>Revenue!CZ20</f>
        <v>491000.00000000012</v>
      </c>
      <c r="CZ33" s="192">
        <f>Revenue!DA20</f>
        <v>532666.66666666674</v>
      </c>
      <c r="DA33" s="192">
        <f>Revenue!DB20</f>
        <v>574333.33333333337</v>
      </c>
      <c r="DB33" s="192">
        <f>Revenue!DC20</f>
        <v>616000</v>
      </c>
      <c r="DC33" s="192">
        <f>Revenue!DD20</f>
        <v>657666.66666666663</v>
      </c>
      <c r="DD33" s="192">
        <f>Revenue!DE20</f>
        <v>699333.33333333326</v>
      </c>
      <c r="DE33" s="192">
        <f>Revenue!DF20</f>
        <v>740999.99999999988</v>
      </c>
      <c r="DF33" s="192">
        <f>Revenue!DG20</f>
        <v>782666.66666666651</v>
      </c>
      <c r="DG33" s="192">
        <f>Revenue!DH20</f>
        <v>824333.33333333314</v>
      </c>
      <c r="DH33" s="192">
        <f>Revenue!DI20</f>
        <v>865999.99999999977</v>
      </c>
      <c r="DI33" s="192">
        <f>Revenue!DJ20</f>
        <v>865999.99999999977</v>
      </c>
      <c r="DJ33" s="38"/>
    </row>
    <row r="34" spans="1:114" ht="15.75" customHeight="1">
      <c r="A34" s="61"/>
      <c r="B34" s="61"/>
      <c r="C34" s="61"/>
      <c r="D34" s="61"/>
      <c r="E34" s="79"/>
      <c r="F34" s="79"/>
      <c r="G34" s="79"/>
      <c r="H34" s="79"/>
      <c r="I34" s="79"/>
      <c r="J34" s="79"/>
      <c r="K34" s="79"/>
      <c r="L34" s="79"/>
      <c r="M34" s="79"/>
      <c r="N34" s="79"/>
      <c r="O34" s="79"/>
      <c r="P34" s="79"/>
      <c r="Q34" s="79"/>
      <c r="R34" s="80"/>
      <c r="S34" s="80"/>
      <c r="T34" s="81"/>
      <c r="U34" s="79"/>
      <c r="V34" s="79"/>
      <c r="W34" s="79"/>
      <c r="X34" s="79"/>
      <c r="Y34" s="79"/>
      <c r="Z34" s="79"/>
      <c r="AA34" s="79"/>
      <c r="AB34" s="79"/>
      <c r="AC34" s="79"/>
      <c r="AD34" s="79"/>
      <c r="AE34" s="79"/>
      <c r="AF34" s="79"/>
      <c r="AG34" s="79"/>
      <c r="AH34" s="80"/>
      <c r="AI34" s="80"/>
      <c r="AJ34" s="81"/>
      <c r="AK34" s="79"/>
      <c r="AL34" s="79"/>
      <c r="AM34" s="79"/>
      <c r="AN34" s="79"/>
      <c r="AO34" s="79"/>
      <c r="AP34" s="79"/>
      <c r="AQ34" s="79"/>
      <c r="AR34" s="79"/>
      <c r="AS34" s="79"/>
      <c r="AT34" s="79"/>
      <c r="AU34" s="79"/>
      <c r="AV34" s="79"/>
      <c r="AW34" s="79"/>
      <c r="AX34" s="80"/>
      <c r="AY34" s="80"/>
      <c r="AZ34" s="81"/>
      <c r="BA34" s="79"/>
      <c r="BB34" s="79"/>
      <c r="BC34" s="79"/>
      <c r="BD34" s="79"/>
      <c r="BE34" s="79"/>
      <c r="BF34" s="79"/>
      <c r="BG34" s="79"/>
      <c r="BH34" s="79"/>
      <c r="BI34" s="79"/>
      <c r="BJ34" s="79"/>
      <c r="BK34" s="79"/>
      <c r="BL34" s="79"/>
      <c r="BM34" s="79"/>
      <c r="BN34" s="80"/>
      <c r="BO34" s="80"/>
      <c r="BP34" s="81"/>
      <c r="BQ34" s="79"/>
      <c r="BR34" s="79"/>
      <c r="BS34" s="79"/>
      <c r="BT34" s="79"/>
      <c r="BU34" s="79"/>
      <c r="BV34" s="79"/>
      <c r="BW34" s="79"/>
      <c r="BX34" s="79"/>
      <c r="BY34" s="79"/>
      <c r="BZ34" s="79"/>
      <c r="CA34" s="79"/>
      <c r="CB34" s="79"/>
      <c r="CC34" s="79"/>
      <c r="CD34" s="80"/>
      <c r="CE34" s="80"/>
      <c r="CF34" s="81"/>
      <c r="CG34" s="79"/>
      <c r="CH34" s="79"/>
      <c r="CI34" s="79"/>
      <c r="CJ34" s="79"/>
      <c r="CK34" s="79"/>
      <c r="CL34" s="79"/>
      <c r="CM34" s="79"/>
      <c r="CN34" s="79"/>
      <c r="CO34" s="79"/>
      <c r="CP34" s="79"/>
      <c r="CQ34" s="79"/>
      <c r="CR34" s="79"/>
      <c r="CS34" s="79"/>
      <c r="CT34" s="61"/>
      <c r="CU34" s="61"/>
      <c r="CV34" s="61"/>
      <c r="CW34" s="79"/>
      <c r="CX34" s="79"/>
      <c r="CY34" s="79"/>
      <c r="CZ34" s="79"/>
      <c r="DA34" s="79"/>
      <c r="DB34" s="79"/>
      <c r="DC34" s="79"/>
      <c r="DD34" s="79"/>
      <c r="DE34" s="79"/>
      <c r="DF34" s="79"/>
      <c r="DG34" s="79"/>
      <c r="DH34" s="79"/>
      <c r="DI34" s="79"/>
      <c r="DJ34" s="4"/>
    </row>
    <row r="35" spans="1:114" ht="15.75" customHeight="1">
      <c r="A35" s="61"/>
      <c r="B35" s="61"/>
      <c r="C35" s="61"/>
      <c r="D35" s="61"/>
      <c r="E35" s="79"/>
      <c r="F35" s="79"/>
      <c r="G35" s="79"/>
      <c r="H35" s="79"/>
      <c r="I35" s="79"/>
      <c r="J35" s="79"/>
      <c r="K35" s="79"/>
      <c r="L35" s="79"/>
      <c r="M35" s="79"/>
      <c r="N35" s="79"/>
      <c r="O35" s="79"/>
      <c r="P35" s="79"/>
      <c r="Q35" s="79"/>
      <c r="R35" s="80"/>
      <c r="S35" s="80"/>
      <c r="T35" s="81"/>
      <c r="U35" s="79"/>
      <c r="V35" s="79"/>
      <c r="W35" s="79"/>
      <c r="X35" s="79"/>
      <c r="Y35" s="79"/>
      <c r="Z35" s="79"/>
      <c r="AA35" s="79"/>
      <c r="AB35" s="79"/>
      <c r="AC35" s="79"/>
      <c r="AD35" s="79"/>
      <c r="AE35" s="79"/>
      <c r="AF35" s="79"/>
      <c r="AG35" s="79"/>
      <c r="AH35" s="80"/>
      <c r="AI35" s="80"/>
      <c r="AJ35" s="81"/>
      <c r="AK35" s="79"/>
      <c r="AL35" s="79"/>
      <c r="AM35" s="79"/>
      <c r="AN35" s="79"/>
      <c r="AO35" s="79"/>
      <c r="AP35" s="79"/>
      <c r="AQ35" s="79"/>
      <c r="AR35" s="79"/>
      <c r="AS35" s="79"/>
      <c r="AT35" s="79"/>
      <c r="AU35" s="79"/>
      <c r="AV35" s="79"/>
      <c r="AW35" s="79"/>
      <c r="AX35" s="80"/>
      <c r="AY35" s="80"/>
      <c r="AZ35" s="81"/>
      <c r="BA35" s="79"/>
      <c r="BB35" s="79"/>
      <c r="BC35" s="79"/>
      <c r="BD35" s="79"/>
      <c r="BE35" s="79"/>
      <c r="BF35" s="79"/>
      <c r="BG35" s="79"/>
      <c r="BH35" s="79"/>
      <c r="BI35" s="79"/>
      <c r="BJ35" s="79"/>
      <c r="BK35" s="79"/>
      <c r="BL35" s="79"/>
      <c r="BM35" s="79"/>
      <c r="BN35" s="80"/>
      <c r="BO35" s="80"/>
      <c r="BP35" s="81"/>
      <c r="BQ35" s="79"/>
      <c r="BR35" s="79"/>
      <c r="BS35" s="79"/>
      <c r="BT35" s="79"/>
      <c r="BU35" s="79"/>
      <c r="BV35" s="79"/>
      <c r="BW35" s="79"/>
      <c r="BX35" s="79"/>
      <c r="BY35" s="79"/>
      <c r="BZ35" s="79"/>
      <c r="CA35" s="79"/>
      <c r="CB35" s="79"/>
      <c r="CC35" s="79"/>
      <c r="CD35" s="80"/>
      <c r="CE35" s="80"/>
      <c r="CF35" s="81"/>
      <c r="CG35" s="79"/>
      <c r="CH35" s="79"/>
      <c r="CI35" s="79"/>
      <c r="CJ35" s="79"/>
      <c r="CK35" s="79"/>
      <c r="CL35" s="79"/>
      <c r="CM35" s="79"/>
      <c r="CN35" s="79"/>
      <c r="CO35" s="79"/>
      <c r="CP35" s="79"/>
      <c r="CQ35" s="79"/>
      <c r="CR35" s="79"/>
      <c r="CS35" s="79"/>
      <c r="CT35" s="61"/>
      <c r="CU35" s="61"/>
      <c r="CV35" s="61"/>
      <c r="CW35" s="79"/>
      <c r="CX35" s="79"/>
      <c r="CY35" s="79"/>
      <c r="CZ35" s="79"/>
      <c r="DA35" s="79"/>
      <c r="DB35" s="79"/>
      <c r="DC35" s="79"/>
      <c r="DD35" s="79"/>
      <c r="DE35" s="79"/>
      <c r="DF35" s="79"/>
      <c r="DG35" s="79"/>
      <c r="DH35" s="79"/>
      <c r="DI35" s="79"/>
      <c r="DJ35" s="4"/>
    </row>
    <row r="36" spans="1:114" ht="15.75" customHeight="1">
      <c r="A36" s="61"/>
      <c r="B36" s="61"/>
      <c r="C36" s="61"/>
      <c r="D36" s="61"/>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61"/>
      <c r="AY36" s="61"/>
      <c r="AZ36" s="61"/>
      <c r="BA36" s="4"/>
      <c r="BB36" s="4"/>
      <c r="BC36" s="4"/>
      <c r="BD36" s="4"/>
      <c r="BE36" s="4"/>
      <c r="BF36" s="4"/>
      <c r="BG36" s="4"/>
      <c r="BH36" s="4"/>
      <c r="BI36" s="4"/>
      <c r="BJ36" s="4"/>
      <c r="BK36" s="4"/>
      <c r="BL36" s="4"/>
      <c r="BM36" s="4"/>
      <c r="BN36" s="61"/>
      <c r="BO36" s="61"/>
      <c r="BP36" s="61"/>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61"/>
      <c r="CU36" s="61"/>
      <c r="CV36" s="61"/>
      <c r="CW36" s="61"/>
      <c r="CX36" s="61"/>
      <c r="CY36" s="4"/>
      <c r="CZ36" s="4"/>
      <c r="DA36" s="4"/>
      <c r="DB36" s="4"/>
      <c r="DC36" s="4"/>
      <c r="DD36" s="4"/>
      <c r="DE36" s="4"/>
      <c r="DF36" s="4"/>
      <c r="DG36" s="4"/>
      <c r="DH36" s="4"/>
      <c r="DI36" s="4"/>
      <c r="DJ36" s="4"/>
    </row>
    <row r="37" spans="1:114" ht="15.75" customHeight="1">
      <c r="A37" s="61"/>
      <c r="B37" s="61"/>
      <c r="C37" s="61"/>
      <c r="D37" s="61"/>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61"/>
      <c r="AY37" s="61"/>
      <c r="AZ37" s="61"/>
      <c r="BA37" s="4"/>
      <c r="BB37" s="4"/>
      <c r="BC37" s="4"/>
      <c r="BD37" s="4"/>
      <c r="BE37" s="4"/>
      <c r="BF37" s="4"/>
      <c r="BG37" s="4"/>
      <c r="BH37" s="4"/>
      <c r="BI37" s="4"/>
      <c r="BJ37" s="4"/>
      <c r="BK37" s="4"/>
      <c r="BL37" s="4"/>
      <c r="BM37" s="4"/>
      <c r="BN37" s="61"/>
      <c r="BO37" s="61"/>
      <c r="BP37" s="61"/>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61"/>
      <c r="CU37" s="61"/>
      <c r="CV37" s="61"/>
      <c r="CW37" s="61"/>
      <c r="CX37" s="61"/>
      <c r="CY37" s="4"/>
      <c r="CZ37" s="4"/>
      <c r="DA37" s="4"/>
      <c r="DB37" s="4"/>
      <c r="DC37" s="4"/>
      <c r="DD37" s="4"/>
      <c r="DE37" s="4"/>
      <c r="DF37" s="4"/>
      <c r="DG37" s="4"/>
      <c r="DH37" s="4"/>
      <c r="DI37" s="4"/>
      <c r="DJ37" s="4"/>
    </row>
    <row r="38" spans="1:114" ht="15.75" customHeight="1">
      <c r="A38" s="61"/>
      <c r="B38" s="61"/>
      <c r="C38" s="61"/>
      <c r="D38" s="61"/>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61"/>
      <c r="AY38" s="61"/>
      <c r="AZ38" s="61"/>
      <c r="BA38" s="4"/>
      <c r="BB38" s="4"/>
      <c r="BC38" s="4"/>
      <c r="BD38" s="4"/>
      <c r="BE38" s="4"/>
      <c r="BF38" s="4"/>
      <c r="BG38" s="4"/>
      <c r="BH38" s="4"/>
      <c r="BI38" s="4"/>
      <c r="BJ38" s="4"/>
      <c r="BK38" s="4"/>
      <c r="BL38" s="4"/>
      <c r="BM38" s="4"/>
      <c r="BN38" s="61"/>
      <c r="BO38" s="61"/>
      <c r="BP38" s="61"/>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61"/>
      <c r="CU38" s="61"/>
      <c r="CV38" s="61"/>
      <c r="CW38" s="61"/>
      <c r="CX38" s="61"/>
      <c r="CY38" s="4"/>
      <c r="CZ38" s="4"/>
      <c r="DA38" s="4"/>
      <c r="DB38" s="4"/>
      <c r="DC38" s="4"/>
      <c r="DD38" s="4"/>
      <c r="DE38" s="4"/>
      <c r="DF38" s="4"/>
      <c r="DG38" s="4"/>
      <c r="DH38" s="4"/>
      <c r="DI38" s="4"/>
      <c r="DJ38" s="4"/>
    </row>
    <row r="39" spans="1:114" ht="15.75" customHeight="1">
      <c r="A39" s="61"/>
      <c r="B39" s="61"/>
      <c r="C39" s="61"/>
      <c r="D39" s="61"/>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61"/>
      <c r="AY39" s="61"/>
      <c r="AZ39" s="61"/>
      <c r="BA39" s="4"/>
      <c r="BB39" s="4"/>
      <c r="BC39" s="4"/>
      <c r="BD39" s="4"/>
      <c r="BE39" s="4"/>
      <c r="BF39" s="4"/>
      <c r="BG39" s="4"/>
      <c r="BH39" s="4"/>
      <c r="BI39" s="4"/>
      <c r="BJ39" s="4"/>
      <c r="BK39" s="4"/>
      <c r="BL39" s="4"/>
      <c r="BM39" s="4"/>
      <c r="BN39" s="61"/>
      <c r="BO39" s="61"/>
      <c r="BP39" s="61"/>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61"/>
      <c r="CU39" s="61"/>
      <c r="CV39" s="61"/>
      <c r="CW39" s="61"/>
      <c r="CX39" s="61"/>
      <c r="CY39" s="4"/>
      <c r="CZ39" s="4"/>
      <c r="DA39" s="4"/>
      <c r="DB39" s="4"/>
      <c r="DC39" s="4"/>
      <c r="DD39" s="4"/>
      <c r="DE39" s="4"/>
      <c r="DF39" s="4"/>
      <c r="DG39" s="4"/>
      <c r="DH39" s="4"/>
      <c r="DI39" s="4"/>
      <c r="DJ39" s="4"/>
    </row>
    <row r="40" spans="1:114" ht="15.75" customHeight="1">
      <c r="A40" s="61"/>
      <c r="B40" s="61"/>
      <c r="C40" s="61"/>
      <c r="D40" s="61"/>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61"/>
      <c r="AY40" s="61"/>
      <c r="AZ40" s="61"/>
      <c r="BA40" s="4"/>
      <c r="BB40" s="4"/>
      <c r="BC40" s="4"/>
      <c r="BD40" s="4"/>
      <c r="BE40" s="4"/>
      <c r="BF40" s="4"/>
      <c r="BG40" s="4"/>
      <c r="BH40" s="4"/>
      <c r="BI40" s="4"/>
      <c r="BJ40" s="4"/>
      <c r="BK40" s="4"/>
      <c r="BL40" s="4"/>
      <c r="BM40" s="4"/>
      <c r="BN40" s="61"/>
      <c r="BO40" s="61"/>
      <c r="BP40" s="61"/>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61"/>
      <c r="CU40" s="61"/>
      <c r="CV40" s="61"/>
      <c r="CW40" s="61"/>
      <c r="CX40" s="61"/>
      <c r="CY40" s="4"/>
      <c r="CZ40" s="4"/>
      <c r="DA40" s="4"/>
      <c r="DB40" s="4"/>
      <c r="DC40" s="4"/>
      <c r="DD40" s="4"/>
      <c r="DE40" s="4"/>
      <c r="DF40" s="4"/>
      <c r="DG40" s="4"/>
      <c r="DH40" s="4"/>
      <c r="DI40" s="4"/>
      <c r="DJ40" s="4"/>
    </row>
    <row r="41" spans="1:114" ht="15.75" customHeight="1">
      <c r="A41" s="61"/>
      <c r="B41" s="61"/>
      <c r="C41" s="61"/>
      <c r="D41" s="61"/>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61"/>
      <c r="AY41" s="61"/>
      <c r="AZ41" s="61"/>
      <c r="BA41" s="4"/>
      <c r="BB41" s="4"/>
      <c r="BC41" s="4"/>
      <c r="BD41" s="4"/>
      <c r="BE41" s="4"/>
      <c r="BF41" s="4"/>
      <c r="BG41" s="4"/>
      <c r="BH41" s="4"/>
      <c r="BI41" s="4"/>
      <c r="BJ41" s="4"/>
      <c r="BK41" s="4"/>
      <c r="BL41" s="4"/>
      <c r="BM41" s="4"/>
      <c r="BN41" s="61"/>
      <c r="BO41" s="61"/>
      <c r="BP41" s="61"/>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61"/>
      <c r="CU41" s="61"/>
      <c r="CV41" s="61"/>
      <c r="CW41" s="61"/>
      <c r="CX41" s="61"/>
      <c r="CY41" s="4"/>
      <c r="CZ41" s="4"/>
      <c r="DA41" s="4"/>
      <c r="DB41" s="4"/>
      <c r="DC41" s="4"/>
      <c r="DD41" s="4"/>
      <c r="DE41" s="4"/>
      <c r="DF41" s="4"/>
      <c r="DG41" s="4"/>
      <c r="DH41" s="4"/>
      <c r="DI41" s="4"/>
      <c r="DJ41" s="4"/>
    </row>
    <row r="42" spans="1:114" ht="15.75" customHeight="1">
      <c r="A42" s="61"/>
      <c r="B42" s="61"/>
      <c r="C42" s="61"/>
      <c r="D42" s="61"/>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61"/>
      <c r="AY42" s="61"/>
      <c r="AZ42" s="61"/>
      <c r="BA42" s="4"/>
      <c r="BB42" s="4"/>
      <c r="BC42" s="4"/>
      <c r="BD42" s="4"/>
      <c r="BE42" s="4"/>
      <c r="BF42" s="4"/>
      <c r="BG42" s="4"/>
      <c r="BH42" s="4"/>
      <c r="BI42" s="4"/>
      <c r="BJ42" s="4"/>
      <c r="BK42" s="4"/>
      <c r="BL42" s="4"/>
      <c r="BM42" s="4"/>
      <c r="BN42" s="61"/>
      <c r="BO42" s="61"/>
      <c r="BP42" s="61"/>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61"/>
      <c r="CU42" s="61"/>
      <c r="CV42" s="61"/>
      <c r="CW42" s="61"/>
      <c r="CX42" s="61"/>
      <c r="CY42" s="4"/>
      <c r="CZ42" s="4"/>
      <c r="DA42" s="4"/>
      <c r="DB42" s="4"/>
      <c r="DC42" s="4"/>
      <c r="DD42" s="4"/>
      <c r="DE42" s="4"/>
      <c r="DF42" s="4"/>
      <c r="DG42" s="4"/>
      <c r="DH42" s="4"/>
      <c r="DI42" s="4"/>
      <c r="DJ42" s="4"/>
    </row>
    <row r="43" spans="1:114" ht="15.75" customHeight="1">
      <c r="A43" s="61"/>
      <c r="B43" s="61"/>
      <c r="C43" s="61"/>
      <c r="D43" s="61"/>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61"/>
      <c r="AY43" s="61"/>
      <c r="AZ43" s="61"/>
      <c r="BA43" s="4"/>
      <c r="BB43" s="4"/>
      <c r="BC43" s="4"/>
      <c r="BD43" s="4"/>
      <c r="BE43" s="4"/>
      <c r="BF43" s="4"/>
      <c r="BG43" s="4"/>
      <c r="BH43" s="4"/>
      <c r="BI43" s="4"/>
      <c r="BJ43" s="4"/>
      <c r="BK43" s="4"/>
      <c r="BL43" s="4"/>
      <c r="BM43" s="4"/>
      <c r="BN43" s="61"/>
      <c r="BO43" s="61"/>
      <c r="BP43" s="61"/>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61"/>
      <c r="CU43" s="61"/>
      <c r="CV43" s="61"/>
      <c r="CW43" s="61"/>
      <c r="CX43" s="61"/>
      <c r="CY43" s="4"/>
      <c r="CZ43" s="4"/>
      <c r="DA43" s="4"/>
      <c r="DB43" s="4"/>
      <c r="DC43" s="4"/>
      <c r="DD43" s="4"/>
      <c r="DE43" s="4"/>
      <c r="DF43" s="4"/>
      <c r="DG43" s="4"/>
      <c r="DH43" s="4"/>
      <c r="DI43" s="4"/>
      <c r="DJ43" s="4"/>
    </row>
    <row r="44" spans="1:114" ht="15.75" customHeight="1">
      <c r="A44" s="61"/>
      <c r="B44" s="61"/>
      <c r="C44" s="61"/>
      <c r="D44" s="61"/>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61"/>
      <c r="AY44" s="61"/>
      <c r="AZ44" s="61"/>
      <c r="BA44" s="4"/>
      <c r="BB44" s="4"/>
      <c r="BC44" s="4"/>
      <c r="BD44" s="4"/>
      <c r="BE44" s="4"/>
      <c r="BF44" s="4"/>
      <c r="BG44" s="4"/>
      <c r="BH44" s="4"/>
      <c r="BI44" s="4"/>
      <c r="BJ44" s="4"/>
      <c r="BK44" s="4"/>
      <c r="BL44" s="4"/>
      <c r="BM44" s="4"/>
      <c r="BN44" s="61"/>
      <c r="BO44" s="61"/>
      <c r="BP44" s="61"/>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61"/>
      <c r="CU44" s="61"/>
      <c r="CV44" s="61"/>
      <c r="CW44" s="61"/>
      <c r="CX44" s="61"/>
      <c r="CY44" s="4"/>
      <c r="CZ44" s="4"/>
      <c r="DA44" s="4"/>
      <c r="DB44" s="4"/>
      <c r="DC44" s="4"/>
      <c r="DD44" s="4"/>
      <c r="DE44" s="4"/>
      <c r="DF44" s="4"/>
      <c r="DG44" s="4"/>
      <c r="DH44" s="4"/>
      <c r="DI44" s="4"/>
      <c r="DJ44" s="4"/>
    </row>
    <row r="45" spans="1:114" ht="15.75" customHeight="1">
      <c r="A45" s="61"/>
      <c r="B45" s="61"/>
      <c r="C45" s="61"/>
      <c r="D45" s="61"/>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61"/>
      <c r="AY45" s="61"/>
      <c r="AZ45" s="61"/>
      <c r="BA45" s="4"/>
      <c r="BB45" s="4"/>
      <c r="BC45" s="4"/>
      <c r="BD45" s="4"/>
      <c r="BE45" s="4"/>
      <c r="BF45" s="4"/>
      <c r="BG45" s="4"/>
      <c r="BH45" s="4"/>
      <c r="BI45" s="4"/>
      <c r="BJ45" s="4"/>
      <c r="BK45" s="4"/>
      <c r="BL45" s="4"/>
      <c r="BM45" s="4"/>
      <c r="BN45" s="61"/>
      <c r="BO45" s="61"/>
      <c r="BP45" s="61"/>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61"/>
      <c r="CU45" s="61"/>
      <c r="CV45" s="61"/>
      <c r="CW45" s="61"/>
      <c r="CX45" s="61"/>
      <c r="CY45" s="4"/>
      <c r="CZ45" s="4"/>
      <c r="DA45" s="4"/>
      <c r="DB45" s="4"/>
      <c r="DC45" s="4"/>
      <c r="DD45" s="4"/>
      <c r="DE45" s="4"/>
      <c r="DF45" s="4"/>
      <c r="DG45" s="4"/>
      <c r="DH45" s="4"/>
      <c r="DI45" s="4"/>
      <c r="DJ45" s="4"/>
    </row>
    <row r="46" spans="1:114" ht="15.75" customHeight="1">
      <c r="A46" s="61"/>
      <c r="B46" s="61"/>
      <c r="C46" s="61"/>
      <c r="D46" s="61"/>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61"/>
      <c r="AY46" s="61"/>
      <c r="AZ46" s="61"/>
      <c r="BA46" s="4"/>
      <c r="BB46" s="4"/>
      <c r="BC46" s="4"/>
      <c r="BD46" s="4"/>
      <c r="BE46" s="4"/>
      <c r="BF46" s="4"/>
      <c r="BG46" s="4"/>
      <c r="BH46" s="4"/>
      <c r="BI46" s="4"/>
      <c r="BJ46" s="4"/>
      <c r="BK46" s="4"/>
      <c r="BL46" s="4"/>
      <c r="BM46" s="4"/>
      <c r="BN46" s="61"/>
      <c r="BO46" s="61"/>
      <c r="BP46" s="61"/>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61"/>
      <c r="CU46" s="61"/>
      <c r="CV46" s="61"/>
      <c r="CW46" s="61"/>
      <c r="CX46" s="61"/>
      <c r="CY46" s="4"/>
      <c r="CZ46" s="4"/>
      <c r="DA46" s="4"/>
      <c r="DB46" s="4"/>
      <c r="DC46" s="4"/>
      <c r="DD46" s="4"/>
      <c r="DE46" s="4"/>
      <c r="DF46" s="4"/>
      <c r="DG46" s="4"/>
      <c r="DH46" s="4"/>
      <c r="DI46" s="4"/>
      <c r="DJ46" s="4"/>
    </row>
    <row r="47" spans="1:114" ht="15.75" customHeight="1">
      <c r="A47" s="61"/>
      <c r="B47" s="61"/>
      <c r="C47" s="61"/>
      <c r="D47" s="61"/>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61"/>
      <c r="AY47" s="61"/>
      <c r="AZ47" s="61"/>
      <c r="BA47" s="4"/>
      <c r="BB47" s="4"/>
      <c r="BC47" s="4"/>
      <c r="BD47" s="4"/>
      <c r="BE47" s="4"/>
      <c r="BF47" s="4"/>
      <c r="BG47" s="4"/>
      <c r="BH47" s="4"/>
      <c r="BI47" s="4"/>
      <c r="BJ47" s="4"/>
      <c r="BK47" s="4"/>
      <c r="BL47" s="4"/>
      <c r="BM47" s="4"/>
      <c r="BN47" s="61"/>
      <c r="BO47" s="61"/>
      <c r="BP47" s="61"/>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61"/>
      <c r="CU47" s="61"/>
      <c r="CV47" s="61"/>
      <c r="CW47" s="61"/>
      <c r="CX47" s="61"/>
      <c r="CY47" s="4"/>
      <c r="CZ47" s="4"/>
      <c r="DA47" s="4"/>
      <c r="DB47" s="4"/>
      <c r="DC47" s="4"/>
      <c r="DD47" s="4"/>
      <c r="DE47" s="4"/>
      <c r="DF47" s="4"/>
      <c r="DG47" s="4"/>
      <c r="DH47" s="4"/>
      <c r="DI47" s="4"/>
      <c r="DJ47" s="4"/>
    </row>
    <row r="48" spans="1:114" ht="15.75" customHeight="1">
      <c r="A48" s="61"/>
      <c r="B48" s="61"/>
      <c r="C48" s="61"/>
      <c r="D48" s="61"/>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61"/>
      <c r="AY48" s="61"/>
      <c r="AZ48" s="61"/>
      <c r="BA48" s="4"/>
      <c r="BB48" s="4"/>
      <c r="BC48" s="4"/>
      <c r="BD48" s="4"/>
      <c r="BE48" s="4"/>
      <c r="BF48" s="4"/>
      <c r="BG48" s="4"/>
      <c r="BH48" s="4"/>
      <c r="BI48" s="4"/>
      <c r="BJ48" s="4"/>
      <c r="BK48" s="4"/>
      <c r="BL48" s="4"/>
      <c r="BM48" s="4"/>
      <c r="BN48" s="61"/>
      <c r="BO48" s="61"/>
      <c r="BP48" s="61"/>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61"/>
      <c r="CU48" s="61"/>
      <c r="CV48" s="61"/>
      <c r="CW48" s="61"/>
      <c r="CX48" s="61"/>
      <c r="CY48" s="4"/>
      <c r="CZ48" s="4"/>
      <c r="DA48" s="4"/>
      <c r="DB48" s="4"/>
      <c r="DC48" s="4"/>
      <c r="DD48" s="4"/>
      <c r="DE48" s="4"/>
      <c r="DF48" s="4"/>
      <c r="DG48" s="4"/>
      <c r="DH48" s="4"/>
      <c r="DI48" s="4"/>
      <c r="DJ48" s="4"/>
    </row>
    <row r="49" spans="1:114" ht="15.75" customHeight="1">
      <c r="A49" s="61"/>
      <c r="B49" s="61"/>
      <c r="C49" s="61"/>
      <c r="D49" s="61"/>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61"/>
      <c r="AY49" s="61"/>
      <c r="AZ49" s="61"/>
      <c r="BA49" s="4"/>
      <c r="BB49" s="4"/>
      <c r="BC49" s="4"/>
      <c r="BD49" s="4"/>
      <c r="BE49" s="4"/>
      <c r="BF49" s="4"/>
      <c r="BG49" s="4"/>
      <c r="BH49" s="4"/>
      <c r="BI49" s="4"/>
      <c r="BJ49" s="4"/>
      <c r="BK49" s="4"/>
      <c r="BL49" s="4"/>
      <c r="BM49" s="4"/>
      <c r="BN49" s="61"/>
      <c r="BO49" s="61"/>
      <c r="BP49" s="61"/>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61"/>
      <c r="CU49" s="61"/>
      <c r="CV49" s="61"/>
      <c r="CW49" s="61"/>
      <c r="CX49" s="61"/>
      <c r="CY49" s="4"/>
      <c r="CZ49" s="4"/>
      <c r="DA49" s="4"/>
      <c r="DB49" s="4"/>
      <c r="DC49" s="4"/>
      <c r="DD49" s="4"/>
      <c r="DE49" s="4"/>
      <c r="DF49" s="4"/>
      <c r="DG49" s="4"/>
      <c r="DH49" s="4"/>
      <c r="DI49" s="4"/>
      <c r="DJ49" s="4"/>
    </row>
    <row r="50" spans="1:114" ht="15.75" customHeight="1">
      <c r="A50" s="61"/>
      <c r="B50" s="61"/>
      <c r="C50" s="61"/>
      <c r="D50" s="61"/>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61"/>
      <c r="AY50" s="61"/>
      <c r="AZ50" s="61"/>
      <c r="BA50" s="4"/>
      <c r="BB50" s="4"/>
      <c r="BC50" s="4"/>
      <c r="BD50" s="4"/>
      <c r="BE50" s="4"/>
      <c r="BF50" s="4"/>
      <c r="BG50" s="4"/>
      <c r="BH50" s="4"/>
      <c r="BI50" s="4"/>
      <c r="BJ50" s="4"/>
      <c r="BK50" s="4"/>
      <c r="BL50" s="4"/>
      <c r="BM50" s="4"/>
      <c r="BN50" s="61"/>
      <c r="BO50" s="61"/>
      <c r="BP50" s="61"/>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61"/>
      <c r="CU50" s="61"/>
      <c r="CV50" s="61"/>
      <c r="CW50" s="61"/>
      <c r="CX50" s="61"/>
      <c r="CY50" s="4"/>
      <c r="CZ50" s="4"/>
      <c r="DA50" s="4"/>
      <c r="DB50" s="4"/>
      <c r="DC50" s="4"/>
      <c r="DD50" s="4"/>
      <c r="DE50" s="4"/>
      <c r="DF50" s="4"/>
      <c r="DG50" s="4"/>
      <c r="DH50" s="4"/>
      <c r="DI50" s="4"/>
      <c r="DJ50" s="4"/>
    </row>
    <row r="51" spans="1:114" ht="15.75" customHeight="1">
      <c r="A51" s="61"/>
      <c r="B51" s="61"/>
      <c r="C51" s="61"/>
      <c r="D51" s="61"/>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61"/>
      <c r="AY51" s="61"/>
      <c r="AZ51" s="61"/>
      <c r="BA51" s="4"/>
      <c r="BB51" s="4"/>
      <c r="BC51" s="4"/>
      <c r="BD51" s="4"/>
      <c r="BE51" s="4"/>
      <c r="BF51" s="4"/>
      <c r="BG51" s="4"/>
      <c r="BH51" s="4"/>
      <c r="BI51" s="4"/>
      <c r="BJ51" s="4"/>
      <c r="BK51" s="4"/>
      <c r="BL51" s="4"/>
      <c r="BM51" s="4"/>
      <c r="BN51" s="61"/>
      <c r="BO51" s="61"/>
      <c r="BP51" s="61"/>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61"/>
      <c r="CU51" s="61"/>
      <c r="CV51" s="61"/>
      <c r="CW51" s="61"/>
      <c r="CX51" s="61"/>
      <c r="CY51" s="4"/>
      <c r="CZ51" s="4"/>
      <c r="DA51" s="4"/>
      <c r="DB51" s="4"/>
      <c r="DC51" s="4"/>
      <c r="DD51" s="4"/>
      <c r="DE51" s="4"/>
      <c r="DF51" s="4"/>
      <c r="DG51" s="4"/>
      <c r="DH51" s="4"/>
      <c r="DI51" s="4"/>
      <c r="DJ51" s="4"/>
    </row>
    <row r="52" spans="1:114" ht="15.75" customHeight="1">
      <c r="A52" s="61"/>
      <c r="B52" s="61"/>
      <c r="C52" s="61"/>
      <c r="D52" s="61"/>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61"/>
      <c r="AY52" s="61"/>
      <c r="AZ52" s="61"/>
      <c r="BA52" s="4"/>
      <c r="BB52" s="4"/>
      <c r="BC52" s="4"/>
      <c r="BD52" s="4"/>
      <c r="BE52" s="4"/>
      <c r="BF52" s="4"/>
      <c r="BG52" s="4"/>
      <c r="BH52" s="4"/>
      <c r="BI52" s="4"/>
      <c r="BJ52" s="4"/>
      <c r="BK52" s="4"/>
      <c r="BL52" s="4"/>
      <c r="BM52" s="4"/>
      <c r="BN52" s="61"/>
      <c r="BO52" s="61"/>
      <c r="BP52" s="61"/>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61"/>
      <c r="CU52" s="61"/>
      <c r="CV52" s="61"/>
      <c r="CW52" s="61"/>
      <c r="CX52" s="61"/>
      <c r="CY52" s="4"/>
      <c r="CZ52" s="4"/>
      <c r="DA52" s="4"/>
      <c r="DB52" s="4"/>
      <c r="DC52" s="4"/>
      <c r="DD52" s="4"/>
      <c r="DE52" s="4"/>
      <c r="DF52" s="4"/>
      <c r="DG52" s="4"/>
      <c r="DH52" s="4"/>
      <c r="DI52" s="4"/>
      <c r="DJ52" s="4"/>
    </row>
    <row r="53" spans="1:114" ht="15.75" customHeight="1">
      <c r="A53" s="61"/>
      <c r="B53" s="61"/>
      <c r="C53" s="61"/>
      <c r="D53" s="61"/>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61"/>
      <c r="AY53" s="61"/>
      <c r="AZ53" s="61"/>
      <c r="BA53" s="4"/>
      <c r="BB53" s="4"/>
      <c r="BC53" s="4"/>
      <c r="BD53" s="4"/>
      <c r="BE53" s="4"/>
      <c r="BF53" s="4"/>
      <c r="BG53" s="4"/>
      <c r="BH53" s="4"/>
      <c r="BI53" s="4"/>
      <c r="BJ53" s="4"/>
      <c r="BK53" s="4"/>
      <c r="BL53" s="4"/>
      <c r="BM53" s="4"/>
      <c r="BN53" s="61"/>
      <c r="BO53" s="61"/>
      <c r="BP53" s="61"/>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61"/>
      <c r="CU53" s="61"/>
      <c r="CV53" s="61"/>
      <c r="CW53" s="61"/>
      <c r="CX53" s="61"/>
      <c r="CY53" s="4"/>
      <c r="CZ53" s="4"/>
      <c r="DA53" s="4"/>
      <c r="DB53" s="4"/>
      <c r="DC53" s="4"/>
      <c r="DD53" s="4"/>
      <c r="DE53" s="4"/>
      <c r="DF53" s="4"/>
      <c r="DG53" s="4"/>
      <c r="DH53" s="4"/>
      <c r="DI53" s="4"/>
      <c r="DJ53" s="4"/>
    </row>
    <row r="54" spans="1:114" ht="15.75" customHeight="1">
      <c r="A54" s="61"/>
      <c r="B54" s="61"/>
      <c r="C54" s="61"/>
      <c r="D54" s="61"/>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61"/>
      <c r="AY54" s="61"/>
      <c r="AZ54" s="61"/>
      <c r="BA54" s="4"/>
      <c r="BB54" s="4"/>
      <c r="BC54" s="4"/>
      <c r="BD54" s="4"/>
      <c r="BE54" s="4"/>
      <c r="BF54" s="4"/>
      <c r="BG54" s="4"/>
      <c r="BH54" s="4"/>
      <c r="BI54" s="4"/>
      <c r="BJ54" s="4"/>
      <c r="BK54" s="4"/>
      <c r="BL54" s="4"/>
      <c r="BM54" s="4"/>
      <c r="BN54" s="61"/>
      <c r="BO54" s="61"/>
      <c r="BP54" s="61"/>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61"/>
      <c r="CU54" s="61"/>
      <c r="CV54" s="61"/>
      <c r="CW54" s="61"/>
      <c r="CX54" s="61"/>
      <c r="CY54" s="4"/>
      <c r="CZ54" s="4"/>
      <c r="DA54" s="4"/>
      <c r="DB54" s="4"/>
      <c r="DC54" s="4"/>
      <c r="DD54" s="4"/>
      <c r="DE54" s="4"/>
      <c r="DF54" s="4"/>
      <c r="DG54" s="4"/>
      <c r="DH54" s="4"/>
      <c r="DI54" s="4"/>
      <c r="DJ54" s="4"/>
    </row>
    <row r="55" spans="1:114" ht="15.75" customHeight="1">
      <c r="A55" s="61"/>
      <c r="B55" s="61"/>
      <c r="C55" s="61"/>
      <c r="D55" s="61"/>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61"/>
      <c r="AY55" s="61"/>
      <c r="AZ55" s="61"/>
      <c r="BA55" s="4"/>
      <c r="BB55" s="4"/>
      <c r="BC55" s="4"/>
      <c r="BD55" s="4"/>
      <c r="BE55" s="4"/>
      <c r="BF55" s="4"/>
      <c r="BG55" s="4"/>
      <c r="BH55" s="4"/>
      <c r="BI55" s="4"/>
      <c r="BJ55" s="4"/>
      <c r="BK55" s="4"/>
      <c r="BL55" s="4"/>
      <c r="BM55" s="4"/>
      <c r="BN55" s="61"/>
      <c r="BO55" s="61"/>
      <c r="BP55" s="61"/>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61"/>
      <c r="CU55" s="61"/>
      <c r="CV55" s="61"/>
      <c r="CW55" s="61"/>
      <c r="CX55" s="61"/>
      <c r="CY55" s="4"/>
      <c r="CZ55" s="4"/>
      <c r="DA55" s="4"/>
      <c r="DB55" s="4"/>
      <c r="DC55" s="4"/>
      <c r="DD55" s="4"/>
      <c r="DE55" s="4"/>
      <c r="DF55" s="4"/>
      <c r="DG55" s="4"/>
      <c r="DH55" s="4"/>
      <c r="DI55" s="4"/>
      <c r="DJ55" s="4"/>
    </row>
    <row r="56" spans="1:114" ht="15.75" customHeight="1">
      <c r="A56" s="61"/>
      <c r="B56" s="61"/>
      <c r="C56" s="61"/>
      <c r="D56" s="61"/>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61"/>
      <c r="AY56" s="61"/>
      <c r="AZ56" s="61"/>
      <c r="BA56" s="4"/>
      <c r="BB56" s="4"/>
      <c r="BC56" s="4"/>
      <c r="BD56" s="4"/>
      <c r="BE56" s="4"/>
      <c r="BF56" s="4"/>
      <c r="BG56" s="4"/>
      <c r="BH56" s="4"/>
      <c r="BI56" s="4"/>
      <c r="BJ56" s="4"/>
      <c r="BK56" s="4"/>
      <c r="BL56" s="4"/>
      <c r="BM56" s="4"/>
      <c r="BN56" s="61"/>
      <c r="BO56" s="61"/>
      <c r="BP56" s="61"/>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61"/>
      <c r="CU56" s="61"/>
      <c r="CV56" s="61"/>
      <c r="CW56" s="61"/>
      <c r="CX56" s="61"/>
      <c r="CY56" s="4"/>
      <c r="CZ56" s="4"/>
      <c r="DA56" s="4"/>
      <c r="DB56" s="4"/>
      <c r="DC56" s="4"/>
      <c r="DD56" s="4"/>
      <c r="DE56" s="4"/>
      <c r="DF56" s="4"/>
      <c r="DG56" s="4"/>
      <c r="DH56" s="4"/>
      <c r="DI56" s="4"/>
      <c r="DJ56" s="4"/>
    </row>
    <row r="57" spans="1:114" ht="15.75" customHeight="1">
      <c r="A57" s="61"/>
      <c r="B57" s="61"/>
      <c r="C57" s="61"/>
      <c r="D57" s="61"/>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61"/>
      <c r="AY57" s="61"/>
      <c r="AZ57" s="61"/>
      <c r="BA57" s="4"/>
      <c r="BB57" s="4"/>
      <c r="BC57" s="4"/>
      <c r="BD57" s="4"/>
      <c r="BE57" s="4"/>
      <c r="BF57" s="4"/>
      <c r="BG57" s="4"/>
      <c r="BH57" s="4"/>
      <c r="BI57" s="4"/>
      <c r="BJ57" s="4"/>
      <c r="BK57" s="4"/>
      <c r="BL57" s="4"/>
      <c r="BM57" s="4"/>
      <c r="BN57" s="61"/>
      <c r="BO57" s="61"/>
      <c r="BP57" s="61"/>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61"/>
      <c r="CU57" s="61"/>
      <c r="CV57" s="61"/>
      <c r="CW57" s="61"/>
      <c r="CX57" s="61"/>
      <c r="CY57" s="4"/>
      <c r="CZ57" s="4"/>
      <c r="DA57" s="4"/>
      <c r="DB57" s="4"/>
      <c r="DC57" s="4"/>
      <c r="DD57" s="4"/>
      <c r="DE57" s="4"/>
      <c r="DF57" s="4"/>
      <c r="DG57" s="4"/>
      <c r="DH57" s="4"/>
      <c r="DI57" s="4"/>
      <c r="DJ57" s="4"/>
    </row>
    <row r="58" spans="1:114" ht="15.75" customHeight="1">
      <c r="A58" s="61"/>
      <c r="B58" s="61"/>
      <c r="C58" s="61"/>
      <c r="D58" s="61"/>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61"/>
      <c r="AY58" s="61"/>
      <c r="AZ58" s="61"/>
      <c r="BA58" s="4"/>
      <c r="BB58" s="4"/>
      <c r="BC58" s="4"/>
      <c r="BD58" s="4"/>
      <c r="BE58" s="4"/>
      <c r="BF58" s="4"/>
      <c r="BG58" s="4"/>
      <c r="BH58" s="4"/>
      <c r="BI58" s="4"/>
      <c r="BJ58" s="4"/>
      <c r="BK58" s="4"/>
      <c r="BL58" s="4"/>
      <c r="BM58" s="4"/>
      <c r="BN58" s="61"/>
      <c r="BO58" s="61"/>
      <c r="BP58" s="61"/>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61"/>
      <c r="CU58" s="61"/>
      <c r="CV58" s="61"/>
      <c r="CW58" s="61"/>
      <c r="CX58" s="61"/>
      <c r="CY58" s="4"/>
      <c r="CZ58" s="4"/>
      <c r="DA58" s="4"/>
      <c r="DB58" s="4"/>
      <c r="DC58" s="4"/>
      <c r="DD58" s="4"/>
      <c r="DE58" s="4"/>
      <c r="DF58" s="4"/>
      <c r="DG58" s="4"/>
      <c r="DH58" s="4"/>
      <c r="DI58" s="4"/>
      <c r="DJ58" s="4"/>
    </row>
    <row r="59" spans="1:114" ht="15.75" customHeight="1">
      <c r="A59" s="61"/>
      <c r="B59" s="61"/>
      <c r="C59" s="61"/>
      <c r="D59" s="61"/>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61"/>
      <c r="AY59" s="61"/>
      <c r="AZ59" s="61"/>
      <c r="BA59" s="4"/>
      <c r="BB59" s="4"/>
      <c r="BC59" s="4"/>
      <c r="BD59" s="4"/>
      <c r="BE59" s="4"/>
      <c r="BF59" s="4"/>
      <c r="BG59" s="4"/>
      <c r="BH59" s="4"/>
      <c r="BI59" s="4"/>
      <c r="BJ59" s="4"/>
      <c r="BK59" s="4"/>
      <c r="BL59" s="4"/>
      <c r="BM59" s="4"/>
      <c r="BN59" s="61"/>
      <c r="BO59" s="61"/>
      <c r="BP59" s="61"/>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61"/>
      <c r="CU59" s="61"/>
      <c r="CV59" s="61"/>
      <c r="CW59" s="61"/>
      <c r="CX59" s="61"/>
      <c r="CY59" s="4"/>
      <c r="CZ59" s="4"/>
      <c r="DA59" s="4"/>
      <c r="DB59" s="4"/>
      <c r="DC59" s="4"/>
      <c r="DD59" s="4"/>
      <c r="DE59" s="4"/>
      <c r="DF59" s="4"/>
      <c r="DG59" s="4"/>
      <c r="DH59" s="4"/>
      <c r="DI59" s="4"/>
      <c r="DJ59" s="4"/>
    </row>
    <row r="60" spans="1:114" ht="15.75" customHeight="1">
      <c r="A60" s="61"/>
      <c r="B60" s="61"/>
      <c r="C60" s="61"/>
      <c r="D60" s="61"/>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61"/>
      <c r="AY60" s="61"/>
      <c r="AZ60" s="61"/>
      <c r="BA60" s="4"/>
      <c r="BB60" s="4"/>
      <c r="BC60" s="4"/>
      <c r="BD60" s="4"/>
      <c r="BE60" s="4"/>
      <c r="BF60" s="4"/>
      <c r="BG60" s="4"/>
      <c r="BH60" s="4"/>
      <c r="BI60" s="4"/>
      <c r="BJ60" s="4"/>
      <c r="BK60" s="4"/>
      <c r="BL60" s="4"/>
      <c r="BM60" s="4"/>
      <c r="BN60" s="61"/>
      <c r="BO60" s="61"/>
      <c r="BP60" s="61"/>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61"/>
      <c r="CU60" s="61"/>
      <c r="CV60" s="61"/>
      <c r="CW60" s="61"/>
      <c r="CX60" s="61"/>
      <c r="CY60" s="4"/>
      <c r="CZ60" s="4"/>
      <c r="DA60" s="4"/>
      <c r="DB60" s="4"/>
      <c r="DC60" s="4"/>
      <c r="DD60" s="4"/>
      <c r="DE60" s="4"/>
      <c r="DF60" s="4"/>
      <c r="DG60" s="4"/>
      <c r="DH60" s="4"/>
      <c r="DI60" s="4"/>
      <c r="DJ60" s="4"/>
    </row>
    <row r="61" spans="1:114" ht="15.75" customHeight="1">
      <c r="A61" s="61"/>
      <c r="B61" s="61"/>
      <c r="C61" s="61"/>
      <c r="D61" s="61"/>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61"/>
      <c r="AY61" s="61"/>
      <c r="AZ61" s="61"/>
      <c r="BA61" s="4"/>
      <c r="BB61" s="4"/>
      <c r="BC61" s="4"/>
      <c r="BD61" s="4"/>
      <c r="BE61" s="4"/>
      <c r="BF61" s="4"/>
      <c r="BG61" s="4"/>
      <c r="BH61" s="4"/>
      <c r="BI61" s="4"/>
      <c r="BJ61" s="4"/>
      <c r="BK61" s="4"/>
      <c r="BL61" s="4"/>
      <c r="BM61" s="4"/>
      <c r="BN61" s="61"/>
      <c r="BO61" s="61"/>
      <c r="BP61" s="61"/>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61"/>
      <c r="CU61" s="61"/>
      <c r="CV61" s="61"/>
      <c r="CW61" s="61"/>
      <c r="CX61" s="61"/>
      <c r="CY61" s="4"/>
      <c r="CZ61" s="4"/>
      <c r="DA61" s="4"/>
      <c r="DB61" s="4"/>
      <c r="DC61" s="4"/>
      <c r="DD61" s="4"/>
      <c r="DE61" s="4"/>
      <c r="DF61" s="4"/>
      <c r="DG61" s="4"/>
      <c r="DH61" s="4"/>
      <c r="DI61" s="4"/>
      <c r="DJ61" s="4"/>
    </row>
    <row r="62" spans="1:114" ht="15.75" customHeight="1">
      <c r="A62" s="61"/>
      <c r="B62" s="61"/>
      <c r="C62" s="61"/>
      <c r="D62" s="61"/>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61"/>
      <c r="AY62" s="61"/>
      <c r="AZ62" s="61"/>
      <c r="BA62" s="4"/>
      <c r="BB62" s="4"/>
      <c r="BC62" s="4"/>
      <c r="BD62" s="4"/>
      <c r="BE62" s="4"/>
      <c r="BF62" s="4"/>
      <c r="BG62" s="4"/>
      <c r="BH62" s="4"/>
      <c r="BI62" s="4"/>
      <c r="BJ62" s="4"/>
      <c r="BK62" s="4"/>
      <c r="BL62" s="4"/>
      <c r="BM62" s="4"/>
      <c r="BN62" s="61"/>
      <c r="BO62" s="61"/>
      <c r="BP62" s="61"/>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61"/>
      <c r="CU62" s="61"/>
      <c r="CV62" s="61"/>
      <c r="CW62" s="61"/>
      <c r="CX62" s="61"/>
      <c r="CY62" s="4"/>
      <c r="CZ62" s="4"/>
      <c r="DA62" s="4"/>
      <c r="DB62" s="4"/>
      <c r="DC62" s="4"/>
      <c r="DD62" s="4"/>
      <c r="DE62" s="4"/>
      <c r="DF62" s="4"/>
      <c r="DG62" s="4"/>
      <c r="DH62" s="4"/>
      <c r="DI62" s="4"/>
      <c r="DJ62" s="4"/>
    </row>
    <row r="63" spans="1:114" ht="15.75" customHeight="1">
      <c r="A63" s="61"/>
      <c r="B63" s="61"/>
      <c r="C63" s="61"/>
      <c r="D63" s="61"/>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61"/>
      <c r="AY63" s="61"/>
      <c r="AZ63" s="61"/>
      <c r="BA63" s="4"/>
      <c r="BB63" s="4"/>
      <c r="BC63" s="4"/>
      <c r="BD63" s="4"/>
      <c r="BE63" s="4"/>
      <c r="BF63" s="4"/>
      <c r="BG63" s="4"/>
      <c r="BH63" s="4"/>
      <c r="BI63" s="4"/>
      <c r="BJ63" s="4"/>
      <c r="BK63" s="4"/>
      <c r="BL63" s="4"/>
      <c r="BM63" s="4"/>
      <c r="BN63" s="61"/>
      <c r="BO63" s="61"/>
      <c r="BP63" s="61"/>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61"/>
      <c r="CU63" s="61"/>
      <c r="CV63" s="61"/>
      <c r="CW63" s="61"/>
      <c r="CX63" s="61"/>
      <c r="CY63" s="4"/>
      <c r="CZ63" s="4"/>
      <c r="DA63" s="4"/>
      <c r="DB63" s="4"/>
      <c r="DC63" s="4"/>
      <c r="DD63" s="4"/>
      <c r="DE63" s="4"/>
      <c r="DF63" s="4"/>
      <c r="DG63" s="4"/>
      <c r="DH63" s="4"/>
      <c r="DI63" s="4"/>
      <c r="DJ63" s="4"/>
    </row>
    <row r="64" spans="1:114" ht="15.75" customHeight="1">
      <c r="A64" s="61"/>
      <c r="B64" s="61"/>
      <c r="C64" s="61"/>
      <c r="D64" s="61"/>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61"/>
      <c r="AY64" s="61"/>
      <c r="AZ64" s="61"/>
      <c r="BA64" s="4"/>
      <c r="BB64" s="4"/>
      <c r="BC64" s="4"/>
      <c r="BD64" s="4"/>
      <c r="BE64" s="4"/>
      <c r="BF64" s="4"/>
      <c r="BG64" s="4"/>
      <c r="BH64" s="4"/>
      <c r="BI64" s="4"/>
      <c r="BJ64" s="4"/>
      <c r="BK64" s="4"/>
      <c r="BL64" s="4"/>
      <c r="BM64" s="4"/>
      <c r="BN64" s="61"/>
      <c r="BO64" s="61"/>
      <c r="BP64" s="61"/>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61"/>
      <c r="CU64" s="61"/>
      <c r="CV64" s="61"/>
      <c r="CW64" s="61"/>
      <c r="CX64" s="61"/>
      <c r="CY64" s="4"/>
      <c r="CZ64" s="4"/>
      <c r="DA64" s="4"/>
      <c r="DB64" s="4"/>
      <c r="DC64" s="4"/>
      <c r="DD64" s="4"/>
      <c r="DE64" s="4"/>
      <c r="DF64" s="4"/>
      <c r="DG64" s="4"/>
      <c r="DH64" s="4"/>
      <c r="DI64" s="4"/>
      <c r="DJ64" s="4"/>
    </row>
    <row r="65" spans="1:114" ht="15.75" customHeight="1">
      <c r="A65" s="61"/>
      <c r="B65" s="61"/>
      <c r="C65" s="61"/>
      <c r="D65" s="61"/>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61"/>
      <c r="AY65" s="61"/>
      <c r="AZ65" s="61"/>
      <c r="BA65" s="4"/>
      <c r="BB65" s="4"/>
      <c r="BC65" s="4"/>
      <c r="BD65" s="4"/>
      <c r="BE65" s="4"/>
      <c r="BF65" s="4"/>
      <c r="BG65" s="4"/>
      <c r="BH65" s="4"/>
      <c r="BI65" s="4"/>
      <c r="BJ65" s="4"/>
      <c r="BK65" s="4"/>
      <c r="BL65" s="4"/>
      <c r="BM65" s="4"/>
      <c r="BN65" s="61"/>
      <c r="BO65" s="61"/>
      <c r="BP65" s="61"/>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61"/>
      <c r="CU65" s="61"/>
      <c r="CV65" s="61"/>
      <c r="CW65" s="61"/>
      <c r="CX65" s="61"/>
      <c r="CY65" s="4"/>
      <c r="CZ65" s="4"/>
      <c r="DA65" s="4"/>
      <c r="DB65" s="4"/>
      <c r="DC65" s="4"/>
      <c r="DD65" s="4"/>
      <c r="DE65" s="4"/>
      <c r="DF65" s="4"/>
      <c r="DG65" s="4"/>
      <c r="DH65" s="4"/>
      <c r="DI65" s="4"/>
      <c r="DJ65" s="4"/>
    </row>
    <row r="66" spans="1:114" ht="15.75" customHeight="1">
      <c r="A66" s="61"/>
      <c r="B66" s="61"/>
      <c r="C66" s="61"/>
      <c r="D66" s="61"/>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61"/>
      <c r="AY66" s="61"/>
      <c r="AZ66" s="61"/>
      <c r="BA66" s="4"/>
      <c r="BB66" s="4"/>
      <c r="BC66" s="4"/>
      <c r="BD66" s="4"/>
      <c r="BE66" s="4"/>
      <c r="BF66" s="4"/>
      <c r="BG66" s="4"/>
      <c r="BH66" s="4"/>
      <c r="BI66" s="4"/>
      <c r="BJ66" s="4"/>
      <c r="BK66" s="4"/>
      <c r="BL66" s="4"/>
      <c r="BM66" s="4"/>
      <c r="BN66" s="61"/>
      <c r="BO66" s="61"/>
      <c r="BP66" s="61"/>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61"/>
      <c r="CU66" s="61"/>
      <c r="CV66" s="61"/>
      <c r="CW66" s="61"/>
      <c r="CX66" s="61"/>
      <c r="CY66" s="4"/>
      <c r="CZ66" s="4"/>
      <c r="DA66" s="4"/>
      <c r="DB66" s="4"/>
      <c r="DC66" s="4"/>
      <c r="DD66" s="4"/>
      <c r="DE66" s="4"/>
      <c r="DF66" s="4"/>
      <c r="DG66" s="4"/>
      <c r="DH66" s="4"/>
      <c r="DI66" s="4"/>
      <c r="DJ66" s="4"/>
    </row>
    <row r="67" spans="1:114" ht="15.75" customHeight="1">
      <c r="A67" s="61"/>
      <c r="B67" s="61"/>
      <c r="C67" s="61"/>
      <c r="D67" s="61"/>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61"/>
      <c r="AY67" s="61"/>
      <c r="AZ67" s="61"/>
      <c r="BA67" s="4"/>
      <c r="BB67" s="4"/>
      <c r="BC67" s="4"/>
      <c r="BD67" s="4"/>
      <c r="BE67" s="4"/>
      <c r="BF67" s="4"/>
      <c r="BG67" s="4"/>
      <c r="BH67" s="4"/>
      <c r="BI67" s="4"/>
      <c r="BJ67" s="4"/>
      <c r="BK67" s="4"/>
      <c r="BL67" s="4"/>
      <c r="BM67" s="4"/>
      <c r="BN67" s="61"/>
      <c r="BO67" s="61"/>
      <c r="BP67" s="61"/>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61"/>
      <c r="CU67" s="61"/>
      <c r="CV67" s="61"/>
      <c r="CW67" s="61"/>
      <c r="CX67" s="61"/>
      <c r="CY67" s="4"/>
      <c r="CZ67" s="4"/>
      <c r="DA67" s="4"/>
      <c r="DB67" s="4"/>
      <c r="DC67" s="4"/>
      <c r="DD67" s="4"/>
      <c r="DE67" s="4"/>
      <c r="DF67" s="4"/>
      <c r="DG67" s="4"/>
      <c r="DH67" s="4"/>
      <c r="DI67" s="4"/>
      <c r="DJ67" s="4"/>
    </row>
    <row r="68" spans="1:114" ht="15.75" customHeight="1">
      <c r="A68" s="61"/>
      <c r="B68" s="61"/>
      <c r="C68" s="61"/>
      <c r="D68" s="61"/>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61"/>
      <c r="AY68" s="61"/>
      <c r="AZ68" s="61"/>
      <c r="BA68" s="4"/>
      <c r="BB68" s="4"/>
      <c r="BC68" s="4"/>
      <c r="BD68" s="4"/>
      <c r="BE68" s="4"/>
      <c r="BF68" s="4"/>
      <c r="BG68" s="4"/>
      <c r="BH68" s="4"/>
      <c r="BI68" s="4"/>
      <c r="BJ68" s="4"/>
      <c r="BK68" s="4"/>
      <c r="BL68" s="4"/>
      <c r="BM68" s="4"/>
      <c r="BN68" s="61"/>
      <c r="BO68" s="61"/>
      <c r="BP68" s="61"/>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61"/>
      <c r="CU68" s="61"/>
      <c r="CV68" s="61"/>
      <c r="CW68" s="61"/>
      <c r="CX68" s="61"/>
      <c r="CY68" s="4"/>
      <c r="CZ68" s="4"/>
      <c r="DA68" s="4"/>
      <c r="DB68" s="4"/>
      <c r="DC68" s="4"/>
      <c r="DD68" s="4"/>
      <c r="DE68" s="4"/>
      <c r="DF68" s="4"/>
      <c r="DG68" s="4"/>
      <c r="DH68" s="4"/>
      <c r="DI68" s="4"/>
      <c r="DJ68" s="4"/>
    </row>
    <row r="69" spans="1:114" ht="15.75" customHeight="1">
      <c r="A69" s="61"/>
      <c r="B69" s="61"/>
      <c r="C69" s="61"/>
      <c r="D69" s="61"/>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61"/>
      <c r="AY69" s="61"/>
      <c r="AZ69" s="61"/>
      <c r="BA69" s="4"/>
      <c r="BB69" s="4"/>
      <c r="BC69" s="4"/>
      <c r="BD69" s="4"/>
      <c r="BE69" s="4"/>
      <c r="BF69" s="4"/>
      <c r="BG69" s="4"/>
      <c r="BH69" s="4"/>
      <c r="BI69" s="4"/>
      <c r="BJ69" s="4"/>
      <c r="BK69" s="4"/>
      <c r="BL69" s="4"/>
      <c r="BM69" s="4"/>
      <c r="BN69" s="61"/>
      <c r="BO69" s="61"/>
      <c r="BP69" s="61"/>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61"/>
      <c r="CU69" s="61"/>
      <c r="CV69" s="61"/>
      <c r="CW69" s="61"/>
      <c r="CX69" s="61"/>
      <c r="CY69" s="4"/>
      <c r="CZ69" s="4"/>
      <c r="DA69" s="4"/>
      <c r="DB69" s="4"/>
      <c r="DC69" s="4"/>
      <c r="DD69" s="4"/>
      <c r="DE69" s="4"/>
      <c r="DF69" s="4"/>
      <c r="DG69" s="4"/>
      <c r="DH69" s="4"/>
      <c r="DI69" s="4"/>
      <c r="DJ69" s="4"/>
    </row>
    <row r="70" spans="1:114" ht="15.75" customHeight="1">
      <c r="A70" s="61"/>
      <c r="B70" s="61"/>
      <c r="C70" s="61"/>
      <c r="D70" s="61"/>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61"/>
      <c r="AY70" s="61"/>
      <c r="AZ70" s="61"/>
      <c r="BA70" s="4"/>
      <c r="BB70" s="4"/>
      <c r="BC70" s="4"/>
      <c r="BD70" s="4"/>
      <c r="BE70" s="4"/>
      <c r="BF70" s="4"/>
      <c r="BG70" s="4"/>
      <c r="BH70" s="4"/>
      <c r="BI70" s="4"/>
      <c r="BJ70" s="4"/>
      <c r="BK70" s="4"/>
      <c r="BL70" s="4"/>
      <c r="BM70" s="4"/>
      <c r="BN70" s="61"/>
      <c r="BO70" s="61"/>
      <c r="BP70" s="61"/>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61"/>
      <c r="CU70" s="61"/>
      <c r="CV70" s="61"/>
      <c r="CW70" s="61"/>
      <c r="CX70" s="61"/>
      <c r="CY70" s="4"/>
      <c r="CZ70" s="4"/>
      <c r="DA70" s="4"/>
      <c r="DB70" s="4"/>
      <c r="DC70" s="4"/>
      <c r="DD70" s="4"/>
      <c r="DE70" s="4"/>
      <c r="DF70" s="4"/>
      <c r="DG70" s="4"/>
      <c r="DH70" s="4"/>
      <c r="DI70" s="4"/>
      <c r="DJ70" s="4"/>
    </row>
    <row r="71" spans="1:114" ht="15.75" customHeight="1">
      <c r="A71" s="61"/>
      <c r="B71" s="61"/>
      <c r="C71" s="61"/>
      <c r="D71" s="61"/>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61"/>
      <c r="AY71" s="61"/>
      <c r="AZ71" s="61"/>
      <c r="BA71" s="4"/>
      <c r="BB71" s="4"/>
      <c r="BC71" s="4"/>
      <c r="BD71" s="4"/>
      <c r="BE71" s="4"/>
      <c r="BF71" s="4"/>
      <c r="BG71" s="4"/>
      <c r="BH71" s="4"/>
      <c r="BI71" s="4"/>
      <c r="BJ71" s="4"/>
      <c r="BK71" s="4"/>
      <c r="BL71" s="4"/>
      <c r="BM71" s="4"/>
      <c r="BN71" s="61"/>
      <c r="BO71" s="61"/>
      <c r="BP71" s="61"/>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61"/>
      <c r="CU71" s="61"/>
      <c r="CV71" s="61"/>
      <c r="CW71" s="61"/>
      <c r="CX71" s="61"/>
      <c r="CY71" s="4"/>
      <c r="CZ71" s="4"/>
      <c r="DA71" s="4"/>
      <c r="DB71" s="4"/>
      <c r="DC71" s="4"/>
      <c r="DD71" s="4"/>
      <c r="DE71" s="4"/>
      <c r="DF71" s="4"/>
      <c r="DG71" s="4"/>
      <c r="DH71" s="4"/>
      <c r="DI71" s="4"/>
      <c r="DJ71" s="4"/>
    </row>
    <row r="72" spans="1:114" ht="15.75" customHeight="1">
      <c r="A72" s="61"/>
      <c r="B72" s="61"/>
      <c r="C72" s="61"/>
      <c r="D72" s="61"/>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61"/>
      <c r="AY72" s="61"/>
      <c r="AZ72" s="61"/>
      <c r="BA72" s="4"/>
      <c r="BB72" s="4"/>
      <c r="BC72" s="4"/>
      <c r="BD72" s="4"/>
      <c r="BE72" s="4"/>
      <c r="BF72" s="4"/>
      <c r="BG72" s="4"/>
      <c r="BH72" s="4"/>
      <c r="BI72" s="4"/>
      <c r="BJ72" s="4"/>
      <c r="BK72" s="4"/>
      <c r="BL72" s="4"/>
      <c r="BM72" s="4"/>
      <c r="BN72" s="61"/>
      <c r="BO72" s="61"/>
      <c r="BP72" s="61"/>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61"/>
      <c r="CU72" s="61"/>
      <c r="CV72" s="61"/>
      <c r="CW72" s="61"/>
      <c r="CX72" s="61"/>
      <c r="CY72" s="4"/>
      <c r="CZ72" s="4"/>
      <c r="DA72" s="4"/>
      <c r="DB72" s="4"/>
      <c r="DC72" s="4"/>
      <c r="DD72" s="4"/>
      <c r="DE72" s="4"/>
      <c r="DF72" s="4"/>
      <c r="DG72" s="4"/>
      <c r="DH72" s="4"/>
      <c r="DI72" s="4"/>
      <c r="DJ72" s="4"/>
    </row>
    <row r="73" spans="1:114" ht="15.75" customHeight="1">
      <c r="A73" s="61"/>
      <c r="B73" s="61"/>
      <c r="C73" s="61"/>
      <c r="D73" s="61"/>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61"/>
      <c r="AY73" s="61"/>
      <c r="AZ73" s="61"/>
      <c r="BA73" s="4"/>
      <c r="BB73" s="4"/>
      <c r="BC73" s="4"/>
      <c r="BD73" s="4"/>
      <c r="BE73" s="4"/>
      <c r="BF73" s="4"/>
      <c r="BG73" s="4"/>
      <c r="BH73" s="4"/>
      <c r="BI73" s="4"/>
      <c r="BJ73" s="4"/>
      <c r="BK73" s="4"/>
      <c r="BL73" s="4"/>
      <c r="BM73" s="4"/>
      <c r="BN73" s="61"/>
      <c r="BO73" s="61"/>
      <c r="BP73" s="61"/>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61"/>
      <c r="CU73" s="61"/>
      <c r="CV73" s="61"/>
      <c r="CW73" s="61"/>
      <c r="CX73" s="61"/>
      <c r="CY73" s="4"/>
      <c r="CZ73" s="4"/>
      <c r="DA73" s="4"/>
      <c r="DB73" s="4"/>
      <c r="DC73" s="4"/>
      <c r="DD73" s="4"/>
      <c r="DE73" s="4"/>
      <c r="DF73" s="4"/>
      <c r="DG73" s="4"/>
      <c r="DH73" s="4"/>
      <c r="DI73" s="4"/>
      <c r="DJ73" s="4"/>
    </row>
    <row r="74" spans="1:114" ht="15.75" customHeight="1">
      <c r="A74" s="61"/>
      <c r="B74" s="61"/>
      <c r="C74" s="61"/>
      <c r="D74" s="61"/>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61"/>
      <c r="AY74" s="61"/>
      <c r="AZ74" s="61"/>
      <c r="BA74" s="4"/>
      <c r="BB74" s="4"/>
      <c r="BC74" s="4"/>
      <c r="BD74" s="4"/>
      <c r="BE74" s="4"/>
      <c r="BF74" s="4"/>
      <c r="BG74" s="4"/>
      <c r="BH74" s="4"/>
      <c r="BI74" s="4"/>
      <c r="BJ74" s="4"/>
      <c r="BK74" s="4"/>
      <c r="BL74" s="4"/>
      <c r="BM74" s="4"/>
      <c r="BN74" s="61"/>
      <c r="BO74" s="61"/>
      <c r="BP74" s="61"/>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61"/>
      <c r="CU74" s="61"/>
      <c r="CV74" s="61"/>
      <c r="CW74" s="61"/>
      <c r="CX74" s="61"/>
      <c r="CY74" s="4"/>
      <c r="CZ74" s="4"/>
      <c r="DA74" s="4"/>
      <c r="DB74" s="4"/>
      <c r="DC74" s="4"/>
      <c r="DD74" s="4"/>
      <c r="DE74" s="4"/>
      <c r="DF74" s="4"/>
      <c r="DG74" s="4"/>
      <c r="DH74" s="4"/>
      <c r="DI74" s="4"/>
      <c r="DJ74" s="4"/>
    </row>
    <row r="75" spans="1:114" ht="15.75" customHeight="1">
      <c r="A75" s="61"/>
      <c r="B75" s="61"/>
      <c r="C75" s="61"/>
      <c r="D75" s="61"/>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61"/>
      <c r="AY75" s="61"/>
      <c r="AZ75" s="61"/>
      <c r="BA75" s="4"/>
      <c r="BB75" s="4"/>
      <c r="BC75" s="4"/>
      <c r="BD75" s="4"/>
      <c r="BE75" s="4"/>
      <c r="BF75" s="4"/>
      <c r="BG75" s="4"/>
      <c r="BH75" s="4"/>
      <c r="BI75" s="4"/>
      <c r="BJ75" s="4"/>
      <c r="BK75" s="4"/>
      <c r="BL75" s="4"/>
      <c r="BM75" s="4"/>
      <c r="BN75" s="61"/>
      <c r="BO75" s="61"/>
      <c r="BP75" s="61"/>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61"/>
      <c r="CU75" s="61"/>
      <c r="CV75" s="61"/>
      <c r="CW75" s="61"/>
      <c r="CX75" s="61"/>
      <c r="CY75" s="4"/>
      <c r="CZ75" s="4"/>
      <c r="DA75" s="4"/>
      <c r="DB75" s="4"/>
      <c r="DC75" s="4"/>
      <c r="DD75" s="4"/>
      <c r="DE75" s="4"/>
      <c r="DF75" s="4"/>
      <c r="DG75" s="4"/>
      <c r="DH75" s="4"/>
      <c r="DI75" s="4"/>
      <c r="DJ75" s="4"/>
    </row>
    <row r="76" spans="1:114" ht="15.75" customHeight="1">
      <c r="A76" s="61"/>
      <c r="B76" s="61"/>
      <c r="C76" s="61"/>
      <c r="D76" s="61"/>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61"/>
      <c r="AY76" s="61"/>
      <c r="AZ76" s="61"/>
      <c r="BA76" s="4"/>
      <c r="BB76" s="4"/>
      <c r="BC76" s="4"/>
      <c r="BD76" s="4"/>
      <c r="BE76" s="4"/>
      <c r="BF76" s="4"/>
      <c r="BG76" s="4"/>
      <c r="BH76" s="4"/>
      <c r="BI76" s="4"/>
      <c r="BJ76" s="4"/>
      <c r="BK76" s="4"/>
      <c r="BL76" s="4"/>
      <c r="BM76" s="4"/>
      <c r="BN76" s="61"/>
      <c r="BO76" s="61"/>
      <c r="BP76" s="61"/>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61"/>
      <c r="CU76" s="61"/>
      <c r="CV76" s="61"/>
      <c r="CW76" s="61"/>
      <c r="CX76" s="61"/>
      <c r="CY76" s="4"/>
      <c r="CZ76" s="4"/>
      <c r="DA76" s="4"/>
      <c r="DB76" s="4"/>
      <c r="DC76" s="4"/>
      <c r="DD76" s="4"/>
      <c r="DE76" s="4"/>
      <c r="DF76" s="4"/>
      <c r="DG76" s="4"/>
      <c r="DH76" s="4"/>
      <c r="DI76" s="4"/>
      <c r="DJ76" s="4"/>
    </row>
    <row r="77" spans="1:114" ht="15.75" customHeight="1">
      <c r="A77" s="61"/>
      <c r="B77" s="61"/>
      <c r="C77" s="61"/>
      <c r="D77" s="61"/>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61"/>
      <c r="AY77" s="61"/>
      <c r="AZ77" s="61"/>
      <c r="BA77" s="4"/>
      <c r="BB77" s="4"/>
      <c r="BC77" s="4"/>
      <c r="BD77" s="4"/>
      <c r="BE77" s="4"/>
      <c r="BF77" s="4"/>
      <c r="BG77" s="4"/>
      <c r="BH77" s="4"/>
      <c r="BI77" s="4"/>
      <c r="BJ77" s="4"/>
      <c r="BK77" s="4"/>
      <c r="BL77" s="4"/>
      <c r="BM77" s="4"/>
      <c r="BN77" s="61"/>
      <c r="BO77" s="61"/>
      <c r="BP77" s="61"/>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61"/>
      <c r="CU77" s="61"/>
      <c r="CV77" s="61"/>
      <c r="CW77" s="61"/>
      <c r="CX77" s="61"/>
      <c r="CY77" s="4"/>
      <c r="CZ77" s="4"/>
      <c r="DA77" s="4"/>
      <c r="DB77" s="4"/>
      <c r="DC77" s="4"/>
      <c r="DD77" s="4"/>
      <c r="DE77" s="4"/>
      <c r="DF77" s="4"/>
      <c r="DG77" s="4"/>
      <c r="DH77" s="4"/>
      <c r="DI77" s="4"/>
      <c r="DJ77" s="4"/>
    </row>
    <row r="78" spans="1:114" ht="15.75" customHeight="1">
      <c r="A78" s="61"/>
      <c r="B78" s="61"/>
      <c r="C78" s="61"/>
      <c r="D78" s="61"/>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61"/>
      <c r="AY78" s="61"/>
      <c r="AZ78" s="61"/>
      <c r="BA78" s="4"/>
      <c r="BB78" s="4"/>
      <c r="BC78" s="4"/>
      <c r="BD78" s="4"/>
      <c r="BE78" s="4"/>
      <c r="BF78" s="4"/>
      <c r="BG78" s="4"/>
      <c r="BH78" s="4"/>
      <c r="BI78" s="4"/>
      <c r="BJ78" s="4"/>
      <c r="BK78" s="4"/>
      <c r="BL78" s="4"/>
      <c r="BM78" s="4"/>
      <c r="BN78" s="61"/>
      <c r="BO78" s="61"/>
      <c r="BP78" s="61"/>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61"/>
      <c r="CU78" s="61"/>
      <c r="CV78" s="61"/>
      <c r="CW78" s="61"/>
      <c r="CX78" s="61"/>
      <c r="CY78" s="4"/>
      <c r="CZ78" s="4"/>
      <c r="DA78" s="4"/>
      <c r="DB78" s="4"/>
      <c r="DC78" s="4"/>
      <c r="DD78" s="4"/>
      <c r="DE78" s="4"/>
      <c r="DF78" s="4"/>
      <c r="DG78" s="4"/>
      <c r="DH78" s="4"/>
      <c r="DI78" s="4"/>
      <c r="DJ78" s="4"/>
    </row>
    <row r="79" spans="1:114" ht="15.75" customHeight="1">
      <c r="A79" s="61"/>
      <c r="B79" s="61"/>
      <c r="C79" s="61"/>
      <c r="D79" s="61"/>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61"/>
      <c r="AY79" s="61"/>
      <c r="AZ79" s="61"/>
      <c r="BA79" s="4"/>
      <c r="BB79" s="4"/>
      <c r="BC79" s="4"/>
      <c r="BD79" s="4"/>
      <c r="BE79" s="4"/>
      <c r="BF79" s="4"/>
      <c r="BG79" s="4"/>
      <c r="BH79" s="4"/>
      <c r="BI79" s="4"/>
      <c r="BJ79" s="4"/>
      <c r="BK79" s="4"/>
      <c r="BL79" s="4"/>
      <c r="BM79" s="4"/>
      <c r="BN79" s="61"/>
      <c r="BO79" s="61"/>
      <c r="BP79" s="61"/>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61"/>
      <c r="CU79" s="61"/>
      <c r="CV79" s="61"/>
      <c r="CW79" s="61"/>
      <c r="CX79" s="61"/>
      <c r="CY79" s="4"/>
      <c r="CZ79" s="4"/>
      <c r="DA79" s="4"/>
      <c r="DB79" s="4"/>
      <c r="DC79" s="4"/>
      <c r="DD79" s="4"/>
      <c r="DE79" s="4"/>
      <c r="DF79" s="4"/>
      <c r="DG79" s="4"/>
      <c r="DH79" s="4"/>
      <c r="DI79" s="4"/>
      <c r="DJ79" s="4"/>
    </row>
    <row r="80" spans="1:114" ht="15.75" customHeight="1">
      <c r="A80" s="61"/>
      <c r="B80" s="61"/>
      <c r="C80" s="61"/>
      <c r="D80" s="61"/>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61"/>
      <c r="AY80" s="61"/>
      <c r="AZ80" s="61"/>
      <c r="BA80" s="4"/>
      <c r="BB80" s="4"/>
      <c r="BC80" s="4"/>
      <c r="BD80" s="4"/>
      <c r="BE80" s="4"/>
      <c r="BF80" s="4"/>
      <c r="BG80" s="4"/>
      <c r="BH80" s="4"/>
      <c r="BI80" s="4"/>
      <c r="BJ80" s="4"/>
      <c r="BK80" s="4"/>
      <c r="BL80" s="4"/>
      <c r="BM80" s="4"/>
      <c r="BN80" s="61"/>
      <c r="BO80" s="61"/>
      <c r="BP80" s="61"/>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61"/>
      <c r="CU80" s="61"/>
      <c r="CV80" s="61"/>
      <c r="CW80" s="61"/>
      <c r="CX80" s="61"/>
      <c r="CY80" s="4"/>
      <c r="CZ80" s="4"/>
      <c r="DA80" s="4"/>
      <c r="DB80" s="4"/>
      <c r="DC80" s="4"/>
      <c r="DD80" s="4"/>
      <c r="DE80" s="4"/>
      <c r="DF80" s="4"/>
      <c r="DG80" s="4"/>
      <c r="DH80" s="4"/>
      <c r="DI80" s="4"/>
      <c r="DJ80" s="4"/>
    </row>
    <row r="81" spans="1:114" ht="15.75" customHeight="1">
      <c r="A81" s="61"/>
      <c r="B81" s="61"/>
      <c r="C81" s="61"/>
      <c r="D81" s="61"/>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61"/>
      <c r="AY81" s="61"/>
      <c r="AZ81" s="61"/>
      <c r="BA81" s="4"/>
      <c r="BB81" s="4"/>
      <c r="BC81" s="4"/>
      <c r="BD81" s="4"/>
      <c r="BE81" s="4"/>
      <c r="BF81" s="4"/>
      <c r="BG81" s="4"/>
      <c r="BH81" s="4"/>
      <c r="BI81" s="4"/>
      <c r="BJ81" s="4"/>
      <c r="BK81" s="4"/>
      <c r="BL81" s="4"/>
      <c r="BM81" s="4"/>
      <c r="BN81" s="61"/>
      <c r="BO81" s="61"/>
      <c r="BP81" s="61"/>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61"/>
      <c r="CU81" s="61"/>
      <c r="CV81" s="61"/>
      <c r="CW81" s="61"/>
      <c r="CX81" s="61"/>
      <c r="CY81" s="4"/>
      <c r="CZ81" s="4"/>
      <c r="DA81" s="4"/>
      <c r="DB81" s="4"/>
      <c r="DC81" s="4"/>
      <c r="DD81" s="4"/>
      <c r="DE81" s="4"/>
      <c r="DF81" s="4"/>
      <c r="DG81" s="4"/>
      <c r="DH81" s="4"/>
      <c r="DI81" s="4"/>
      <c r="DJ81" s="4"/>
    </row>
    <row r="82" spans="1:114" ht="15.75" customHeight="1">
      <c r="A82" s="61"/>
      <c r="B82" s="61"/>
      <c r="C82" s="61"/>
      <c r="D82" s="61"/>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61"/>
      <c r="AY82" s="61"/>
      <c r="AZ82" s="61"/>
      <c r="BA82" s="4"/>
      <c r="BB82" s="4"/>
      <c r="BC82" s="4"/>
      <c r="BD82" s="4"/>
      <c r="BE82" s="4"/>
      <c r="BF82" s="4"/>
      <c r="BG82" s="4"/>
      <c r="BH82" s="4"/>
      <c r="BI82" s="4"/>
      <c r="BJ82" s="4"/>
      <c r="BK82" s="4"/>
      <c r="BL82" s="4"/>
      <c r="BM82" s="4"/>
      <c r="BN82" s="61"/>
      <c r="BO82" s="61"/>
      <c r="BP82" s="61"/>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61"/>
      <c r="CU82" s="61"/>
      <c r="CV82" s="61"/>
      <c r="CW82" s="61"/>
      <c r="CX82" s="61"/>
      <c r="CY82" s="4"/>
      <c r="CZ82" s="4"/>
      <c r="DA82" s="4"/>
      <c r="DB82" s="4"/>
      <c r="DC82" s="4"/>
      <c r="DD82" s="4"/>
      <c r="DE82" s="4"/>
      <c r="DF82" s="4"/>
      <c r="DG82" s="4"/>
      <c r="DH82" s="4"/>
      <c r="DI82" s="4"/>
      <c r="DJ82" s="4"/>
    </row>
    <row r="83" spans="1:114" ht="15.75" customHeight="1">
      <c r="A83" s="61"/>
      <c r="B83" s="61"/>
      <c r="C83" s="61"/>
      <c r="D83" s="61"/>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61"/>
      <c r="AY83" s="61"/>
      <c r="AZ83" s="61"/>
      <c r="BA83" s="4"/>
      <c r="BB83" s="4"/>
      <c r="BC83" s="4"/>
      <c r="BD83" s="4"/>
      <c r="BE83" s="4"/>
      <c r="BF83" s="4"/>
      <c r="BG83" s="4"/>
      <c r="BH83" s="4"/>
      <c r="BI83" s="4"/>
      <c r="BJ83" s="4"/>
      <c r="BK83" s="4"/>
      <c r="BL83" s="4"/>
      <c r="BM83" s="4"/>
      <c r="BN83" s="61"/>
      <c r="BO83" s="61"/>
      <c r="BP83" s="61"/>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61"/>
      <c r="CU83" s="61"/>
      <c r="CV83" s="61"/>
      <c r="CW83" s="61"/>
      <c r="CX83" s="61"/>
      <c r="CY83" s="4"/>
      <c r="CZ83" s="4"/>
      <c r="DA83" s="4"/>
      <c r="DB83" s="4"/>
      <c r="DC83" s="4"/>
      <c r="DD83" s="4"/>
      <c r="DE83" s="4"/>
      <c r="DF83" s="4"/>
      <c r="DG83" s="4"/>
      <c r="DH83" s="4"/>
      <c r="DI83" s="4"/>
      <c r="DJ83" s="4"/>
    </row>
    <row r="84" spans="1:114" ht="15.75" customHeight="1">
      <c r="A84" s="61"/>
      <c r="B84" s="61"/>
      <c r="C84" s="61"/>
      <c r="D84" s="61"/>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61"/>
      <c r="AY84" s="61"/>
      <c r="AZ84" s="61"/>
      <c r="BA84" s="4"/>
      <c r="BB84" s="4"/>
      <c r="BC84" s="4"/>
      <c r="BD84" s="4"/>
      <c r="BE84" s="4"/>
      <c r="BF84" s="4"/>
      <c r="BG84" s="4"/>
      <c r="BH84" s="4"/>
      <c r="BI84" s="4"/>
      <c r="BJ84" s="4"/>
      <c r="BK84" s="4"/>
      <c r="BL84" s="4"/>
      <c r="BM84" s="4"/>
      <c r="BN84" s="61"/>
      <c r="BO84" s="61"/>
      <c r="BP84" s="61"/>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61"/>
      <c r="CU84" s="61"/>
      <c r="CV84" s="61"/>
      <c r="CW84" s="61"/>
      <c r="CX84" s="61"/>
      <c r="CY84" s="4"/>
      <c r="CZ84" s="4"/>
      <c r="DA84" s="4"/>
      <c r="DB84" s="4"/>
      <c r="DC84" s="4"/>
      <c r="DD84" s="4"/>
      <c r="DE84" s="4"/>
      <c r="DF84" s="4"/>
      <c r="DG84" s="4"/>
      <c r="DH84" s="4"/>
      <c r="DI84" s="4"/>
      <c r="DJ84" s="4"/>
    </row>
    <row r="85" spans="1:114" ht="15.75" customHeight="1">
      <c r="A85" s="61"/>
      <c r="B85" s="61"/>
      <c r="C85" s="61"/>
      <c r="D85" s="61"/>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61"/>
      <c r="AY85" s="61"/>
      <c r="AZ85" s="61"/>
      <c r="BA85" s="4"/>
      <c r="BB85" s="4"/>
      <c r="BC85" s="4"/>
      <c r="BD85" s="4"/>
      <c r="BE85" s="4"/>
      <c r="BF85" s="4"/>
      <c r="BG85" s="4"/>
      <c r="BH85" s="4"/>
      <c r="BI85" s="4"/>
      <c r="BJ85" s="4"/>
      <c r="BK85" s="4"/>
      <c r="BL85" s="4"/>
      <c r="BM85" s="4"/>
      <c r="BN85" s="61"/>
      <c r="BO85" s="61"/>
      <c r="BP85" s="61"/>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61"/>
      <c r="CU85" s="61"/>
      <c r="CV85" s="61"/>
      <c r="CW85" s="61"/>
      <c r="CX85" s="61"/>
      <c r="CY85" s="4"/>
      <c r="CZ85" s="4"/>
      <c r="DA85" s="4"/>
      <c r="DB85" s="4"/>
      <c r="DC85" s="4"/>
      <c r="DD85" s="4"/>
      <c r="DE85" s="4"/>
      <c r="DF85" s="4"/>
      <c r="DG85" s="4"/>
      <c r="DH85" s="4"/>
      <c r="DI85" s="4"/>
      <c r="DJ85" s="4"/>
    </row>
    <row r="86" spans="1:114" ht="15.75" customHeight="1">
      <c r="A86" s="61"/>
      <c r="B86" s="61"/>
      <c r="C86" s="61"/>
      <c r="D86" s="61"/>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61"/>
      <c r="AY86" s="61"/>
      <c r="AZ86" s="61"/>
      <c r="BA86" s="4"/>
      <c r="BB86" s="4"/>
      <c r="BC86" s="4"/>
      <c r="BD86" s="4"/>
      <c r="BE86" s="4"/>
      <c r="BF86" s="4"/>
      <c r="BG86" s="4"/>
      <c r="BH86" s="4"/>
      <c r="BI86" s="4"/>
      <c r="BJ86" s="4"/>
      <c r="BK86" s="4"/>
      <c r="BL86" s="4"/>
      <c r="BM86" s="4"/>
      <c r="BN86" s="61"/>
      <c r="BO86" s="61"/>
      <c r="BP86" s="61"/>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61"/>
      <c r="CU86" s="61"/>
      <c r="CV86" s="61"/>
      <c r="CW86" s="61"/>
      <c r="CX86" s="61"/>
      <c r="CY86" s="4"/>
      <c r="CZ86" s="4"/>
      <c r="DA86" s="4"/>
      <c r="DB86" s="4"/>
      <c r="DC86" s="4"/>
      <c r="DD86" s="4"/>
      <c r="DE86" s="4"/>
      <c r="DF86" s="4"/>
      <c r="DG86" s="4"/>
      <c r="DH86" s="4"/>
      <c r="DI86" s="4"/>
      <c r="DJ86" s="4"/>
    </row>
    <row r="87" spans="1:114" ht="15.75" customHeight="1">
      <c r="A87" s="61"/>
      <c r="B87" s="61"/>
      <c r="C87" s="61"/>
      <c r="D87" s="61"/>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61"/>
      <c r="AY87" s="61"/>
      <c r="AZ87" s="61"/>
      <c r="BA87" s="4"/>
      <c r="BB87" s="4"/>
      <c r="BC87" s="4"/>
      <c r="BD87" s="4"/>
      <c r="BE87" s="4"/>
      <c r="BF87" s="4"/>
      <c r="BG87" s="4"/>
      <c r="BH87" s="4"/>
      <c r="BI87" s="4"/>
      <c r="BJ87" s="4"/>
      <c r="BK87" s="4"/>
      <c r="BL87" s="4"/>
      <c r="BM87" s="4"/>
      <c r="BN87" s="61"/>
      <c r="BO87" s="61"/>
      <c r="BP87" s="61"/>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61"/>
      <c r="CU87" s="61"/>
      <c r="CV87" s="61"/>
      <c r="CW87" s="61"/>
      <c r="CX87" s="61"/>
      <c r="CY87" s="4"/>
      <c r="CZ87" s="4"/>
      <c r="DA87" s="4"/>
      <c r="DB87" s="4"/>
      <c r="DC87" s="4"/>
      <c r="DD87" s="4"/>
      <c r="DE87" s="4"/>
      <c r="DF87" s="4"/>
      <c r="DG87" s="4"/>
      <c r="DH87" s="4"/>
      <c r="DI87" s="4"/>
      <c r="DJ87" s="4"/>
    </row>
    <row r="88" spans="1:114" ht="15.75" customHeight="1">
      <c r="A88" s="61"/>
      <c r="B88" s="61"/>
      <c r="C88" s="61"/>
      <c r="D88" s="61"/>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61"/>
      <c r="AY88" s="61"/>
      <c r="AZ88" s="61"/>
      <c r="BA88" s="4"/>
      <c r="BB88" s="4"/>
      <c r="BC88" s="4"/>
      <c r="BD88" s="4"/>
      <c r="BE88" s="4"/>
      <c r="BF88" s="4"/>
      <c r="BG88" s="4"/>
      <c r="BH88" s="4"/>
      <c r="BI88" s="4"/>
      <c r="BJ88" s="4"/>
      <c r="BK88" s="4"/>
      <c r="BL88" s="4"/>
      <c r="BM88" s="4"/>
      <c r="BN88" s="61"/>
      <c r="BO88" s="61"/>
      <c r="BP88" s="61"/>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61"/>
      <c r="CU88" s="61"/>
      <c r="CV88" s="61"/>
      <c r="CW88" s="61"/>
      <c r="CX88" s="61"/>
      <c r="CY88" s="4"/>
      <c r="CZ88" s="4"/>
      <c r="DA88" s="4"/>
      <c r="DB88" s="4"/>
      <c r="DC88" s="4"/>
      <c r="DD88" s="4"/>
      <c r="DE88" s="4"/>
      <c r="DF88" s="4"/>
      <c r="DG88" s="4"/>
      <c r="DH88" s="4"/>
      <c r="DI88" s="4"/>
      <c r="DJ88" s="4"/>
    </row>
    <row r="89" spans="1:114" ht="15.75" customHeight="1">
      <c r="A89" s="61"/>
      <c r="B89" s="61"/>
      <c r="C89" s="61"/>
      <c r="D89" s="61"/>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61"/>
      <c r="AY89" s="61"/>
      <c r="AZ89" s="61"/>
      <c r="BA89" s="4"/>
      <c r="BB89" s="4"/>
      <c r="BC89" s="4"/>
      <c r="BD89" s="4"/>
      <c r="BE89" s="4"/>
      <c r="BF89" s="4"/>
      <c r="BG89" s="4"/>
      <c r="BH89" s="4"/>
      <c r="BI89" s="4"/>
      <c r="BJ89" s="4"/>
      <c r="BK89" s="4"/>
      <c r="BL89" s="4"/>
      <c r="BM89" s="4"/>
      <c r="BN89" s="61"/>
      <c r="BO89" s="61"/>
      <c r="BP89" s="61"/>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61"/>
      <c r="CU89" s="61"/>
      <c r="CV89" s="61"/>
      <c r="CW89" s="61"/>
      <c r="CX89" s="61"/>
      <c r="CY89" s="4"/>
      <c r="CZ89" s="4"/>
      <c r="DA89" s="4"/>
      <c r="DB89" s="4"/>
      <c r="DC89" s="4"/>
      <c r="DD89" s="4"/>
      <c r="DE89" s="4"/>
      <c r="DF89" s="4"/>
      <c r="DG89" s="4"/>
      <c r="DH89" s="4"/>
      <c r="DI89" s="4"/>
      <c r="DJ89" s="4"/>
    </row>
    <row r="90" spans="1:114" ht="15.75" customHeight="1">
      <c r="A90" s="61"/>
      <c r="B90" s="61"/>
      <c r="C90" s="61"/>
      <c r="D90" s="61"/>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61"/>
      <c r="AY90" s="61"/>
      <c r="AZ90" s="61"/>
      <c r="BA90" s="4"/>
      <c r="BB90" s="4"/>
      <c r="BC90" s="4"/>
      <c r="BD90" s="4"/>
      <c r="BE90" s="4"/>
      <c r="BF90" s="4"/>
      <c r="BG90" s="4"/>
      <c r="BH90" s="4"/>
      <c r="BI90" s="4"/>
      <c r="BJ90" s="4"/>
      <c r="BK90" s="4"/>
      <c r="BL90" s="4"/>
      <c r="BM90" s="4"/>
      <c r="BN90" s="61"/>
      <c r="BO90" s="61"/>
      <c r="BP90" s="61"/>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61"/>
      <c r="CU90" s="61"/>
      <c r="CV90" s="61"/>
      <c r="CW90" s="61"/>
      <c r="CX90" s="61"/>
      <c r="CY90" s="4"/>
      <c r="CZ90" s="4"/>
      <c r="DA90" s="4"/>
      <c r="DB90" s="4"/>
      <c r="DC90" s="4"/>
      <c r="DD90" s="4"/>
      <c r="DE90" s="4"/>
      <c r="DF90" s="4"/>
      <c r="DG90" s="4"/>
      <c r="DH90" s="4"/>
      <c r="DI90" s="4"/>
      <c r="DJ90" s="4"/>
    </row>
    <row r="91" spans="1:114" ht="15.75" customHeight="1">
      <c r="A91" s="61"/>
      <c r="B91" s="61"/>
      <c r="C91" s="61"/>
      <c r="D91" s="61"/>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61"/>
      <c r="AY91" s="61"/>
      <c r="AZ91" s="61"/>
      <c r="BA91" s="4"/>
      <c r="BB91" s="4"/>
      <c r="BC91" s="4"/>
      <c r="BD91" s="4"/>
      <c r="BE91" s="4"/>
      <c r="BF91" s="4"/>
      <c r="BG91" s="4"/>
      <c r="BH91" s="4"/>
      <c r="BI91" s="4"/>
      <c r="BJ91" s="4"/>
      <c r="BK91" s="4"/>
      <c r="BL91" s="4"/>
      <c r="BM91" s="4"/>
      <c r="BN91" s="61"/>
      <c r="BO91" s="61"/>
      <c r="BP91" s="61"/>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61"/>
      <c r="CU91" s="61"/>
      <c r="CV91" s="61"/>
      <c r="CW91" s="61"/>
      <c r="CX91" s="61"/>
      <c r="CY91" s="4"/>
      <c r="CZ91" s="4"/>
      <c r="DA91" s="4"/>
      <c r="DB91" s="4"/>
      <c r="DC91" s="4"/>
      <c r="DD91" s="4"/>
      <c r="DE91" s="4"/>
      <c r="DF91" s="4"/>
      <c r="DG91" s="4"/>
      <c r="DH91" s="4"/>
      <c r="DI91" s="4"/>
      <c r="DJ91" s="4"/>
    </row>
    <row r="92" spans="1:114" ht="15.75" customHeight="1">
      <c r="A92" s="61"/>
      <c r="B92" s="61"/>
      <c r="C92" s="61"/>
      <c r="D92" s="61"/>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61"/>
      <c r="AY92" s="61"/>
      <c r="AZ92" s="61"/>
      <c r="BA92" s="4"/>
      <c r="BB92" s="4"/>
      <c r="BC92" s="4"/>
      <c r="BD92" s="4"/>
      <c r="BE92" s="4"/>
      <c r="BF92" s="4"/>
      <c r="BG92" s="4"/>
      <c r="BH92" s="4"/>
      <c r="BI92" s="4"/>
      <c r="BJ92" s="4"/>
      <c r="BK92" s="4"/>
      <c r="BL92" s="4"/>
      <c r="BM92" s="4"/>
      <c r="BN92" s="61"/>
      <c r="BO92" s="61"/>
      <c r="BP92" s="61"/>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61"/>
      <c r="CU92" s="61"/>
      <c r="CV92" s="61"/>
      <c r="CW92" s="61"/>
      <c r="CX92" s="61"/>
      <c r="CY92" s="4"/>
      <c r="CZ92" s="4"/>
      <c r="DA92" s="4"/>
      <c r="DB92" s="4"/>
      <c r="DC92" s="4"/>
      <c r="DD92" s="4"/>
      <c r="DE92" s="4"/>
      <c r="DF92" s="4"/>
      <c r="DG92" s="4"/>
      <c r="DH92" s="4"/>
      <c r="DI92" s="4"/>
      <c r="DJ92" s="4"/>
    </row>
    <row r="93" spans="1:114" ht="15.75" customHeight="1">
      <c r="A93" s="61"/>
      <c r="B93" s="61"/>
      <c r="C93" s="61"/>
      <c r="D93" s="61"/>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61"/>
      <c r="AY93" s="61"/>
      <c r="AZ93" s="61"/>
      <c r="BA93" s="4"/>
      <c r="BB93" s="4"/>
      <c r="BC93" s="4"/>
      <c r="BD93" s="4"/>
      <c r="BE93" s="4"/>
      <c r="BF93" s="4"/>
      <c r="BG93" s="4"/>
      <c r="BH93" s="4"/>
      <c r="BI93" s="4"/>
      <c r="BJ93" s="4"/>
      <c r="BK93" s="4"/>
      <c r="BL93" s="4"/>
      <c r="BM93" s="4"/>
      <c r="BN93" s="61"/>
      <c r="BO93" s="61"/>
      <c r="BP93" s="61"/>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61"/>
      <c r="CU93" s="61"/>
      <c r="CV93" s="61"/>
      <c r="CW93" s="61"/>
      <c r="CX93" s="61"/>
      <c r="CY93" s="4"/>
      <c r="CZ93" s="4"/>
      <c r="DA93" s="4"/>
      <c r="DB93" s="4"/>
      <c r="DC93" s="4"/>
      <c r="DD93" s="4"/>
      <c r="DE93" s="4"/>
      <c r="DF93" s="4"/>
      <c r="DG93" s="4"/>
      <c r="DH93" s="4"/>
      <c r="DI93" s="4"/>
      <c r="DJ93" s="4"/>
    </row>
    <row r="94" spans="1:114" ht="15.75" customHeight="1">
      <c r="A94" s="61"/>
      <c r="B94" s="61"/>
      <c r="C94" s="61"/>
      <c r="D94" s="61"/>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61"/>
      <c r="AY94" s="61"/>
      <c r="AZ94" s="61"/>
      <c r="BA94" s="4"/>
      <c r="BB94" s="4"/>
      <c r="BC94" s="4"/>
      <c r="BD94" s="4"/>
      <c r="BE94" s="4"/>
      <c r="BF94" s="4"/>
      <c r="BG94" s="4"/>
      <c r="BH94" s="4"/>
      <c r="BI94" s="4"/>
      <c r="BJ94" s="4"/>
      <c r="BK94" s="4"/>
      <c r="BL94" s="4"/>
      <c r="BM94" s="4"/>
      <c r="BN94" s="61"/>
      <c r="BO94" s="61"/>
      <c r="BP94" s="61"/>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61"/>
      <c r="CU94" s="61"/>
      <c r="CV94" s="61"/>
      <c r="CW94" s="61"/>
      <c r="CX94" s="61"/>
      <c r="CY94" s="4"/>
      <c r="CZ94" s="4"/>
      <c r="DA94" s="4"/>
      <c r="DB94" s="4"/>
      <c r="DC94" s="4"/>
      <c r="DD94" s="4"/>
      <c r="DE94" s="4"/>
      <c r="DF94" s="4"/>
      <c r="DG94" s="4"/>
      <c r="DH94" s="4"/>
      <c r="DI94" s="4"/>
      <c r="DJ94" s="4"/>
    </row>
    <row r="95" spans="1:114" ht="15.75" customHeight="1">
      <c r="A95" s="61"/>
      <c r="B95" s="61"/>
      <c r="C95" s="61"/>
      <c r="D95" s="61"/>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61"/>
      <c r="AY95" s="61"/>
      <c r="AZ95" s="61"/>
      <c r="BA95" s="4"/>
      <c r="BB95" s="4"/>
      <c r="BC95" s="4"/>
      <c r="BD95" s="4"/>
      <c r="BE95" s="4"/>
      <c r="BF95" s="4"/>
      <c r="BG95" s="4"/>
      <c r="BH95" s="4"/>
      <c r="BI95" s="4"/>
      <c r="BJ95" s="4"/>
      <c r="BK95" s="4"/>
      <c r="BL95" s="4"/>
      <c r="BM95" s="4"/>
      <c r="BN95" s="61"/>
      <c r="BO95" s="61"/>
      <c r="BP95" s="61"/>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61"/>
      <c r="CU95" s="61"/>
      <c r="CV95" s="61"/>
      <c r="CW95" s="61"/>
      <c r="CX95" s="61"/>
      <c r="CY95" s="4"/>
      <c r="CZ95" s="4"/>
      <c r="DA95" s="4"/>
      <c r="DB95" s="4"/>
      <c r="DC95" s="4"/>
      <c r="DD95" s="4"/>
      <c r="DE95" s="4"/>
      <c r="DF95" s="4"/>
      <c r="DG95" s="4"/>
      <c r="DH95" s="4"/>
      <c r="DI95" s="4"/>
      <c r="DJ95" s="4"/>
    </row>
    <row r="96" spans="1:114" ht="15.75" customHeight="1">
      <c r="A96" s="61"/>
      <c r="B96" s="61"/>
      <c r="C96" s="61"/>
      <c r="D96" s="61"/>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61"/>
      <c r="AY96" s="61"/>
      <c r="AZ96" s="61"/>
      <c r="BA96" s="4"/>
      <c r="BB96" s="4"/>
      <c r="BC96" s="4"/>
      <c r="BD96" s="4"/>
      <c r="BE96" s="4"/>
      <c r="BF96" s="4"/>
      <c r="BG96" s="4"/>
      <c r="BH96" s="4"/>
      <c r="BI96" s="4"/>
      <c r="BJ96" s="4"/>
      <c r="BK96" s="4"/>
      <c r="BL96" s="4"/>
      <c r="BM96" s="4"/>
      <c r="BN96" s="61"/>
      <c r="BO96" s="61"/>
      <c r="BP96" s="61"/>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61"/>
      <c r="CU96" s="61"/>
      <c r="CV96" s="61"/>
      <c r="CW96" s="61"/>
      <c r="CX96" s="61"/>
      <c r="CY96" s="4"/>
      <c r="CZ96" s="4"/>
      <c r="DA96" s="4"/>
      <c r="DB96" s="4"/>
      <c r="DC96" s="4"/>
      <c r="DD96" s="4"/>
      <c r="DE96" s="4"/>
      <c r="DF96" s="4"/>
      <c r="DG96" s="4"/>
      <c r="DH96" s="4"/>
      <c r="DI96" s="4"/>
      <c r="DJ96" s="4"/>
    </row>
    <row r="97" spans="1:114" ht="15.75" customHeight="1">
      <c r="A97" s="61"/>
      <c r="B97" s="61"/>
      <c r="C97" s="61"/>
      <c r="D97" s="61"/>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61"/>
      <c r="AY97" s="61"/>
      <c r="AZ97" s="61"/>
      <c r="BA97" s="4"/>
      <c r="BB97" s="4"/>
      <c r="BC97" s="4"/>
      <c r="BD97" s="4"/>
      <c r="BE97" s="4"/>
      <c r="BF97" s="4"/>
      <c r="BG97" s="4"/>
      <c r="BH97" s="4"/>
      <c r="BI97" s="4"/>
      <c r="BJ97" s="4"/>
      <c r="BK97" s="4"/>
      <c r="BL97" s="4"/>
      <c r="BM97" s="4"/>
      <c r="BN97" s="61"/>
      <c r="BO97" s="61"/>
      <c r="BP97" s="61"/>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61"/>
      <c r="CU97" s="61"/>
      <c r="CV97" s="61"/>
      <c r="CW97" s="61"/>
      <c r="CX97" s="61"/>
      <c r="CY97" s="4"/>
      <c r="CZ97" s="4"/>
      <c r="DA97" s="4"/>
      <c r="DB97" s="4"/>
      <c r="DC97" s="4"/>
      <c r="DD97" s="4"/>
      <c r="DE97" s="4"/>
      <c r="DF97" s="4"/>
      <c r="DG97" s="4"/>
      <c r="DH97" s="4"/>
      <c r="DI97" s="4"/>
      <c r="DJ97" s="4"/>
    </row>
    <row r="98" spans="1:114" ht="15.75" customHeight="1">
      <c r="A98" s="61"/>
      <c r="B98" s="61"/>
      <c r="C98" s="61"/>
      <c r="D98" s="61"/>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61"/>
      <c r="AY98" s="61"/>
      <c r="AZ98" s="61"/>
      <c r="BA98" s="4"/>
      <c r="BB98" s="4"/>
      <c r="BC98" s="4"/>
      <c r="BD98" s="4"/>
      <c r="BE98" s="4"/>
      <c r="BF98" s="4"/>
      <c r="BG98" s="4"/>
      <c r="BH98" s="4"/>
      <c r="BI98" s="4"/>
      <c r="BJ98" s="4"/>
      <c r="BK98" s="4"/>
      <c r="BL98" s="4"/>
      <c r="BM98" s="4"/>
      <c r="BN98" s="61"/>
      <c r="BO98" s="61"/>
      <c r="BP98" s="61"/>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61"/>
      <c r="CU98" s="61"/>
      <c r="CV98" s="61"/>
      <c r="CW98" s="61"/>
      <c r="CX98" s="61"/>
      <c r="CY98" s="4"/>
      <c r="CZ98" s="4"/>
      <c r="DA98" s="4"/>
      <c r="DB98" s="4"/>
      <c r="DC98" s="4"/>
      <c r="DD98" s="4"/>
      <c r="DE98" s="4"/>
      <c r="DF98" s="4"/>
      <c r="DG98" s="4"/>
      <c r="DH98" s="4"/>
      <c r="DI98" s="4"/>
      <c r="DJ98" s="4"/>
    </row>
    <row r="99" spans="1:114" ht="15.75" customHeight="1">
      <c r="A99" s="61"/>
      <c r="B99" s="61"/>
      <c r="C99" s="61"/>
      <c r="D99" s="61"/>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61"/>
      <c r="AY99" s="61"/>
      <c r="AZ99" s="61"/>
      <c r="BA99" s="4"/>
      <c r="BB99" s="4"/>
      <c r="BC99" s="4"/>
      <c r="BD99" s="4"/>
      <c r="BE99" s="4"/>
      <c r="BF99" s="4"/>
      <c r="BG99" s="4"/>
      <c r="BH99" s="4"/>
      <c r="BI99" s="4"/>
      <c r="BJ99" s="4"/>
      <c r="BK99" s="4"/>
      <c r="BL99" s="4"/>
      <c r="BM99" s="4"/>
      <c r="BN99" s="61"/>
      <c r="BO99" s="61"/>
      <c r="BP99" s="61"/>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61"/>
      <c r="CU99" s="61"/>
      <c r="CV99" s="61"/>
      <c r="CW99" s="61"/>
      <c r="CX99" s="61"/>
      <c r="CY99" s="4"/>
      <c r="CZ99" s="4"/>
      <c r="DA99" s="4"/>
      <c r="DB99" s="4"/>
      <c r="DC99" s="4"/>
      <c r="DD99" s="4"/>
      <c r="DE99" s="4"/>
      <c r="DF99" s="4"/>
      <c r="DG99" s="4"/>
      <c r="DH99" s="4"/>
      <c r="DI99" s="4"/>
      <c r="DJ99" s="4"/>
    </row>
    <row r="100" spans="1:114" ht="15.75" customHeight="1">
      <c r="A100" s="61"/>
      <c r="B100" s="61"/>
      <c r="C100" s="61"/>
      <c r="D100" s="61"/>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61"/>
      <c r="AY100" s="61"/>
      <c r="AZ100" s="61"/>
      <c r="BA100" s="4"/>
      <c r="BB100" s="4"/>
      <c r="BC100" s="4"/>
      <c r="BD100" s="4"/>
      <c r="BE100" s="4"/>
      <c r="BF100" s="4"/>
      <c r="BG100" s="4"/>
      <c r="BH100" s="4"/>
      <c r="BI100" s="4"/>
      <c r="BJ100" s="4"/>
      <c r="BK100" s="4"/>
      <c r="BL100" s="4"/>
      <c r="BM100" s="4"/>
      <c r="BN100" s="61"/>
      <c r="BO100" s="61"/>
      <c r="BP100" s="61"/>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61"/>
      <c r="CU100" s="61"/>
      <c r="CV100" s="61"/>
      <c r="CW100" s="61"/>
      <c r="CX100" s="61"/>
      <c r="CY100" s="4"/>
      <c r="CZ100" s="4"/>
      <c r="DA100" s="4"/>
      <c r="DB100" s="4"/>
      <c r="DC100" s="4"/>
      <c r="DD100" s="4"/>
      <c r="DE100" s="4"/>
      <c r="DF100" s="4"/>
      <c r="DG100" s="4"/>
      <c r="DH100" s="4"/>
      <c r="DI100" s="4"/>
      <c r="DJ100" s="4"/>
    </row>
    <row r="101" spans="1:114" ht="15.75" customHeight="1">
      <c r="A101" s="61"/>
      <c r="B101" s="61"/>
      <c r="C101" s="61"/>
      <c r="D101" s="61"/>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61"/>
      <c r="AY101" s="61"/>
      <c r="AZ101" s="61"/>
      <c r="BA101" s="4"/>
      <c r="BB101" s="4"/>
      <c r="BC101" s="4"/>
      <c r="BD101" s="4"/>
      <c r="BE101" s="4"/>
      <c r="BF101" s="4"/>
      <c r="BG101" s="4"/>
      <c r="BH101" s="4"/>
      <c r="BI101" s="4"/>
      <c r="BJ101" s="4"/>
      <c r="BK101" s="4"/>
      <c r="BL101" s="4"/>
      <c r="BM101" s="4"/>
      <c r="BN101" s="61"/>
      <c r="BO101" s="61"/>
      <c r="BP101" s="61"/>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61"/>
      <c r="CU101" s="61"/>
      <c r="CV101" s="61"/>
      <c r="CW101" s="61"/>
      <c r="CX101" s="61"/>
      <c r="CY101" s="4"/>
      <c r="CZ101" s="4"/>
      <c r="DA101" s="4"/>
      <c r="DB101" s="4"/>
      <c r="DC101" s="4"/>
      <c r="DD101" s="4"/>
      <c r="DE101" s="4"/>
      <c r="DF101" s="4"/>
      <c r="DG101" s="4"/>
      <c r="DH101" s="4"/>
      <c r="DI101" s="4"/>
      <c r="DJ101" s="4"/>
    </row>
    <row r="102" spans="1:114" ht="15.75" customHeight="1">
      <c r="A102" s="61"/>
      <c r="B102" s="61"/>
      <c r="C102" s="61"/>
      <c r="D102" s="61"/>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61"/>
      <c r="AY102" s="61"/>
      <c r="AZ102" s="61"/>
      <c r="BA102" s="4"/>
      <c r="BB102" s="4"/>
      <c r="BC102" s="4"/>
      <c r="BD102" s="4"/>
      <c r="BE102" s="4"/>
      <c r="BF102" s="4"/>
      <c r="BG102" s="4"/>
      <c r="BH102" s="4"/>
      <c r="BI102" s="4"/>
      <c r="BJ102" s="4"/>
      <c r="BK102" s="4"/>
      <c r="BL102" s="4"/>
      <c r="BM102" s="4"/>
      <c r="BN102" s="61"/>
      <c r="BO102" s="61"/>
      <c r="BP102" s="61"/>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61"/>
      <c r="CU102" s="61"/>
      <c r="CV102" s="61"/>
      <c r="CW102" s="61"/>
      <c r="CX102" s="61"/>
      <c r="CY102" s="4"/>
      <c r="CZ102" s="4"/>
      <c r="DA102" s="4"/>
      <c r="DB102" s="4"/>
      <c r="DC102" s="4"/>
      <c r="DD102" s="4"/>
      <c r="DE102" s="4"/>
      <c r="DF102" s="4"/>
      <c r="DG102" s="4"/>
      <c r="DH102" s="4"/>
      <c r="DI102" s="4"/>
      <c r="DJ102" s="4"/>
    </row>
    <row r="103" spans="1:114" ht="15.75" customHeight="1">
      <c r="A103" s="61"/>
      <c r="B103" s="61"/>
      <c r="C103" s="61"/>
      <c r="D103" s="61"/>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61"/>
      <c r="AY103" s="61"/>
      <c r="AZ103" s="61"/>
      <c r="BA103" s="4"/>
      <c r="BB103" s="4"/>
      <c r="BC103" s="4"/>
      <c r="BD103" s="4"/>
      <c r="BE103" s="4"/>
      <c r="BF103" s="4"/>
      <c r="BG103" s="4"/>
      <c r="BH103" s="4"/>
      <c r="BI103" s="4"/>
      <c r="BJ103" s="4"/>
      <c r="BK103" s="4"/>
      <c r="BL103" s="4"/>
      <c r="BM103" s="4"/>
      <c r="BN103" s="61"/>
      <c r="BO103" s="61"/>
      <c r="BP103" s="61"/>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61"/>
      <c r="CU103" s="61"/>
      <c r="CV103" s="61"/>
      <c r="CW103" s="61"/>
      <c r="CX103" s="61"/>
      <c r="CY103" s="4"/>
      <c r="CZ103" s="4"/>
      <c r="DA103" s="4"/>
      <c r="DB103" s="4"/>
      <c r="DC103" s="4"/>
      <c r="DD103" s="4"/>
      <c r="DE103" s="4"/>
      <c r="DF103" s="4"/>
      <c r="DG103" s="4"/>
      <c r="DH103" s="4"/>
      <c r="DI103" s="4"/>
      <c r="DJ103" s="4"/>
    </row>
    <row r="104" spans="1:114" ht="15.75" customHeight="1">
      <c r="A104" s="61"/>
      <c r="B104" s="61"/>
      <c r="C104" s="61"/>
      <c r="D104" s="61"/>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61"/>
      <c r="AY104" s="61"/>
      <c r="AZ104" s="61"/>
      <c r="BA104" s="4"/>
      <c r="BB104" s="4"/>
      <c r="BC104" s="4"/>
      <c r="BD104" s="4"/>
      <c r="BE104" s="4"/>
      <c r="BF104" s="4"/>
      <c r="BG104" s="4"/>
      <c r="BH104" s="4"/>
      <c r="BI104" s="4"/>
      <c r="BJ104" s="4"/>
      <c r="BK104" s="4"/>
      <c r="BL104" s="4"/>
      <c r="BM104" s="4"/>
      <c r="BN104" s="61"/>
      <c r="BO104" s="61"/>
      <c r="BP104" s="61"/>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61"/>
      <c r="CU104" s="61"/>
      <c r="CV104" s="61"/>
      <c r="CW104" s="61"/>
      <c r="CX104" s="61"/>
      <c r="CY104" s="4"/>
      <c r="CZ104" s="4"/>
      <c r="DA104" s="4"/>
      <c r="DB104" s="4"/>
      <c r="DC104" s="4"/>
      <c r="DD104" s="4"/>
      <c r="DE104" s="4"/>
      <c r="DF104" s="4"/>
      <c r="DG104" s="4"/>
      <c r="DH104" s="4"/>
      <c r="DI104" s="4"/>
      <c r="DJ104" s="4"/>
    </row>
    <row r="105" spans="1:114" ht="15.75" customHeight="1">
      <c r="A105" s="61"/>
      <c r="B105" s="61"/>
      <c r="C105" s="61"/>
      <c r="D105" s="61"/>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61"/>
      <c r="AY105" s="61"/>
      <c r="AZ105" s="61"/>
      <c r="BA105" s="4"/>
      <c r="BB105" s="4"/>
      <c r="BC105" s="4"/>
      <c r="BD105" s="4"/>
      <c r="BE105" s="4"/>
      <c r="BF105" s="4"/>
      <c r="BG105" s="4"/>
      <c r="BH105" s="4"/>
      <c r="BI105" s="4"/>
      <c r="BJ105" s="4"/>
      <c r="BK105" s="4"/>
      <c r="BL105" s="4"/>
      <c r="BM105" s="4"/>
      <c r="BN105" s="61"/>
      <c r="BO105" s="61"/>
      <c r="BP105" s="61"/>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61"/>
      <c r="CU105" s="61"/>
      <c r="CV105" s="61"/>
      <c r="CW105" s="61"/>
      <c r="CX105" s="61"/>
      <c r="CY105" s="4"/>
      <c r="CZ105" s="4"/>
      <c r="DA105" s="4"/>
      <c r="DB105" s="4"/>
      <c r="DC105" s="4"/>
      <c r="DD105" s="4"/>
      <c r="DE105" s="4"/>
      <c r="DF105" s="4"/>
      <c r="DG105" s="4"/>
      <c r="DH105" s="4"/>
      <c r="DI105" s="4"/>
      <c r="DJ105" s="4"/>
    </row>
    <row r="106" spans="1:114" ht="15.75" customHeight="1">
      <c r="A106" s="61"/>
      <c r="B106" s="61"/>
      <c r="C106" s="61"/>
      <c r="D106" s="61"/>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61"/>
      <c r="AY106" s="61"/>
      <c r="AZ106" s="61"/>
      <c r="BA106" s="4"/>
      <c r="BB106" s="4"/>
      <c r="BC106" s="4"/>
      <c r="BD106" s="4"/>
      <c r="BE106" s="4"/>
      <c r="BF106" s="4"/>
      <c r="BG106" s="4"/>
      <c r="BH106" s="4"/>
      <c r="BI106" s="4"/>
      <c r="BJ106" s="4"/>
      <c r="BK106" s="4"/>
      <c r="BL106" s="4"/>
      <c r="BM106" s="4"/>
      <c r="BN106" s="61"/>
      <c r="BO106" s="61"/>
      <c r="BP106" s="61"/>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61"/>
      <c r="CU106" s="61"/>
      <c r="CV106" s="61"/>
      <c r="CW106" s="61"/>
      <c r="CX106" s="61"/>
      <c r="CY106" s="4"/>
      <c r="CZ106" s="4"/>
      <c r="DA106" s="4"/>
      <c r="DB106" s="4"/>
      <c r="DC106" s="4"/>
      <c r="DD106" s="4"/>
      <c r="DE106" s="4"/>
      <c r="DF106" s="4"/>
      <c r="DG106" s="4"/>
      <c r="DH106" s="4"/>
      <c r="DI106" s="4"/>
      <c r="DJ106" s="4"/>
    </row>
    <row r="107" spans="1:114" ht="15.75" customHeight="1">
      <c r="A107" s="61"/>
      <c r="B107" s="61"/>
      <c r="C107" s="61"/>
      <c r="D107" s="61"/>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61"/>
      <c r="AY107" s="61"/>
      <c r="AZ107" s="61"/>
      <c r="BA107" s="4"/>
      <c r="BB107" s="4"/>
      <c r="BC107" s="4"/>
      <c r="BD107" s="4"/>
      <c r="BE107" s="4"/>
      <c r="BF107" s="4"/>
      <c r="BG107" s="4"/>
      <c r="BH107" s="4"/>
      <c r="BI107" s="4"/>
      <c r="BJ107" s="4"/>
      <c r="BK107" s="4"/>
      <c r="BL107" s="4"/>
      <c r="BM107" s="4"/>
      <c r="BN107" s="61"/>
      <c r="BO107" s="61"/>
      <c r="BP107" s="61"/>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61"/>
      <c r="CU107" s="61"/>
      <c r="CV107" s="61"/>
      <c r="CW107" s="61"/>
      <c r="CX107" s="61"/>
      <c r="CY107" s="4"/>
      <c r="CZ107" s="4"/>
      <c r="DA107" s="4"/>
      <c r="DB107" s="4"/>
      <c r="DC107" s="4"/>
      <c r="DD107" s="4"/>
      <c r="DE107" s="4"/>
      <c r="DF107" s="4"/>
      <c r="DG107" s="4"/>
      <c r="DH107" s="4"/>
      <c r="DI107" s="4"/>
      <c r="DJ107" s="4"/>
    </row>
    <row r="108" spans="1:114" ht="15.75" customHeight="1">
      <c r="A108" s="61"/>
      <c r="B108" s="61"/>
      <c r="C108" s="61"/>
      <c r="D108" s="61"/>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61"/>
      <c r="AY108" s="61"/>
      <c r="AZ108" s="61"/>
      <c r="BA108" s="4"/>
      <c r="BB108" s="4"/>
      <c r="BC108" s="4"/>
      <c r="BD108" s="4"/>
      <c r="BE108" s="4"/>
      <c r="BF108" s="4"/>
      <c r="BG108" s="4"/>
      <c r="BH108" s="4"/>
      <c r="BI108" s="4"/>
      <c r="BJ108" s="4"/>
      <c r="BK108" s="4"/>
      <c r="BL108" s="4"/>
      <c r="BM108" s="4"/>
      <c r="BN108" s="61"/>
      <c r="BO108" s="61"/>
      <c r="BP108" s="61"/>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61"/>
      <c r="CU108" s="61"/>
      <c r="CV108" s="61"/>
      <c r="CW108" s="61"/>
      <c r="CX108" s="61"/>
      <c r="CY108" s="4"/>
      <c r="CZ108" s="4"/>
      <c r="DA108" s="4"/>
      <c r="DB108" s="4"/>
      <c r="DC108" s="4"/>
      <c r="DD108" s="4"/>
      <c r="DE108" s="4"/>
      <c r="DF108" s="4"/>
      <c r="DG108" s="4"/>
      <c r="DH108" s="4"/>
      <c r="DI108" s="4"/>
      <c r="DJ108" s="4"/>
    </row>
    <row r="109" spans="1:114" ht="15.75" customHeight="1">
      <c r="A109" s="61"/>
      <c r="B109" s="61"/>
      <c r="C109" s="61"/>
      <c r="D109" s="61"/>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61"/>
      <c r="AY109" s="61"/>
      <c r="AZ109" s="61"/>
      <c r="BA109" s="4"/>
      <c r="BB109" s="4"/>
      <c r="BC109" s="4"/>
      <c r="BD109" s="4"/>
      <c r="BE109" s="4"/>
      <c r="BF109" s="4"/>
      <c r="BG109" s="4"/>
      <c r="BH109" s="4"/>
      <c r="BI109" s="4"/>
      <c r="BJ109" s="4"/>
      <c r="BK109" s="4"/>
      <c r="BL109" s="4"/>
      <c r="BM109" s="4"/>
      <c r="BN109" s="61"/>
      <c r="BO109" s="61"/>
      <c r="BP109" s="61"/>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61"/>
      <c r="CU109" s="61"/>
      <c r="CV109" s="61"/>
      <c r="CW109" s="61"/>
      <c r="CX109" s="61"/>
      <c r="CY109" s="4"/>
      <c r="CZ109" s="4"/>
      <c r="DA109" s="4"/>
      <c r="DB109" s="4"/>
      <c r="DC109" s="4"/>
      <c r="DD109" s="4"/>
      <c r="DE109" s="4"/>
      <c r="DF109" s="4"/>
      <c r="DG109" s="4"/>
      <c r="DH109" s="4"/>
      <c r="DI109" s="4"/>
      <c r="DJ109" s="4"/>
    </row>
    <row r="110" spans="1:114" ht="15.75" customHeight="1">
      <c r="A110" s="61"/>
      <c r="B110" s="61"/>
      <c r="C110" s="61"/>
      <c r="D110" s="61"/>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61"/>
      <c r="AY110" s="61"/>
      <c r="AZ110" s="61"/>
      <c r="BA110" s="4"/>
      <c r="BB110" s="4"/>
      <c r="BC110" s="4"/>
      <c r="BD110" s="4"/>
      <c r="BE110" s="4"/>
      <c r="BF110" s="4"/>
      <c r="BG110" s="4"/>
      <c r="BH110" s="4"/>
      <c r="BI110" s="4"/>
      <c r="BJ110" s="4"/>
      <c r="BK110" s="4"/>
      <c r="BL110" s="4"/>
      <c r="BM110" s="4"/>
      <c r="BN110" s="61"/>
      <c r="BO110" s="61"/>
      <c r="BP110" s="61"/>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61"/>
      <c r="CU110" s="61"/>
      <c r="CV110" s="61"/>
      <c r="CW110" s="61"/>
      <c r="CX110" s="61"/>
      <c r="CY110" s="4"/>
      <c r="CZ110" s="4"/>
      <c r="DA110" s="4"/>
      <c r="DB110" s="4"/>
      <c r="DC110" s="4"/>
      <c r="DD110" s="4"/>
      <c r="DE110" s="4"/>
      <c r="DF110" s="4"/>
      <c r="DG110" s="4"/>
      <c r="DH110" s="4"/>
      <c r="DI110" s="4"/>
      <c r="DJ110" s="4"/>
    </row>
    <row r="111" spans="1:114" ht="15.75" customHeight="1">
      <c r="A111" s="61"/>
      <c r="B111" s="61"/>
      <c r="C111" s="61"/>
      <c r="D111" s="61"/>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61"/>
      <c r="AY111" s="61"/>
      <c r="AZ111" s="61"/>
      <c r="BA111" s="4"/>
      <c r="BB111" s="4"/>
      <c r="BC111" s="4"/>
      <c r="BD111" s="4"/>
      <c r="BE111" s="4"/>
      <c r="BF111" s="4"/>
      <c r="BG111" s="4"/>
      <c r="BH111" s="4"/>
      <c r="BI111" s="4"/>
      <c r="BJ111" s="4"/>
      <c r="BK111" s="4"/>
      <c r="BL111" s="4"/>
      <c r="BM111" s="4"/>
      <c r="BN111" s="61"/>
      <c r="BO111" s="61"/>
      <c r="BP111" s="61"/>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61"/>
      <c r="CU111" s="61"/>
      <c r="CV111" s="61"/>
      <c r="CW111" s="61"/>
      <c r="CX111" s="61"/>
      <c r="CY111" s="4"/>
      <c r="CZ111" s="4"/>
      <c r="DA111" s="4"/>
      <c r="DB111" s="4"/>
      <c r="DC111" s="4"/>
      <c r="DD111" s="4"/>
      <c r="DE111" s="4"/>
      <c r="DF111" s="4"/>
      <c r="DG111" s="4"/>
      <c r="DH111" s="4"/>
      <c r="DI111" s="4"/>
      <c r="DJ111" s="4"/>
    </row>
    <row r="112" spans="1:114" ht="15.75" customHeight="1">
      <c r="A112" s="61"/>
      <c r="B112" s="61"/>
      <c r="C112" s="61"/>
      <c r="D112" s="61"/>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61"/>
      <c r="AY112" s="61"/>
      <c r="AZ112" s="61"/>
      <c r="BA112" s="4"/>
      <c r="BB112" s="4"/>
      <c r="BC112" s="4"/>
      <c r="BD112" s="4"/>
      <c r="BE112" s="4"/>
      <c r="BF112" s="4"/>
      <c r="BG112" s="4"/>
      <c r="BH112" s="4"/>
      <c r="BI112" s="4"/>
      <c r="BJ112" s="4"/>
      <c r="BK112" s="4"/>
      <c r="BL112" s="4"/>
      <c r="BM112" s="4"/>
      <c r="BN112" s="61"/>
      <c r="BO112" s="61"/>
      <c r="BP112" s="61"/>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61"/>
      <c r="CU112" s="61"/>
      <c r="CV112" s="61"/>
      <c r="CW112" s="61"/>
      <c r="CX112" s="61"/>
      <c r="CY112" s="4"/>
      <c r="CZ112" s="4"/>
      <c r="DA112" s="4"/>
      <c r="DB112" s="4"/>
      <c r="DC112" s="4"/>
      <c r="DD112" s="4"/>
      <c r="DE112" s="4"/>
      <c r="DF112" s="4"/>
      <c r="DG112" s="4"/>
      <c r="DH112" s="4"/>
      <c r="DI112" s="4"/>
      <c r="DJ112" s="4"/>
    </row>
    <row r="113" spans="1:114" ht="15.75" customHeight="1">
      <c r="A113" s="61"/>
      <c r="B113" s="61"/>
      <c r="C113" s="61"/>
      <c r="D113" s="61"/>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61"/>
      <c r="AY113" s="61"/>
      <c r="AZ113" s="61"/>
      <c r="BA113" s="4"/>
      <c r="BB113" s="4"/>
      <c r="BC113" s="4"/>
      <c r="BD113" s="4"/>
      <c r="BE113" s="4"/>
      <c r="BF113" s="4"/>
      <c r="BG113" s="4"/>
      <c r="BH113" s="4"/>
      <c r="BI113" s="4"/>
      <c r="BJ113" s="4"/>
      <c r="BK113" s="4"/>
      <c r="BL113" s="4"/>
      <c r="BM113" s="4"/>
      <c r="BN113" s="61"/>
      <c r="BO113" s="61"/>
      <c r="BP113" s="61"/>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61"/>
      <c r="CU113" s="61"/>
      <c r="CV113" s="61"/>
      <c r="CW113" s="61"/>
      <c r="CX113" s="61"/>
      <c r="CY113" s="4"/>
      <c r="CZ113" s="4"/>
      <c r="DA113" s="4"/>
      <c r="DB113" s="4"/>
      <c r="DC113" s="4"/>
      <c r="DD113" s="4"/>
      <c r="DE113" s="4"/>
      <c r="DF113" s="4"/>
      <c r="DG113" s="4"/>
      <c r="DH113" s="4"/>
      <c r="DI113" s="4"/>
      <c r="DJ113" s="4"/>
    </row>
    <row r="114" spans="1:114" ht="15.75" customHeight="1">
      <c r="A114" s="61"/>
      <c r="B114" s="61"/>
      <c r="C114" s="61"/>
      <c r="D114" s="61"/>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61"/>
      <c r="AY114" s="61"/>
      <c r="AZ114" s="61"/>
      <c r="BA114" s="4"/>
      <c r="BB114" s="4"/>
      <c r="BC114" s="4"/>
      <c r="BD114" s="4"/>
      <c r="BE114" s="4"/>
      <c r="BF114" s="4"/>
      <c r="BG114" s="4"/>
      <c r="BH114" s="4"/>
      <c r="BI114" s="4"/>
      <c r="BJ114" s="4"/>
      <c r="BK114" s="4"/>
      <c r="BL114" s="4"/>
      <c r="BM114" s="4"/>
      <c r="BN114" s="61"/>
      <c r="BO114" s="61"/>
      <c r="BP114" s="61"/>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61"/>
      <c r="CU114" s="61"/>
      <c r="CV114" s="61"/>
      <c r="CW114" s="61"/>
      <c r="CX114" s="61"/>
      <c r="CY114" s="4"/>
      <c r="CZ114" s="4"/>
      <c r="DA114" s="4"/>
      <c r="DB114" s="4"/>
      <c r="DC114" s="4"/>
      <c r="DD114" s="4"/>
      <c r="DE114" s="4"/>
      <c r="DF114" s="4"/>
      <c r="DG114" s="4"/>
      <c r="DH114" s="4"/>
      <c r="DI114" s="4"/>
      <c r="DJ114" s="4"/>
    </row>
    <row r="115" spans="1:114" ht="15.75" customHeight="1">
      <c r="A115" s="61"/>
      <c r="B115" s="61"/>
      <c r="C115" s="61"/>
      <c r="D115" s="61"/>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61"/>
      <c r="AY115" s="61"/>
      <c r="AZ115" s="61"/>
      <c r="BA115" s="4"/>
      <c r="BB115" s="4"/>
      <c r="BC115" s="4"/>
      <c r="BD115" s="4"/>
      <c r="BE115" s="4"/>
      <c r="BF115" s="4"/>
      <c r="BG115" s="4"/>
      <c r="BH115" s="4"/>
      <c r="BI115" s="4"/>
      <c r="BJ115" s="4"/>
      <c r="BK115" s="4"/>
      <c r="BL115" s="4"/>
      <c r="BM115" s="4"/>
      <c r="BN115" s="61"/>
      <c r="BO115" s="61"/>
      <c r="BP115" s="61"/>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61"/>
      <c r="CU115" s="61"/>
      <c r="CV115" s="61"/>
      <c r="CW115" s="61"/>
      <c r="CX115" s="61"/>
      <c r="CY115" s="4"/>
      <c r="CZ115" s="4"/>
      <c r="DA115" s="4"/>
      <c r="DB115" s="4"/>
      <c r="DC115" s="4"/>
      <c r="DD115" s="4"/>
      <c r="DE115" s="4"/>
      <c r="DF115" s="4"/>
      <c r="DG115" s="4"/>
      <c r="DH115" s="4"/>
      <c r="DI115" s="4"/>
      <c r="DJ115" s="4"/>
    </row>
    <row r="116" spans="1:114" ht="15.75" customHeight="1">
      <c r="A116" s="61"/>
      <c r="B116" s="61"/>
      <c r="C116" s="61"/>
      <c r="D116" s="61"/>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61"/>
      <c r="AY116" s="61"/>
      <c r="AZ116" s="61"/>
      <c r="BA116" s="4"/>
      <c r="BB116" s="4"/>
      <c r="BC116" s="4"/>
      <c r="BD116" s="4"/>
      <c r="BE116" s="4"/>
      <c r="BF116" s="4"/>
      <c r="BG116" s="4"/>
      <c r="BH116" s="4"/>
      <c r="BI116" s="4"/>
      <c r="BJ116" s="4"/>
      <c r="BK116" s="4"/>
      <c r="BL116" s="4"/>
      <c r="BM116" s="4"/>
      <c r="BN116" s="61"/>
      <c r="BO116" s="61"/>
      <c r="BP116" s="61"/>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61"/>
      <c r="CU116" s="61"/>
      <c r="CV116" s="61"/>
      <c r="CW116" s="61"/>
      <c r="CX116" s="61"/>
      <c r="CY116" s="4"/>
      <c r="CZ116" s="4"/>
      <c r="DA116" s="4"/>
      <c r="DB116" s="4"/>
      <c r="DC116" s="4"/>
      <c r="DD116" s="4"/>
      <c r="DE116" s="4"/>
      <c r="DF116" s="4"/>
      <c r="DG116" s="4"/>
      <c r="DH116" s="4"/>
      <c r="DI116" s="4"/>
      <c r="DJ116" s="4"/>
    </row>
    <row r="117" spans="1:114" ht="15.75" customHeight="1">
      <c r="A117" s="61"/>
      <c r="B117" s="61"/>
      <c r="C117" s="61"/>
      <c r="D117" s="61"/>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61"/>
      <c r="AY117" s="61"/>
      <c r="AZ117" s="61"/>
      <c r="BA117" s="4"/>
      <c r="BB117" s="4"/>
      <c r="BC117" s="4"/>
      <c r="BD117" s="4"/>
      <c r="BE117" s="4"/>
      <c r="BF117" s="4"/>
      <c r="BG117" s="4"/>
      <c r="BH117" s="4"/>
      <c r="BI117" s="4"/>
      <c r="BJ117" s="4"/>
      <c r="BK117" s="4"/>
      <c r="BL117" s="4"/>
      <c r="BM117" s="4"/>
      <c r="BN117" s="61"/>
      <c r="BO117" s="61"/>
      <c r="BP117" s="61"/>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61"/>
      <c r="CU117" s="61"/>
      <c r="CV117" s="61"/>
      <c r="CW117" s="61"/>
      <c r="CX117" s="61"/>
      <c r="CY117" s="4"/>
      <c r="CZ117" s="4"/>
      <c r="DA117" s="4"/>
      <c r="DB117" s="4"/>
      <c r="DC117" s="4"/>
      <c r="DD117" s="4"/>
      <c r="DE117" s="4"/>
      <c r="DF117" s="4"/>
      <c r="DG117" s="4"/>
      <c r="DH117" s="4"/>
      <c r="DI117" s="4"/>
      <c r="DJ117" s="4"/>
    </row>
    <row r="118" spans="1:114" ht="15.75" customHeight="1">
      <c r="A118" s="61"/>
      <c r="B118" s="61"/>
      <c r="C118" s="61"/>
      <c r="D118" s="61"/>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61"/>
      <c r="AY118" s="61"/>
      <c r="AZ118" s="61"/>
      <c r="BA118" s="4"/>
      <c r="BB118" s="4"/>
      <c r="BC118" s="4"/>
      <c r="BD118" s="4"/>
      <c r="BE118" s="4"/>
      <c r="BF118" s="4"/>
      <c r="BG118" s="4"/>
      <c r="BH118" s="4"/>
      <c r="BI118" s="4"/>
      <c r="BJ118" s="4"/>
      <c r="BK118" s="4"/>
      <c r="BL118" s="4"/>
      <c r="BM118" s="4"/>
      <c r="BN118" s="61"/>
      <c r="BO118" s="61"/>
      <c r="BP118" s="61"/>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61"/>
      <c r="CU118" s="61"/>
      <c r="CV118" s="61"/>
      <c r="CW118" s="61"/>
      <c r="CX118" s="61"/>
      <c r="CY118" s="4"/>
      <c r="CZ118" s="4"/>
      <c r="DA118" s="4"/>
      <c r="DB118" s="4"/>
      <c r="DC118" s="4"/>
      <c r="DD118" s="4"/>
      <c r="DE118" s="4"/>
      <c r="DF118" s="4"/>
      <c r="DG118" s="4"/>
      <c r="DH118" s="4"/>
      <c r="DI118" s="4"/>
      <c r="DJ118" s="4"/>
    </row>
    <row r="119" spans="1:114" ht="15.75" customHeight="1">
      <c r="A119" s="61"/>
      <c r="B119" s="61"/>
      <c r="C119" s="61"/>
      <c r="D119" s="61"/>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61"/>
      <c r="AY119" s="61"/>
      <c r="AZ119" s="61"/>
      <c r="BA119" s="4"/>
      <c r="BB119" s="4"/>
      <c r="BC119" s="4"/>
      <c r="BD119" s="4"/>
      <c r="BE119" s="4"/>
      <c r="BF119" s="4"/>
      <c r="BG119" s="4"/>
      <c r="BH119" s="4"/>
      <c r="BI119" s="4"/>
      <c r="BJ119" s="4"/>
      <c r="BK119" s="4"/>
      <c r="BL119" s="4"/>
      <c r="BM119" s="4"/>
      <c r="BN119" s="61"/>
      <c r="BO119" s="61"/>
      <c r="BP119" s="61"/>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61"/>
      <c r="CU119" s="61"/>
      <c r="CV119" s="61"/>
      <c r="CW119" s="61"/>
      <c r="CX119" s="61"/>
      <c r="CY119" s="4"/>
      <c r="CZ119" s="4"/>
      <c r="DA119" s="4"/>
      <c r="DB119" s="4"/>
      <c r="DC119" s="4"/>
      <c r="DD119" s="4"/>
      <c r="DE119" s="4"/>
      <c r="DF119" s="4"/>
      <c r="DG119" s="4"/>
      <c r="DH119" s="4"/>
      <c r="DI119" s="4"/>
      <c r="DJ119" s="4"/>
    </row>
    <row r="120" spans="1:114" ht="15.75" customHeight="1">
      <c r="A120" s="61"/>
      <c r="B120" s="61"/>
      <c r="C120" s="61"/>
      <c r="D120" s="61"/>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61"/>
      <c r="AY120" s="61"/>
      <c r="AZ120" s="61"/>
      <c r="BA120" s="4"/>
      <c r="BB120" s="4"/>
      <c r="BC120" s="4"/>
      <c r="BD120" s="4"/>
      <c r="BE120" s="4"/>
      <c r="BF120" s="4"/>
      <c r="BG120" s="4"/>
      <c r="BH120" s="4"/>
      <c r="BI120" s="4"/>
      <c r="BJ120" s="4"/>
      <c r="BK120" s="4"/>
      <c r="BL120" s="4"/>
      <c r="BM120" s="4"/>
      <c r="BN120" s="61"/>
      <c r="BO120" s="61"/>
      <c r="BP120" s="61"/>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61"/>
      <c r="CU120" s="61"/>
      <c r="CV120" s="61"/>
      <c r="CW120" s="61"/>
      <c r="CX120" s="61"/>
      <c r="CY120" s="4"/>
      <c r="CZ120" s="4"/>
      <c r="DA120" s="4"/>
      <c r="DB120" s="4"/>
      <c r="DC120" s="4"/>
      <c r="DD120" s="4"/>
      <c r="DE120" s="4"/>
      <c r="DF120" s="4"/>
      <c r="DG120" s="4"/>
      <c r="DH120" s="4"/>
      <c r="DI120" s="4"/>
      <c r="DJ120" s="4"/>
    </row>
    <row r="121" spans="1:114" ht="15.75" customHeight="1">
      <c r="A121" s="61"/>
      <c r="B121" s="61"/>
      <c r="C121" s="61"/>
      <c r="D121" s="61"/>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61"/>
      <c r="AY121" s="61"/>
      <c r="AZ121" s="61"/>
      <c r="BA121" s="4"/>
      <c r="BB121" s="4"/>
      <c r="BC121" s="4"/>
      <c r="BD121" s="4"/>
      <c r="BE121" s="4"/>
      <c r="BF121" s="4"/>
      <c r="BG121" s="4"/>
      <c r="BH121" s="4"/>
      <c r="BI121" s="4"/>
      <c r="BJ121" s="4"/>
      <c r="BK121" s="4"/>
      <c r="BL121" s="4"/>
      <c r="BM121" s="4"/>
      <c r="BN121" s="61"/>
      <c r="BO121" s="61"/>
      <c r="BP121" s="61"/>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61"/>
      <c r="CU121" s="61"/>
      <c r="CV121" s="61"/>
      <c r="CW121" s="61"/>
      <c r="CX121" s="61"/>
      <c r="CY121" s="4"/>
      <c r="CZ121" s="4"/>
      <c r="DA121" s="4"/>
      <c r="DB121" s="4"/>
      <c r="DC121" s="4"/>
      <c r="DD121" s="4"/>
      <c r="DE121" s="4"/>
      <c r="DF121" s="4"/>
      <c r="DG121" s="4"/>
      <c r="DH121" s="4"/>
      <c r="DI121" s="4"/>
      <c r="DJ121" s="4"/>
    </row>
    <row r="122" spans="1:114" ht="15.75" customHeight="1">
      <c r="A122" s="61"/>
      <c r="B122" s="61"/>
      <c r="C122" s="61"/>
      <c r="D122" s="61"/>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61"/>
      <c r="AY122" s="61"/>
      <c r="AZ122" s="61"/>
      <c r="BA122" s="4"/>
      <c r="BB122" s="4"/>
      <c r="BC122" s="4"/>
      <c r="BD122" s="4"/>
      <c r="BE122" s="4"/>
      <c r="BF122" s="4"/>
      <c r="BG122" s="4"/>
      <c r="BH122" s="4"/>
      <c r="BI122" s="4"/>
      <c r="BJ122" s="4"/>
      <c r="BK122" s="4"/>
      <c r="BL122" s="4"/>
      <c r="BM122" s="4"/>
      <c r="BN122" s="61"/>
      <c r="BO122" s="61"/>
      <c r="BP122" s="61"/>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61"/>
      <c r="CU122" s="61"/>
      <c r="CV122" s="61"/>
      <c r="CW122" s="61"/>
      <c r="CX122" s="61"/>
      <c r="CY122" s="4"/>
      <c r="CZ122" s="4"/>
      <c r="DA122" s="4"/>
      <c r="DB122" s="4"/>
      <c r="DC122" s="4"/>
      <c r="DD122" s="4"/>
      <c r="DE122" s="4"/>
      <c r="DF122" s="4"/>
      <c r="DG122" s="4"/>
      <c r="DH122" s="4"/>
      <c r="DI122" s="4"/>
      <c r="DJ122" s="4"/>
    </row>
    <row r="123" spans="1:114" ht="15.75" customHeight="1">
      <c r="A123" s="61"/>
      <c r="B123" s="61"/>
      <c r="C123" s="61"/>
      <c r="D123" s="61"/>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61"/>
      <c r="AY123" s="61"/>
      <c r="AZ123" s="61"/>
      <c r="BA123" s="4"/>
      <c r="BB123" s="4"/>
      <c r="BC123" s="4"/>
      <c r="BD123" s="4"/>
      <c r="BE123" s="4"/>
      <c r="BF123" s="4"/>
      <c r="BG123" s="4"/>
      <c r="BH123" s="4"/>
      <c r="BI123" s="4"/>
      <c r="BJ123" s="4"/>
      <c r="BK123" s="4"/>
      <c r="BL123" s="4"/>
      <c r="BM123" s="4"/>
      <c r="BN123" s="61"/>
      <c r="BO123" s="61"/>
      <c r="BP123" s="61"/>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61"/>
      <c r="CU123" s="61"/>
      <c r="CV123" s="61"/>
      <c r="CW123" s="61"/>
      <c r="CX123" s="61"/>
      <c r="CY123" s="4"/>
      <c r="CZ123" s="4"/>
      <c r="DA123" s="4"/>
      <c r="DB123" s="4"/>
      <c r="DC123" s="4"/>
      <c r="DD123" s="4"/>
      <c r="DE123" s="4"/>
      <c r="DF123" s="4"/>
      <c r="DG123" s="4"/>
      <c r="DH123" s="4"/>
      <c r="DI123" s="4"/>
      <c r="DJ123" s="4"/>
    </row>
    <row r="124" spans="1:114" ht="15.75" customHeight="1">
      <c r="A124" s="61"/>
      <c r="B124" s="61"/>
      <c r="C124" s="61"/>
      <c r="D124" s="61"/>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61"/>
      <c r="AY124" s="61"/>
      <c r="AZ124" s="61"/>
      <c r="BA124" s="4"/>
      <c r="BB124" s="4"/>
      <c r="BC124" s="4"/>
      <c r="BD124" s="4"/>
      <c r="BE124" s="4"/>
      <c r="BF124" s="4"/>
      <c r="BG124" s="4"/>
      <c r="BH124" s="4"/>
      <c r="BI124" s="4"/>
      <c r="BJ124" s="4"/>
      <c r="BK124" s="4"/>
      <c r="BL124" s="4"/>
      <c r="BM124" s="4"/>
      <c r="BN124" s="61"/>
      <c r="BO124" s="61"/>
      <c r="BP124" s="61"/>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61"/>
      <c r="CU124" s="61"/>
      <c r="CV124" s="61"/>
      <c r="CW124" s="61"/>
      <c r="CX124" s="61"/>
      <c r="CY124" s="4"/>
      <c r="CZ124" s="4"/>
      <c r="DA124" s="4"/>
      <c r="DB124" s="4"/>
      <c r="DC124" s="4"/>
      <c r="DD124" s="4"/>
      <c r="DE124" s="4"/>
      <c r="DF124" s="4"/>
      <c r="DG124" s="4"/>
      <c r="DH124" s="4"/>
      <c r="DI124" s="4"/>
      <c r="DJ124" s="4"/>
    </row>
    <row r="125" spans="1:114" ht="15.75" customHeight="1">
      <c r="A125" s="61"/>
      <c r="B125" s="61"/>
      <c r="C125" s="61"/>
      <c r="D125" s="61"/>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61"/>
      <c r="AY125" s="61"/>
      <c r="AZ125" s="61"/>
      <c r="BA125" s="4"/>
      <c r="BB125" s="4"/>
      <c r="BC125" s="4"/>
      <c r="BD125" s="4"/>
      <c r="BE125" s="4"/>
      <c r="BF125" s="4"/>
      <c r="BG125" s="4"/>
      <c r="BH125" s="4"/>
      <c r="BI125" s="4"/>
      <c r="BJ125" s="4"/>
      <c r="BK125" s="4"/>
      <c r="BL125" s="4"/>
      <c r="BM125" s="4"/>
      <c r="BN125" s="61"/>
      <c r="BO125" s="61"/>
      <c r="BP125" s="61"/>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61"/>
      <c r="CU125" s="61"/>
      <c r="CV125" s="61"/>
      <c r="CW125" s="61"/>
      <c r="CX125" s="61"/>
      <c r="CY125" s="4"/>
      <c r="CZ125" s="4"/>
      <c r="DA125" s="4"/>
      <c r="DB125" s="4"/>
      <c r="DC125" s="4"/>
      <c r="DD125" s="4"/>
      <c r="DE125" s="4"/>
      <c r="DF125" s="4"/>
      <c r="DG125" s="4"/>
      <c r="DH125" s="4"/>
      <c r="DI125" s="4"/>
      <c r="DJ125" s="4"/>
    </row>
    <row r="126" spans="1:114" ht="15.75" customHeight="1">
      <c r="A126" s="61"/>
      <c r="B126" s="61"/>
      <c r="C126" s="61"/>
      <c r="D126" s="61"/>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61"/>
      <c r="AY126" s="61"/>
      <c r="AZ126" s="61"/>
      <c r="BA126" s="4"/>
      <c r="BB126" s="4"/>
      <c r="BC126" s="4"/>
      <c r="BD126" s="4"/>
      <c r="BE126" s="4"/>
      <c r="BF126" s="4"/>
      <c r="BG126" s="4"/>
      <c r="BH126" s="4"/>
      <c r="BI126" s="4"/>
      <c r="BJ126" s="4"/>
      <c r="BK126" s="4"/>
      <c r="BL126" s="4"/>
      <c r="BM126" s="4"/>
      <c r="BN126" s="61"/>
      <c r="BO126" s="61"/>
      <c r="BP126" s="61"/>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61"/>
      <c r="CU126" s="61"/>
      <c r="CV126" s="61"/>
      <c r="CW126" s="61"/>
      <c r="CX126" s="61"/>
      <c r="CY126" s="4"/>
      <c r="CZ126" s="4"/>
      <c r="DA126" s="4"/>
      <c r="DB126" s="4"/>
      <c r="DC126" s="4"/>
      <c r="DD126" s="4"/>
      <c r="DE126" s="4"/>
      <c r="DF126" s="4"/>
      <c r="DG126" s="4"/>
      <c r="DH126" s="4"/>
      <c r="DI126" s="4"/>
      <c r="DJ126" s="4"/>
    </row>
    <row r="127" spans="1:114" ht="15.75" customHeight="1">
      <c r="A127" s="61"/>
      <c r="B127" s="61"/>
      <c r="C127" s="61"/>
      <c r="D127" s="61"/>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61"/>
      <c r="AY127" s="61"/>
      <c r="AZ127" s="61"/>
      <c r="BA127" s="4"/>
      <c r="BB127" s="4"/>
      <c r="BC127" s="4"/>
      <c r="BD127" s="4"/>
      <c r="BE127" s="4"/>
      <c r="BF127" s="4"/>
      <c r="BG127" s="4"/>
      <c r="BH127" s="4"/>
      <c r="BI127" s="4"/>
      <c r="BJ127" s="4"/>
      <c r="BK127" s="4"/>
      <c r="BL127" s="4"/>
      <c r="BM127" s="4"/>
      <c r="BN127" s="61"/>
      <c r="BO127" s="61"/>
      <c r="BP127" s="61"/>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61"/>
      <c r="CU127" s="61"/>
      <c r="CV127" s="61"/>
      <c r="CW127" s="61"/>
      <c r="CX127" s="61"/>
      <c r="CY127" s="4"/>
      <c r="CZ127" s="4"/>
      <c r="DA127" s="4"/>
      <c r="DB127" s="4"/>
      <c r="DC127" s="4"/>
      <c r="DD127" s="4"/>
      <c r="DE127" s="4"/>
      <c r="DF127" s="4"/>
      <c r="DG127" s="4"/>
      <c r="DH127" s="4"/>
      <c r="DI127" s="4"/>
      <c r="DJ127" s="4"/>
    </row>
    <row r="128" spans="1:114" ht="15.75" customHeight="1">
      <c r="A128" s="61"/>
      <c r="B128" s="61"/>
      <c r="C128" s="61"/>
      <c r="D128" s="61"/>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61"/>
      <c r="AY128" s="61"/>
      <c r="AZ128" s="61"/>
      <c r="BA128" s="4"/>
      <c r="BB128" s="4"/>
      <c r="BC128" s="4"/>
      <c r="BD128" s="4"/>
      <c r="BE128" s="4"/>
      <c r="BF128" s="4"/>
      <c r="BG128" s="4"/>
      <c r="BH128" s="4"/>
      <c r="BI128" s="4"/>
      <c r="BJ128" s="4"/>
      <c r="BK128" s="4"/>
      <c r="BL128" s="4"/>
      <c r="BM128" s="4"/>
      <c r="BN128" s="61"/>
      <c r="BO128" s="61"/>
      <c r="BP128" s="61"/>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61"/>
      <c r="CU128" s="61"/>
      <c r="CV128" s="61"/>
      <c r="CW128" s="61"/>
      <c r="CX128" s="61"/>
      <c r="CY128" s="4"/>
      <c r="CZ128" s="4"/>
      <c r="DA128" s="4"/>
      <c r="DB128" s="4"/>
      <c r="DC128" s="4"/>
      <c r="DD128" s="4"/>
      <c r="DE128" s="4"/>
      <c r="DF128" s="4"/>
      <c r="DG128" s="4"/>
      <c r="DH128" s="4"/>
      <c r="DI128" s="4"/>
      <c r="DJ128" s="4"/>
    </row>
    <row r="129" spans="1:114" ht="15.75" customHeight="1">
      <c r="A129" s="61"/>
      <c r="B129" s="61"/>
      <c r="C129" s="61"/>
      <c r="D129" s="61"/>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61"/>
      <c r="AY129" s="61"/>
      <c r="AZ129" s="61"/>
      <c r="BA129" s="4"/>
      <c r="BB129" s="4"/>
      <c r="BC129" s="4"/>
      <c r="BD129" s="4"/>
      <c r="BE129" s="4"/>
      <c r="BF129" s="4"/>
      <c r="BG129" s="4"/>
      <c r="BH129" s="4"/>
      <c r="BI129" s="4"/>
      <c r="BJ129" s="4"/>
      <c r="BK129" s="4"/>
      <c r="BL129" s="4"/>
      <c r="BM129" s="4"/>
      <c r="BN129" s="61"/>
      <c r="BO129" s="61"/>
      <c r="BP129" s="61"/>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61"/>
      <c r="CU129" s="61"/>
      <c r="CV129" s="61"/>
      <c r="CW129" s="61"/>
      <c r="CX129" s="61"/>
      <c r="CY129" s="4"/>
      <c r="CZ129" s="4"/>
      <c r="DA129" s="4"/>
      <c r="DB129" s="4"/>
      <c r="DC129" s="4"/>
      <c r="DD129" s="4"/>
      <c r="DE129" s="4"/>
      <c r="DF129" s="4"/>
      <c r="DG129" s="4"/>
      <c r="DH129" s="4"/>
      <c r="DI129" s="4"/>
      <c r="DJ129" s="4"/>
    </row>
    <row r="130" spans="1:114" ht="15.75" customHeight="1">
      <c r="A130" s="61"/>
      <c r="B130" s="61"/>
      <c r="C130" s="61"/>
      <c r="D130" s="61"/>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61"/>
      <c r="AY130" s="61"/>
      <c r="AZ130" s="61"/>
      <c r="BA130" s="4"/>
      <c r="BB130" s="4"/>
      <c r="BC130" s="4"/>
      <c r="BD130" s="4"/>
      <c r="BE130" s="4"/>
      <c r="BF130" s="4"/>
      <c r="BG130" s="4"/>
      <c r="BH130" s="4"/>
      <c r="BI130" s="4"/>
      <c r="BJ130" s="4"/>
      <c r="BK130" s="4"/>
      <c r="BL130" s="4"/>
      <c r="BM130" s="4"/>
      <c r="BN130" s="61"/>
      <c r="BO130" s="61"/>
      <c r="BP130" s="61"/>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61"/>
      <c r="CU130" s="61"/>
      <c r="CV130" s="61"/>
      <c r="CW130" s="61"/>
      <c r="CX130" s="61"/>
      <c r="CY130" s="4"/>
      <c r="CZ130" s="4"/>
      <c r="DA130" s="4"/>
      <c r="DB130" s="4"/>
      <c r="DC130" s="4"/>
      <c r="DD130" s="4"/>
      <c r="DE130" s="4"/>
      <c r="DF130" s="4"/>
      <c r="DG130" s="4"/>
      <c r="DH130" s="4"/>
      <c r="DI130" s="4"/>
      <c r="DJ130" s="4"/>
    </row>
    <row r="131" spans="1:114" ht="15.75" customHeight="1">
      <c r="A131" s="61"/>
      <c r="B131" s="61"/>
      <c r="C131" s="61"/>
      <c r="D131" s="61"/>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61"/>
      <c r="AY131" s="61"/>
      <c r="AZ131" s="61"/>
      <c r="BA131" s="4"/>
      <c r="BB131" s="4"/>
      <c r="BC131" s="4"/>
      <c r="BD131" s="4"/>
      <c r="BE131" s="4"/>
      <c r="BF131" s="4"/>
      <c r="BG131" s="4"/>
      <c r="BH131" s="4"/>
      <c r="BI131" s="4"/>
      <c r="BJ131" s="4"/>
      <c r="BK131" s="4"/>
      <c r="BL131" s="4"/>
      <c r="BM131" s="4"/>
      <c r="BN131" s="61"/>
      <c r="BO131" s="61"/>
      <c r="BP131" s="61"/>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61"/>
      <c r="CU131" s="61"/>
      <c r="CV131" s="61"/>
      <c r="CW131" s="61"/>
      <c r="CX131" s="61"/>
      <c r="CY131" s="4"/>
      <c r="CZ131" s="4"/>
      <c r="DA131" s="4"/>
      <c r="DB131" s="4"/>
      <c r="DC131" s="4"/>
      <c r="DD131" s="4"/>
      <c r="DE131" s="4"/>
      <c r="DF131" s="4"/>
      <c r="DG131" s="4"/>
      <c r="DH131" s="4"/>
      <c r="DI131" s="4"/>
      <c r="DJ131" s="4"/>
    </row>
    <row r="132" spans="1:114" ht="15.75" customHeight="1">
      <c r="A132" s="61"/>
      <c r="B132" s="61"/>
      <c r="C132" s="61"/>
      <c r="D132" s="61"/>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61"/>
      <c r="AY132" s="61"/>
      <c r="AZ132" s="61"/>
      <c r="BA132" s="4"/>
      <c r="BB132" s="4"/>
      <c r="BC132" s="4"/>
      <c r="BD132" s="4"/>
      <c r="BE132" s="4"/>
      <c r="BF132" s="4"/>
      <c r="BG132" s="4"/>
      <c r="BH132" s="4"/>
      <c r="BI132" s="4"/>
      <c r="BJ132" s="4"/>
      <c r="BK132" s="4"/>
      <c r="BL132" s="4"/>
      <c r="BM132" s="4"/>
      <c r="BN132" s="61"/>
      <c r="BO132" s="61"/>
      <c r="BP132" s="61"/>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61"/>
      <c r="CU132" s="61"/>
      <c r="CV132" s="61"/>
      <c r="CW132" s="61"/>
      <c r="CX132" s="61"/>
      <c r="CY132" s="4"/>
      <c r="CZ132" s="4"/>
      <c r="DA132" s="4"/>
      <c r="DB132" s="4"/>
      <c r="DC132" s="4"/>
      <c r="DD132" s="4"/>
      <c r="DE132" s="4"/>
      <c r="DF132" s="4"/>
      <c r="DG132" s="4"/>
      <c r="DH132" s="4"/>
      <c r="DI132" s="4"/>
      <c r="DJ132" s="4"/>
    </row>
    <row r="133" spans="1:114" ht="15.75" customHeight="1">
      <c r="A133" s="61"/>
      <c r="B133" s="61"/>
      <c r="C133" s="61"/>
      <c r="D133" s="61"/>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61"/>
      <c r="AY133" s="61"/>
      <c r="AZ133" s="61"/>
      <c r="BA133" s="4"/>
      <c r="BB133" s="4"/>
      <c r="BC133" s="4"/>
      <c r="BD133" s="4"/>
      <c r="BE133" s="4"/>
      <c r="BF133" s="4"/>
      <c r="BG133" s="4"/>
      <c r="BH133" s="4"/>
      <c r="BI133" s="4"/>
      <c r="BJ133" s="4"/>
      <c r="BK133" s="4"/>
      <c r="BL133" s="4"/>
      <c r="BM133" s="4"/>
      <c r="BN133" s="61"/>
      <c r="BO133" s="61"/>
      <c r="BP133" s="61"/>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61"/>
      <c r="CU133" s="61"/>
      <c r="CV133" s="61"/>
      <c r="CW133" s="61"/>
      <c r="CX133" s="61"/>
      <c r="CY133" s="4"/>
      <c r="CZ133" s="4"/>
      <c r="DA133" s="4"/>
      <c r="DB133" s="4"/>
      <c r="DC133" s="4"/>
      <c r="DD133" s="4"/>
      <c r="DE133" s="4"/>
      <c r="DF133" s="4"/>
      <c r="DG133" s="4"/>
      <c r="DH133" s="4"/>
      <c r="DI133" s="4"/>
      <c r="DJ133" s="4"/>
    </row>
    <row r="134" spans="1:114" ht="15.75" customHeight="1">
      <c r="A134" s="61"/>
      <c r="B134" s="61"/>
      <c r="C134" s="61"/>
      <c r="D134" s="61"/>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61"/>
      <c r="AY134" s="61"/>
      <c r="AZ134" s="61"/>
      <c r="BA134" s="4"/>
      <c r="BB134" s="4"/>
      <c r="BC134" s="4"/>
      <c r="BD134" s="4"/>
      <c r="BE134" s="4"/>
      <c r="BF134" s="4"/>
      <c r="BG134" s="4"/>
      <c r="BH134" s="4"/>
      <c r="BI134" s="4"/>
      <c r="BJ134" s="4"/>
      <c r="BK134" s="4"/>
      <c r="BL134" s="4"/>
      <c r="BM134" s="4"/>
      <c r="BN134" s="61"/>
      <c r="BO134" s="61"/>
      <c r="BP134" s="61"/>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61"/>
      <c r="CU134" s="61"/>
      <c r="CV134" s="61"/>
      <c r="CW134" s="61"/>
      <c r="CX134" s="61"/>
      <c r="CY134" s="4"/>
      <c r="CZ134" s="4"/>
      <c r="DA134" s="4"/>
      <c r="DB134" s="4"/>
      <c r="DC134" s="4"/>
      <c r="DD134" s="4"/>
      <c r="DE134" s="4"/>
      <c r="DF134" s="4"/>
      <c r="DG134" s="4"/>
      <c r="DH134" s="4"/>
      <c r="DI134" s="4"/>
      <c r="DJ134" s="4"/>
    </row>
    <row r="135" spans="1:114" ht="15.75" customHeight="1">
      <c r="A135" s="61"/>
      <c r="B135" s="61"/>
      <c r="C135" s="61"/>
      <c r="D135" s="61"/>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61"/>
      <c r="AY135" s="61"/>
      <c r="AZ135" s="61"/>
      <c r="BA135" s="4"/>
      <c r="BB135" s="4"/>
      <c r="BC135" s="4"/>
      <c r="BD135" s="4"/>
      <c r="BE135" s="4"/>
      <c r="BF135" s="4"/>
      <c r="BG135" s="4"/>
      <c r="BH135" s="4"/>
      <c r="BI135" s="4"/>
      <c r="BJ135" s="4"/>
      <c r="BK135" s="4"/>
      <c r="BL135" s="4"/>
      <c r="BM135" s="4"/>
      <c r="BN135" s="61"/>
      <c r="BO135" s="61"/>
      <c r="BP135" s="61"/>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61"/>
      <c r="CU135" s="61"/>
      <c r="CV135" s="61"/>
      <c r="CW135" s="61"/>
      <c r="CX135" s="61"/>
      <c r="CY135" s="4"/>
      <c r="CZ135" s="4"/>
      <c r="DA135" s="4"/>
      <c r="DB135" s="4"/>
      <c r="DC135" s="4"/>
      <c r="DD135" s="4"/>
      <c r="DE135" s="4"/>
      <c r="DF135" s="4"/>
      <c r="DG135" s="4"/>
      <c r="DH135" s="4"/>
      <c r="DI135" s="4"/>
      <c r="DJ135" s="4"/>
    </row>
    <row r="136" spans="1:114" ht="15.75" customHeight="1">
      <c r="A136" s="61"/>
      <c r="B136" s="61"/>
      <c r="C136" s="61"/>
      <c r="D136" s="61"/>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61"/>
      <c r="AY136" s="61"/>
      <c r="AZ136" s="61"/>
      <c r="BA136" s="4"/>
      <c r="BB136" s="4"/>
      <c r="BC136" s="4"/>
      <c r="BD136" s="4"/>
      <c r="BE136" s="4"/>
      <c r="BF136" s="4"/>
      <c r="BG136" s="4"/>
      <c r="BH136" s="4"/>
      <c r="BI136" s="4"/>
      <c r="BJ136" s="4"/>
      <c r="BK136" s="4"/>
      <c r="BL136" s="4"/>
      <c r="BM136" s="4"/>
      <c r="BN136" s="61"/>
      <c r="BO136" s="61"/>
      <c r="BP136" s="61"/>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61"/>
      <c r="CU136" s="61"/>
      <c r="CV136" s="61"/>
      <c r="CW136" s="61"/>
      <c r="CX136" s="61"/>
      <c r="CY136" s="4"/>
      <c r="CZ136" s="4"/>
      <c r="DA136" s="4"/>
      <c r="DB136" s="4"/>
      <c r="DC136" s="4"/>
      <c r="DD136" s="4"/>
      <c r="DE136" s="4"/>
      <c r="DF136" s="4"/>
      <c r="DG136" s="4"/>
      <c r="DH136" s="4"/>
      <c r="DI136" s="4"/>
      <c r="DJ136" s="4"/>
    </row>
    <row r="137" spans="1:114" ht="15.75" customHeight="1">
      <c r="A137" s="61"/>
      <c r="B137" s="61"/>
      <c r="C137" s="61"/>
      <c r="D137" s="61"/>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61"/>
      <c r="AY137" s="61"/>
      <c r="AZ137" s="61"/>
      <c r="BA137" s="4"/>
      <c r="BB137" s="4"/>
      <c r="BC137" s="4"/>
      <c r="BD137" s="4"/>
      <c r="BE137" s="4"/>
      <c r="BF137" s="4"/>
      <c r="BG137" s="4"/>
      <c r="BH137" s="4"/>
      <c r="BI137" s="4"/>
      <c r="BJ137" s="4"/>
      <c r="BK137" s="4"/>
      <c r="BL137" s="4"/>
      <c r="BM137" s="4"/>
      <c r="BN137" s="61"/>
      <c r="BO137" s="61"/>
      <c r="BP137" s="61"/>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61"/>
      <c r="CU137" s="61"/>
      <c r="CV137" s="61"/>
      <c r="CW137" s="61"/>
      <c r="CX137" s="61"/>
      <c r="CY137" s="4"/>
      <c r="CZ137" s="4"/>
      <c r="DA137" s="4"/>
      <c r="DB137" s="4"/>
      <c r="DC137" s="4"/>
      <c r="DD137" s="4"/>
      <c r="DE137" s="4"/>
      <c r="DF137" s="4"/>
      <c r="DG137" s="4"/>
      <c r="DH137" s="4"/>
      <c r="DI137" s="4"/>
      <c r="DJ137" s="4"/>
    </row>
    <row r="138" spans="1:114" ht="15.75" customHeight="1">
      <c r="A138" s="61"/>
      <c r="B138" s="61"/>
      <c r="C138" s="61"/>
      <c r="D138" s="61"/>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61"/>
      <c r="AY138" s="61"/>
      <c r="AZ138" s="61"/>
      <c r="BA138" s="4"/>
      <c r="BB138" s="4"/>
      <c r="BC138" s="4"/>
      <c r="BD138" s="4"/>
      <c r="BE138" s="4"/>
      <c r="BF138" s="4"/>
      <c r="BG138" s="4"/>
      <c r="BH138" s="4"/>
      <c r="BI138" s="4"/>
      <c r="BJ138" s="4"/>
      <c r="BK138" s="4"/>
      <c r="BL138" s="4"/>
      <c r="BM138" s="4"/>
      <c r="BN138" s="61"/>
      <c r="BO138" s="61"/>
      <c r="BP138" s="61"/>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61"/>
      <c r="CU138" s="61"/>
      <c r="CV138" s="61"/>
      <c r="CW138" s="61"/>
      <c r="CX138" s="61"/>
      <c r="CY138" s="4"/>
      <c r="CZ138" s="4"/>
      <c r="DA138" s="4"/>
      <c r="DB138" s="4"/>
      <c r="DC138" s="4"/>
      <c r="DD138" s="4"/>
      <c r="DE138" s="4"/>
      <c r="DF138" s="4"/>
      <c r="DG138" s="4"/>
      <c r="DH138" s="4"/>
      <c r="DI138" s="4"/>
      <c r="DJ138" s="4"/>
    </row>
    <row r="139" spans="1:114" ht="15.75" customHeight="1">
      <c r="A139" s="61"/>
      <c r="B139" s="61"/>
      <c r="C139" s="61"/>
      <c r="D139" s="61"/>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61"/>
      <c r="AY139" s="61"/>
      <c r="AZ139" s="61"/>
      <c r="BA139" s="4"/>
      <c r="BB139" s="4"/>
      <c r="BC139" s="4"/>
      <c r="BD139" s="4"/>
      <c r="BE139" s="4"/>
      <c r="BF139" s="4"/>
      <c r="BG139" s="4"/>
      <c r="BH139" s="4"/>
      <c r="BI139" s="4"/>
      <c r="BJ139" s="4"/>
      <c r="BK139" s="4"/>
      <c r="BL139" s="4"/>
      <c r="BM139" s="4"/>
      <c r="BN139" s="61"/>
      <c r="BO139" s="61"/>
      <c r="BP139" s="61"/>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61"/>
      <c r="CU139" s="61"/>
      <c r="CV139" s="61"/>
      <c r="CW139" s="61"/>
      <c r="CX139" s="61"/>
      <c r="CY139" s="4"/>
      <c r="CZ139" s="4"/>
      <c r="DA139" s="4"/>
      <c r="DB139" s="4"/>
      <c r="DC139" s="4"/>
      <c r="DD139" s="4"/>
      <c r="DE139" s="4"/>
      <c r="DF139" s="4"/>
      <c r="DG139" s="4"/>
      <c r="DH139" s="4"/>
      <c r="DI139" s="4"/>
      <c r="DJ139" s="4"/>
    </row>
    <row r="140" spans="1:114" ht="15.75" customHeight="1">
      <c r="A140" s="61"/>
      <c r="B140" s="61"/>
      <c r="C140" s="61"/>
      <c r="D140" s="61"/>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61"/>
      <c r="AY140" s="61"/>
      <c r="AZ140" s="61"/>
      <c r="BA140" s="4"/>
      <c r="BB140" s="4"/>
      <c r="BC140" s="4"/>
      <c r="BD140" s="4"/>
      <c r="BE140" s="4"/>
      <c r="BF140" s="4"/>
      <c r="BG140" s="4"/>
      <c r="BH140" s="4"/>
      <c r="BI140" s="4"/>
      <c r="BJ140" s="4"/>
      <c r="BK140" s="4"/>
      <c r="BL140" s="4"/>
      <c r="BM140" s="4"/>
      <c r="BN140" s="61"/>
      <c r="BO140" s="61"/>
      <c r="BP140" s="61"/>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61"/>
      <c r="CU140" s="61"/>
      <c r="CV140" s="61"/>
      <c r="CW140" s="61"/>
      <c r="CX140" s="61"/>
      <c r="CY140" s="4"/>
      <c r="CZ140" s="4"/>
      <c r="DA140" s="4"/>
      <c r="DB140" s="4"/>
      <c r="DC140" s="4"/>
      <c r="DD140" s="4"/>
      <c r="DE140" s="4"/>
      <c r="DF140" s="4"/>
      <c r="DG140" s="4"/>
      <c r="DH140" s="4"/>
      <c r="DI140" s="4"/>
      <c r="DJ140" s="4"/>
    </row>
    <row r="141" spans="1:114" ht="15.75" customHeight="1">
      <c r="A141" s="61"/>
      <c r="B141" s="61"/>
      <c r="C141" s="61"/>
      <c r="D141" s="61"/>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61"/>
      <c r="AY141" s="61"/>
      <c r="AZ141" s="61"/>
      <c r="BA141" s="4"/>
      <c r="BB141" s="4"/>
      <c r="BC141" s="4"/>
      <c r="BD141" s="4"/>
      <c r="BE141" s="4"/>
      <c r="BF141" s="4"/>
      <c r="BG141" s="4"/>
      <c r="BH141" s="4"/>
      <c r="BI141" s="4"/>
      <c r="BJ141" s="4"/>
      <c r="BK141" s="4"/>
      <c r="BL141" s="4"/>
      <c r="BM141" s="4"/>
      <c r="BN141" s="61"/>
      <c r="BO141" s="61"/>
      <c r="BP141" s="61"/>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61"/>
      <c r="CU141" s="61"/>
      <c r="CV141" s="61"/>
      <c r="CW141" s="61"/>
      <c r="CX141" s="61"/>
      <c r="CY141" s="4"/>
      <c r="CZ141" s="4"/>
      <c r="DA141" s="4"/>
      <c r="DB141" s="4"/>
      <c r="DC141" s="4"/>
      <c r="DD141" s="4"/>
      <c r="DE141" s="4"/>
      <c r="DF141" s="4"/>
      <c r="DG141" s="4"/>
      <c r="DH141" s="4"/>
      <c r="DI141" s="4"/>
      <c r="DJ141" s="4"/>
    </row>
    <row r="142" spans="1:114" ht="15.75" customHeight="1">
      <c r="A142" s="61"/>
      <c r="B142" s="61"/>
      <c r="C142" s="61"/>
      <c r="D142" s="61"/>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61"/>
      <c r="AY142" s="61"/>
      <c r="AZ142" s="61"/>
      <c r="BA142" s="4"/>
      <c r="BB142" s="4"/>
      <c r="BC142" s="4"/>
      <c r="BD142" s="4"/>
      <c r="BE142" s="4"/>
      <c r="BF142" s="4"/>
      <c r="BG142" s="4"/>
      <c r="BH142" s="4"/>
      <c r="BI142" s="4"/>
      <c r="BJ142" s="4"/>
      <c r="BK142" s="4"/>
      <c r="BL142" s="4"/>
      <c r="BM142" s="4"/>
      <c r="BN142" s="61"/>
      <c r="BO142" s="61"/>
      <c r="BP142" s="61"/>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61"/>
      <c r="CU142" s="61"/>
      <c r="CV142" s="61"/>
      <c r="CW142" s="61"/>
      <c r="CX142" s="61"/>
      <c r="CY142" s="4"/>
      <c r="CZ142" s="4"/>
      <c r="DA142" s="4"/>
      <c r="DB142" s="4"/>
      <c r="DC142" s="4"/>
      <c r="DD142" s="4"/>
      <c r="DE142" s="4"/>
      <c r="DF142" s="4"/>
      <c r="DG142" s="4"/>
      <c r="DH142" s="4"/>
      <c r="DI142" s="4"/>
      <c r="DJ142" s="4"/>
    </row>
    <row r="143" spans="1:114" ht="15.75" customHeight="1">
      <c r="A143" s="61"/>
      <c r="B143" s="61"/>
      <c r="C143" s="61"/>
      <c r="D143" s="61"/>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61"/>
      <c r="AY143" s="61"/>
      <c r="AZ143" s="61"/>
      <c r="BA143" s="4"/>
      <c r="BB143" s="4"/>
      <c r="BC143" s="4"/>
      <c r="BD143" s="4"/>
      <c r="BE143" s="4"/>
      <c r="BF143" s="4"/>
      <c r="BG143" s="4"/>
      <c r="BH143" s="4"/>
      <c r="BI143" s="4"/>
      <c r="BJ143" s="4"/>
      <c r="BK143" s="4"/>
      <c r="BL143" s="4"/>
      <c r="BM143" s="4"/>
      <c r="BN143" s="61"/>
      <c r="BO143" s="61"/>
      <c r="BP143" s="61"/>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61"/>
      <c r="CU143" s="61"/>
      <c r="CV143" s="61"/>
      <c r="CW143" s="61"/>
      <c r="CX143" s="61"/>
      <c r="CY143" s="4"/>
      <c r="CZ143" s="4"/>
      <c r="DA143" s="4"/>
      <c r="DB143" s="4"/>
      <c r="DC143" s="4"/>
      <c r="DD143" s="4"/>
      <c r="DE143" s="4"/>
      <c r="DF143" s="4"/>
      <c r="DG143" s="4"/>
      <c r="DH143" s="4"/>
      <c r="DI143" s="4"/>
      <c r="DJ143" s="4"/>
    </row>
    <row r="144" spans="1:114" ht="15.75" customHeight="1">
      <c r="A144" s="61"/>
      <c r="B144" s="61"/>
      <c r="C144" s="61"/>
      <c r="D144" s="61"/>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61"/>
      <c r="AY144" s="61"/>
      <c r="AZ144" s="61"/>
      <c r="BA144" s="4"/>
      <c r="BB144" s="4"/>
      <c r="BC144" s="4"/>
      <c r="BD144" s="4"/>
      <c r="BE144" s="4"/>
      <c r="BF144" s="4"/>
      <c r="BG144" s="4"/>
      <c r="BH144" s="4"/>
      <c r="BI144" s="4"/>
      <c r="BJ144" s="4"/>
      <c r="BK144" s="4"/>
      <c r="BL144" s="4"/>
      <c r="BM144" s="4"/>
      <c r="BN144" s="61"/>
      <c r="BO144" s="61"/>
      <c r="BP144" s="61"/>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61"/>
      <c r="CU144" s="61"/>
      <c r="CV144" s="61"/>
      <c r="CW144" s="61"/>
      <c r="CX144" s="61"/>
      <c r="CY144" s="4"/>
      <c r="CZ144" s="4"/>
      <c r="DA144" s="4"/>
      <c r="DB144" s="4"/>
      <c r="DC144" s="4"/>
      <c r="DD144" s="4"/>
      <c r="DE144" s="4"/>
      <c r="DF144" s="4"/>
      <c r="DG144" s="4"/>
      <c r="DH144" s="4"/>
      <c r="DI144" s="4"/>
      <c r="DJ144" s="4"/>
    </row>
    <row r="145" spans="1:114" ht="15.75" customHeight="1">
      <c r="A145" s="61"/>
      <c r="B145" s="61"/>
      <c r="C145" s="61"/>
      <c r="D145" s="61"/>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61"/>
      <c r="AY145" s="61"/>
      <c r="AZ145" s="61"/>
      <c r="BA145" s="4"/>
      <c r="BB145" s="4"/>
      <c r="BC145" s="4"/>
      <c r="BD145" s="4"/>
      <c r="BE145" s="4"/>
      <c r="BF145" s="4"/>
      <c r="BG145" s="4"/>
      <c r="BH145" s="4"/>
      <c r="BI145" s="4"/>
      <c r="BJ145" s="4"/>
      <c r="BK145" s="4"/>
      <c r="BL145" s="4"/>
      <c r="BM145" s="4"/>
      <c r="BN145" s="61"/>
      <c r="BO145" s="61"/>
      <c r="BP145" s="61"/>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61"/>
      <c r="CU145" s="61"/>
      <c r="CV145" s="61"/>
      <c r="CW145" s="61"/>
      <c r="CX145" s="61"/>
      <c r="CY145" s="4"/>
      <c r="CZ145" s="4"/>
      <c r="DA145" s="4"/>
      <c r="DB145" s="4"/>
      <c r="DC145" s="4"/>
      <c r="DD145" s="4"/>
      <c r="DE145" s="4"/>
      <c r="DF145" s="4"/>
      <c r="DG145" s="4"/>
      <c r="DH145" s="4"/>
      <c r="DI145" s="4"/>
      <c r="DJ145" s="4"/>
    </row>
    <row r="146" spans="1:114" ht="15.75" customHeight="1">
      <c r="A146" s="61"/>
      <c r="B146" s="61"/>
      <c r="C146" s="61"/>
      <c r="D146" s="61"/>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61"/>
      <c r="AY146" s="61"/>
      <c r="AZ146" s="61"/>
      <c r="BA146" s="4"/>
      <c r="BB146" s="4"/>
      <c r="BC146" s="4"/>
      <c r="BD146" s="4"/>
      <c r="BE146" s="4"/>
      <c r="BF146" s="4"/>
      <c r="BG146" s="4"/>
      <c r="BH146" s="4"/>
      <c r="BI146" s="4"/>
      <c r="BJ146" s="4"/>
      <c r="BK146" s="4"/>
      <c r="BL146" s="4"/>
      <c r="BM146" s="4"/>
      <c r="BN146" s="61"/>
      <c r="BO146" s="61"/>
      <c r="BP146" s="61"/>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61"/>
      <c r="CU146" s="61"/>
      <c r="CV146" s="61"/>
      <c r="CW146" s="61"/>
      <c r="CX146" s="61"/>
      <c r="CY146" s="4"/>
      <c r="CZ146" s="4"/>
      <c r="DA146" s="4"/>
      <c r="DB146" s="4"/>
      <c r="DC146" s="4"/>
      <c r="DD146" s="4"/>
      <c r="DE146" s="4"/>
      <c r="DF146" s="4"/>
      <c r="DG146" s="4"/>
      <c r="DH146" s="4"/>
      <c r="DI146" s="4"/>
      <c r="DJ146" s="4"/>
    </row>
    <row r="147" spans="1:114" ht="15.75" customHeight="1">
      <c r="A147" s="61"/>
      <c r="B147" s="61"/>
      <c r="C147" s="61"/>
      <c r="D147" s="61"/>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61"/>
      <c r="AY147" s="61"/>
      <c r="AZ147" s="61"/>
      <c r="BA147" s="4"/>
      <c r="BB147" s="4"/>
      <c r="BC147" s="4"/>
      <c r="BD147" s="4"/>
      <c r="BE147" s="4"/>
      <c r="BF147" s="4"/>
      <c r="BG147" s="4"/>
      <c r="BH147" s="4"/>
      <c r="BI147" s="4"/>
      <c r="BJ147" s="4"/>
      <c r="BK147" s="4"/>
      <c r="BL147" s="4"/>
      <c r="BM147" s="4"/>
      <c r="BN147" s="61"/>
      <c r="BO147" s="61"/>
      <c r="BP147" s="61"/>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61"/>
      <c r="CU147" s="61"/>
      <c r="CV147" s="61"/>
      <c r="CW147" s="61"/>
      <c r="CX147" s="61"/>
      <c r="CY147" s="4"/>
      <c r="CZ147" s="4"/>
      <c r="DA147" s="4"/>
      <c r="DB147" s="4"/>
      <c r="DC147" s="4"/>
      <c r="DD147" s="4"/>
      <c r="DE147" s="4"/>
      <c r="DF147" s="4"/>
      <c r="DG147" s="4"/>
      <c r="DH147" s="4"/>
      <c r="DI147" s="4"/>
      <c r="DJ147" s="4"/>
    </row>
    <row r="148" spans="1:114" ht="15.75" customHeight="1">
      <c r="A148" s="61"/>
      <c r="B148" s="61"/>
      <c r="C148" s="61"/>
      <c r="D148" s="61"/>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61"/>
      <c r="AY148" s="61"/>
      <c r="AZ148" s="61"/>
      <c r="BA148" s="4"/>
      <c r="BB148" s="4"/>
      <c r="BC148" s="4"/>
      <c r="BD148" s="4"/>
      <c r="BE148" s="4"/>
      <c r="BF148" s="4"/>
      <c r="BG148" s="4"/>
      <c r="BH148" s="4"/>
      <c r="BI148" s="4"/>
      <c r="BJ148" s="4"/>
      <c r="BK148" s="4"/>
      <c r="BL148" s="4"/>
      <c r="BM148" s="4"/>
      <c r="BN148" s="61"/>
      <c r="BO148" s="61"/>
      <c r="BP148" s="61"/>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61"/>
      <c r="CU148" s="61"/>
      <c r="CV148" s="61"/>
      <c r="CW148" s="61"/>
      <c r="CX148" s="61"/>
      <c r="CY148" s="4"/>
      <c r="CZ148" s="4"/>
      <c r="DA148" s="4"/>
      <c r="DB148" s="4"/>
      <c r="DC148" s="4"/>
      <c r="DD148" s="4"/>
      <c r="DE148" s="4"/>
      <c r="DF148" s="4"/>
      <c r="DG148" s="4"/>
      <c r="DH148" s="4"/>
      <c r="DI148" s="4"/>
      <c r="DJ148" s="4"/>
    </row>
    <row r="149" spans="1:114" ht="15.75" customHeight="1">
      <c r="A149" s="61"/>
      <c r="B149" s="61"/>
      <c r="C149" s="61"/>
      <c r="D149" s="61"/>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61"/>
      <c r="AY149" s="61"/>
      <c r="AZ149" s="61"/>
      <c r="BA149" s="4"/>
      <c r="BB149" s="4"/>
      <c r="BC149" s="4"/>
      <c r="BD149" s="4"/>
      <c r="BE149" s="4"/>
      <c r="BF149" s="4"/>
      <c r="BG149" s="4"/>
      <c r="BH149" s="4"/>
      <c r="BI149" s="4"/>
      <c r="BJ149" s="4"/>
      <c r="BK149" s="4"/>
      <c r="BL149" s="4"/>
      <c r="BM149" s="4"/>
      <c r="BN149" s="61"/>
      <c r="BO149" s="61"/>
      <c r="BP149" s="61"/>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61"/>
      <c r="CU149" s="61"/>
      <c r="CV149" s="61"/>
      <c r="CW149" s="61"/>
      <c r="CX149" s="61"/>
      <c r="CY149" s="4"/>
      <c r="CZ149" s="4"/>
      <c r="DA149" s="4"/>
      <c r="DB149" s="4"/>
      <c r="DC149" s="4"/>
      <c r="DD149" s="4"/>
      <c r="DE149" s="4"/>
      <c r="DF149" s="4"/>
      <c r="DG149" s="4"/>
      <c r="DH149" s="4"/>
      <c r="DI149" s="4"/>
      <c r="DJ149" s="4"/>
    </row>
    <row r="150" spans="1:114" ht="15.75" customHeight="1">
      <c r="A150" s="61"/>
      <c r="B150" s="61"/>
      <c r="C150" s="61"/>
      <c r="D150" s="61"/>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61"/>
      <c r="AY150" s="61"/>
      <c r="AZ150" s="61"/>
      <c r="BA150" s="4"/>
      <c r="BB150" s="4"/>
      <c r="BC150" s="4"/>
      <c r="BD150" s="4"/>
      <c r="BE150" s="4"/>
      <c r="BF150" s="4"/>
      <c r="BG150" s="4"/>
      <c r="BH150" s="4"/>
      <c r="BI150" s="4"/>
      <c r="BJ150" s="4"/>
      <c r="BK150" s="4"/>
      <c r="BL150" s="4"/>
      <c r="BM150" s="4"/>
      <c r="BN150" s="61"/>
      <c r="BO150" s="61"/>
      <c r="BP150" s="61"/>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61"/>
      <c r="CU150" s="61"/>
      <c r="CV150" s="61"/>
      <c r="CW150" s="61"/>
      <c r="CX150" s="61"/>
      <c r="CY150" s="4"/>
      <c r="CZ150" s="4"/>
      <c r="DA150" s="4"/>
      <c r="DB150" s="4"/>
      <c r="DC150" s="4"/>
      <c r="DD150" s="4"/>
      <c r="DE150" s="4"/>
      <c r="DF150" s="4"/>
      <c r="DG150" s="4"/>
      <c r="DH150" s="4"/>
      <c r="DI150" s="4"/>
      <c r="DJ150" s="4"/>
    </row>
    <row r="151" spans="1:114" ht="15.75" customHeight="1">
      <c r="A151" s="61"/>
      <c r="B151" s="61"/>
      <c r="C151" s="61"/>
      <c r="D151" s="61"/>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61"/>
      <c r="AY151" s="61"/>
      <c r="AZ151" s="61"/>
      <c r="BA151" s="4"/>
      <c r="BB151" s="4"/>
      <c r="BC151" s="4"/>
      <c r="BD151" s="4"/>
      <c r="BE151" s="4"/>
      <c r="BF151" s="4"/>
      <c r="BG151" s="4"/>
      <c r="BH151" s="4"/>
      <c r="BI151" s="4"/>
      <c r="BJ151" s="4"/>
      <c r="BK151" s="4"/>
      <c r="BL151" s="4"/>
      <c r="BM151" s="4"/>
      <c r="BN151" s="61"/>
      <c r="BO151" s="61"/>
      <c r="BP151" s="61"/>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61"/>
      <c r="CU151" s="61"/>
      <c r="CV151" s="61"/>
      <c r="CW151" s="61"/>
      <c r="CX151" s="61"/>
      <c r="CY151" s="4"/>
      <c r="CZ151" s="4"/>
      <c r="DA151" s="4"/>
      <c r="DB151" s="4"/>
      <c r="DC151" s="4"/>
      <c r="DD151" s="4"/>
      <c r="DE151" s="4"/>
      <c r="DF151" s="4"/>
      <c r="DG151" s="4"/>
      <c r="DH151" s="4"/>
      <c r="DI151" s="4"/>
      <c r="DJ151" s="4"/>
    </row>
    <row r="152" spans="1:114" ht="15.75" customHeight="1">
      <c r="A152" s="61"/>
      <c r="B152" s="61"/>
      <c r="C152" s="61"/>
      <c r="D152" s="61"/>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61"/>
      <c r="AY152" s="61"/>
      <c r="AZ152" s="61"/>
      <c r="BA152" s="4"/>
      <c r="BB152" s="4"/>
      <c r="BC152" s="4"/>
      <c r="BD152" s="4"/>
      <c r="BE152" s="4"/>
      <c r="BF152" s="4"/>
      <c r="BG152" s="4"/>
      <c r="BH152" s="4"/>
      <c r="BI152" s="4"/>
      <c r="BJ152" s="4"/>
      <c r="BK152" s="4"/>
      <c r="BL152" s="4"/>
      <c r="BM152" s="4"/>
      <c r="BN152" s="61"/>
      <c r="BO152" s="61"/>
      <c r="BP152" s="61"/>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61"/>
      <c r="CU152" s="61"/>
      <c r="CV152" s="61"/>
      <c r="CW152" s="61"/>
      <c r="CX152" s="61"/>
      <c r="CY152" s="4"/>
      <c r="CZ152" s="4"/>
      <c r="DA152" s="4"/>
      <c r="DB152" s="4"/>
      <c r="DC152" s="4"/>
      <c r="DD152" s="4"/>
      <c r="DE152" s="4"/>
      <c r="DF152" s="4"/>
      <c r="DG152" s="4"/>
      <c r="DH152" s="4"/>
      <c r="DI152" s="4"/>
      <c r="DJ152" s="4"/>
    </row>
    <row r="153" spans="1:114" ht="15.75" customHeight="1">
      <c r="A153" s="61"/>
      <c r="B153" s="61"/>
      <c r="C153" s="61"/>
      <c r="D153" s="61"/>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61"/>
      <c r="AY153" s="61"/>
      <c r="AZ153" s="61"/>
      <c r="BA153" s="4"/>
      <c r="BB153" s="4"/>
      <c r="BC153" s="4"/>
      <c r="BD153" s="4"/>
      <c r="BE153" s="4"/>
      <c r="BF153" s="4"/>
      <c r="BG153" s="4"/>
      <c r="BH153" s="4"/>
      <c r="BI153" s="4"/>
      <c r="BJ153" s="4"/>
      <c r="BK153" s="4"/>
      <c r="BL153" s="4"/>
      <c r="BM153" s="4"/>
      <c r="BN153" s="61"/>
      <c r="BO153" s="61"/>
      <c r="BP153" s="61"/>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61"/>
      <c r="CU153" s="61"/>
      <c r="CV153" s="61"/>
      <c r="CW153" s="61"/>
      <c r="CX153" s="61"/>
      <c r="CY153" s="4"/>
      <c r="CZ153" s="4"/>
      <c r="DA153" s="4"/>
      <c r="DB153" s="4"/>
      <c r="DC153" s="4"/>
      <c r="DD153" s="4"/>
      <c r="DE153" s="4"/>
      <c r="DF153" s="4"/>
      <c r="DG153" s="4"/>
      <c r="DH153" s="4"/>
      <c r="DI153" s="4"/>
      <c r="DJ153" s="4"/>
    </row>
    <row r="154" spans="1:114" ht="15.75" customHeight="1">
      <c r="A154" s="61"/>
      <c r="B154" s="61"/>
      <c r="C154" s="61"/>
      <c r="D154" s="61"/>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61"/>
      <c r="AY154" s="61"/>
      <c r="AZ154" s="61"/>
      <c r="BA154" s="4"/>
      <c r="BB154" s="4"/>
      <c r="BC154" s="4"/>
      <c r="BD154" s="4"/>
      <c r="BE154" s="4"/>
      <c r="BF154" s="4"/>
      <c r="BG154" s="4"/>
      <c r="BH154" s="4"/>
      <c r="BI154" s="4"/>
      <c r="BJ154" s="4"/>
      <c r="BK154" s="4"/>
      <c r="BL154" s="4"/>
      <c r="BM154" s="4"/>
      <c r="BN154" s="61"/>
      <c r="BO154" s="61"/>
      <c r="BP154" s="61"/>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61"/>
      <c r="CU154" s="61"/>
      <c r="CV154" s="61"/>
      <c r="CW154" s="61"/>
      <c r="CX154" s="61"/>
      <c r="CY154" s="4"/>
      <c r="CZ154" s="4"/>
      <c r="DA154" s="4"/>
      <c r="DB154" s="4"/>
      <c r="DC154" s="4"/>
      <c r="DD154" s="4"/>
      <c r="DE154" s="4"/>
      <c r="DF154" s="4"/>
      <c r="DG154" s="4"/>
      <c r="DH154" s="4"/>
      <c r="DI154" s="4"/>
      <c r="DJ154" s="4"/>
    </row>
    <row r="155" spans="1:114" ht="15.75" customHeight="1">
      <c r="A155" s="61"/>
      <c r="B155" s="61"/>
      <c r="C155" s="61"/>
      <c r="D155" s="61"/>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61"/>
      <c r="AY155" s="61"/>
      <c r="AZ155" s="61"/>
      <c r="BA155" s="4"/>
      <c r="BB155" s="4"/>
      <c r="BC155" s="4"/>
      <c r="BD155" s="4"/>
      <c r="BE155" s="4"/>
      <c r="BF155" s="4"/>
      <c r="BG155" s="4"/>
      <c r="BH155" s="4"/>
      <c r="BI155" s="4"/>
      <c r="BJ155" s="4"/>
      <c r="BK155" s="4"/>
      <c r="BL155" s="4"/>
      <c r="BM155" s="4"/>
      <c r="BN155" s="61"/>
      <c r="BO155" s="61"/>
      <c r="BP155" s="61"/>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61"/>
      <c r="CU155" s="61"/>
      <c r="CV155" s="61"/>
      <c r="CW155" s="61"/>
      <c r="CX155" s="61"/>
      <c r="CY155" s="4"/>
      <c r="CZ155" s="4"/>
      <c r="DA155" s="4"/>
      <c r="DB155" s="4"/>
      <c r="DC155" s="4"/>
      <c r="DD155" s="4"/>
      <c r="DE155" s="4"/>
      <c r="DF155" s="4"/>
      <c r="DG155" s="4"/>
      <c r="DH155" s="4"/>
      <c r="DI155" s="4"/>
      <c r="DJ155" s="4"/>
    </row>
    <row r="156" spans="1:114" ht="15.75" customHeight="1">
      <c r="A156" s="61"/>
      <c r="B156" s="61"/>
      <c r="C156" s="61"/>
      <c r="D156" s="61"/>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61"/>
      <c r="AY156" s="61"/>
      <c r="AZ156" s="61"/>
      <c r="BA156" s="4"/>
      <c r="BB156" s="4"/>
      <c r="BC156" s="4"/>
      <c r="BD156" s="4"/>
      <c r="BE156" s="4"/>
      <c r="BF156" s="4"/>
      <c r="BG156" s="4"/>
      <c r="BH156" s="4"/>
      <c r="BI156" s="4"/>
      <c r="BJ156" s="4"/>
      <c r="BK156" s="4"/>
      <c r="BL156" s="4"/>
      <c r="BM156" s="4"/>
      <c r="BN156" s="61"/>
      <c r="BO156" s="61"/>
      <c r="BP156" s="61"/>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61"/>
      <c r="CU156" s="61"/>
      <c r="CV156" s="61"/>
      <c r="CW156" s="61"/>
      <c r="CX156" s="61"/>
      <c r="CY156" s="4"/>
      <c r="CZ156" s="4"/>
      <c r="DA156" s="4"/>
      <c r="DB156" s="4"/>
      <c r="DC156" s="4"/>
      <c r="DD156" s="4"/>
      <c r="DE156" s="4"/>
      <c r="DF156" s="4"/>
      <c r="DG156" s="4"/>
      <c r="DH156" s="4"/>
      <c r="DI156" s="4"/>
      <c r="DJ156" s="4"/>
    </row>
    <row r="157" spans="1:114" ht="15.75" customHeight="1">
      <c r="A157" s="61"/>
      <c r="B157" s="61"/>
      <c r="C157" s="61"/>
      <c r="D157" s="61"/>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61"/>
      <c r="AY157" s="61"/>
      <c r="AZ157" s="61"/>
      <c r="BA157" s="4"/>
      <c r="BB157" s="4"/>
      <c r="BC157" s="4"/>
      <c r="BD157" s="4"/>
      <c r="BE157" s="4"/>
      <c r="BF157" s="4"/>
      <c r="BG157" s="4"/>
      <c r="BH157" s="4"/>
      <c r="BI157" s="4"/>
      <c r="BJ157" s="4"/>
      <c r="BK157" s="4"/>
      <c r="BL157" s="4"/>
      <c r="BM157" s="4"/>
      <c r="BN157" s="61"/>
      <c r="BO157" s="61"/>
      <c r="BP157" s="61"/>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61"/>
      <c r="CU157" s="61"/>
      <c r="CV157" s="61"/>
      <c r="CW157" s="61"/>
      <c r="CX157" s="61"/>
      <c r="CY157" s="4"/>
      <c r="CZ157" s="4"/>
      <c r="DA157" s="4"/>
      <c r="DB157" s="4"/>
      <c r="DC157" s="4"/>
      <c r="DD157" s="4"/>
      <c r="DE157" s="4"/>
      <c r="DF157" s="4"/>
      <c r="DG157" s="4"/>
      <c r="DH157" s="4"/>
      <c r="DI157" s="4"/>
      <c r="DJ157" s="4"/>
    </row>
    <row r="158" spans="1:114" ht="15.75" customHeight="1">
      <c r="A158" s="61"/>
      <c r="B158" s="61"/>
      <c r="C158" s="61"/>
      <c r="D158" s="61"/>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61"/>
      <c r="AY158" s="61"/>
      <c r="AZ158" s="61"/>
      <c r="BA158" s="4"/>
      <c r="BB158" s="4"/>
      <c r="BC158" s="4"/>
      <c r="BD158" s="4"/>
      <c r="BE158" s="4"/>
      <c r="BF158" s="4"/>
      <c r="BG158" s="4"/>
      <c r="BH158" s="4"/>
      <c r="BI158" s="4"/>
      <c r="BJ158" s="4"/>
      <c r="BK158" s="4"/>
      <c r="BL158" s="4"/>
      <c r="BM158" s="4"/>
      <c r="BN158" s="61"/>
      <c r="BO158" s="61"/>
      <c r="BP158" s="61"/>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61"/>
      <c r="CU158" s="61"/>
      <c r="CV158" s="61"/>
      <c r="CW158" s="61"/>
      <c r="CX158" s="61"/>
      <c r="CY158" s="4"/>
      <c r="CZ158" s="4"/>
      <c r="DA158" s="4"/>
      <c r="DB158" s="4"/>
      <c r="DC158" s="4"/>
      <c r="DD158" s="4"/>
      <c r="DE158" s="4"/>
      <c r="DF158" s="4"/>
      <c r="DG158" s="4"/>
      <c r="DH158" s="4"/>
      <c r="DI158" s="4"/>
      <c r="DJ158" s="4"/>
    </row>
    <row r="159" spans="1:114" ht="15.75" customHeight="1">
      <c r="A159" s="61"/>
      <c r="B159" s="61"/>
      <c r="C159" s="61"/>
      <c r="D159" s="61"/>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61"/>
      <c r="AY159" s="61"/>
      <c r="AZ159" s="61"/>
      <c r="BA159" s="4"/>
      <c r="BB159" s="4"/>
      <c r="BC159" s="4"/>
      <c r="BD159" s="4"/>
      <c r="BE159" s="4"/>
      <c r="BF159" s="4"/>
      <c r="BG159" s="4"/>
      <c r="BH159" s="4"/>
      <c r="BI159" s="4"/>
      <c r="BJ159" s="4"/>
      <c r="BK159" s="4"/>
      <c r="BL159" s="4"/>
      <c r="BM159" s="4"/>
      <c r="BN159" s="61"/>
      <c r="BO159" s="61"/>
      <c r="BP159" s="61"/>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61"/>
      <c r="CU159" s="61"/>
      <c r="CV159" s="61"/>
      <c r="CW159" s="61"/>
      <c r="CX159" s="61"/>
      <c r="CY159" s="4"/>
      <c r="CZ159" s="4"/>
      <c r="DA159" s="4"/>
      <c r="DB159" s="4"/>
      <c r="DC159" s="4"/>
      <c r="DD159" s="4"/>
      <c r="DE159" s="4"/>
      <c r="DF159" s="4"/>
      <c r="DG159" s="4"/>
      <c r="DH159" s="4"/>
      <c r="DI159" s="4"/>
      <c r="DJ159" s="4"/>
    </row>
    <row r="160" spans="1:114" ht="15.75" customHeight="1">
      <c r="A160" s="61"/>
      <c r="B160" s="61"/>
      <c r="C160" s="61"/>
      <c r="D160" s="61"/>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61"/>
      <c r="AY160" s="61"/>
      <c r="AZ160" s="61"/>
      <c r="BA160" s="4"/>
      <c r="BB160" s="4"/>
      <c r="BC160" s="4"/>
      <c r="BD160" s="4"/>
      <c r="BE160" s="4"/>
      <c r="BF160" s="4"/>
      <c r="BG160" s="4"/>
      <c r="BH160" s="4"/>
      <c r="BI160" s="4"/>
      <c r="BJ160" s="4"/>
      <c r="BK160" s="4"/>
      <c r="BL160" s="4"/>
      <c r="BM160" s="4"/>
      <c r="BN160" s="61"/>
      <c r="BO160" s="61"/>
      <c r="BP160" s="61"/>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61"/>
      <c r="CU160" s="61"/>
      <c r="CV160" s="61"/>
      <c r="CW160" s="61"/>
      <c r="CX160" s="61"/>
      <c r="CY160" s="4"/>
      <c r="CZ160" s="4"/>
      <c r="DA160" s="4"/>
      <c r="DB160" s="4"/>
      <c r="DC160" s="4"/>
      <c r="DD160" s="4"/>
      <c r="DE160" s="4"/>
      <c r="DF160" s="4"/>
      <c r="DG160" s="4"/>
      <c r="DH160" s="4"/>
      <c r="DI160" s="4"/>
      <c r="DJ160" s="4"/>
    </row>
    <row r="161" spans="1:114" ht="15.75" customHeight="1">
      <c r="A161" s="61"/>
      <c r="B161" s="61"/>
      <c r="C161" s="61"/>
      <c r="D161" s="61"/>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61"/>
      <c r="AY161" s="61"/>
      <c r="AZ161" s="61"/>
      <c r="BA161" s="4"/>
      <c r="BB161" s="4"/>
      <c r="BC161" s="4"/>
      <c r="BD161" s="4"/>
      <c r="BE161" s="4"/>
      <c r="BF161" s="4"/>
      <c r="BG161" s="4"/>
      <c r="BH161" s="4"/>
      <c r="BI161" s="4"/>
      <c r="BJ161" s="4"/>
      <c r="BK161" s="4"/>
      <c r="BL161" s="4"/>
      <c r="BM161" s="4"/>
      <c r="BN161" s="61"/>
      <c r="BO161" s="61"/>
      <c r="BP161" s="61"/>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61"/>
      <c r="CU161" s="61"/>
      <c r="CV161" s="61"/>
      <c r="CW161" s="61"/>
      <c r="CX161" s="61"/>
      <c r="CY161" s="4"/>
      <c r="CZ161" s="4"/>
      <c r="DA161" s="4"/>
      <c r="DB161" s="4"/>
      <c r="DC161" s="4"/>
      <c r="DD161" s="4"/>
      <c r="DE161" s="4"/>
      <c r="DF161" s="4"/>
      <c r="DG161" s="4"/>
      <c r="DH161" s="4"/>
      <c r="DI161" s="4"/>
      <c r="DJ161" s="4"/>
    </row>
    <row r="162" spans="1:114" ht="15.75" customHeight="1">
      <c r="A162" s="61"/>
      <c r="B162" s="61"/>
      <c r="C162" s="61"/>
      <c r="D162" s="61"/>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61"/>
      <c r="AY162" s="61"/>
      <c r="AZ162" s="61"/>
      <c r="BA162" s="4"/>
      <c r="BB162" s="4"/>
      <c r="BC162" s="4"/>
      <c r="BD162" s="4"/>
      <c r="BE162" s="4"/>
      <c r="BF162" s="4"/>
      <c r="BG162" s="4"/>
      <c r="BH162" s="4"/>
      <c r="BI162" s="4"/>
      <c r="BJ162" s="4"/>
      <c r="BK162" s="4"/>
      <c r="BL162" s="4"/>
      <c r="BM162" s="4"/>
      <c r="BN162" s="61"/>
      <c r="BO162" s="61"/>
      <c r="BP162" s="61"/>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61"/>
      <c r="CU162" s="61"/>
      <c r="CV162" s="61"/>
      <c r="CW162" s="61"/>
      <c r="CX162" s="61"/>
      <c r="CY162" s="4"/>
      <c r="CZ162" s="4"/>
      <c r="DA162" s="4"/>
      <c r="DB162" s="4"/>
      <c r="DC162" s="4"/>
      <c r="DD162" s="4"/>
      <c r="DE162" s="4"/>
      <c r="DF162" s="4"/>
      <c r="DG162" s="4"/>
      <c r="DH162" s="4"/>
      <c r="DI162" s="4"/>
      <c r="DJ162" s="4"/>
    </row>
    <row r="163" spans="1:114" ht="15.75" customHeight="1">
      <c r="A163" s="61"/>
      <c r="B163" s="61"/>
      <c r="C163" s="61"/>
      <c r="D163" s="61"/>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61"/>
      <c r="AY163" s="61"/>
      <c r="AZ163" s="61"/>
      <c r="BA163" s="4"/>
      <c r="BB163" s="4"/>
      <c r="BC163" s="4"/>
      <c r="BD163" s="4"/>
      <c r="BE163" s="4"/>
      <c r="BF163" s="4"/>
      <c r="BG163" s="4"/>
      <c r="BH163" s="4"/>
      <c r="BI163" s="4"/>
      <c r="BJ163" s="4"/>
      <c r="BK163" s="4"/>
      <c r="BL163" s="4"/>
      <c r="BM163" s="4"/>
      <c r="BN163" s="61"/>
      <c r="BO163" s="61"/>
      <c r="BP163" s="61"/>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61"/>
      <c r="CU163" s="61"/>
      <c r="CV163" s="61"/>
      <c r="CW163" s="61"/>
      <c r="CX163" s="61"/>
      <c r="CY163" s="4"/>
      <c r="CZ163" s="4"/>
      <c r="DA163" s="4"/>
      <c r="DB163" s="4"/>
      <c r="DC163" s="4"/>
      <c r="DD163" s="4"/>
      <c r="DE163" s="4"/>
      <c r="DF163" s="4"/>
      <c r="DG163" s="4"/>
      <c r="DH163" s="4"/>
      <c r="DI163" s="4"/>
      <c r="DJ163" s="4"/>
    </row>
    <row r="164" spans="1:114" ht="15.75" customHeight="1">
      <c r="A164" s="61"/>
      <c r="B164" s="61"/>
      <c r="C164" s="61"/>
      <c r="D164" s="61"/>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61"/>
      <c r="AY164" s="61"/>
      <c r="AZ164" s="61"/>
      <c r="BA164" s="4"/>
      <c r="BB164" s="4"/>
      <c r="BC164" s="4"/>
      <c r="BD164" s="4"/>
      <c r="BE164" s="4"/>
      <c r="BF164" s="4"/>
      <c r="BG164" s="4"/>
      <c r="BH164" s="4"/>
      <c r="BI164" s="4"/>
      <c r="BJ164" s="4"/>
      <c r="BK164" s="4"/>
      <c r="BL164" s="4"/>
      <c r="BM164" s="4"/>
      <c r="BN164" s="61"/>
      <c r="BO164" s="61"/>
      <c r="BP164" s="61"/>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61"/>
      <c r="CU164" s="61"/>
      <c r="CV164" s="61"/>
      <c r="CW164" s="61"/>
      <c r="CX164" s="61"/>
      <c r="CY164" s="4"/>
      <c r="CZ164" s="4"/>
      <c r="DA164" s="4"/>
      <c r="DB164" s="4"/>
      <c r="DC164" s="4"/>
      <c r="DD164" s="4"/>
      <c r="DE164" s="4"/>
      <c r="DF164" s="4"/>
      <c r="DG164" s="4"/>
      <c r="DH164" s="4"/>
      <c r="DI164" s="4"/>
      <c r="DJ164" s="4"/>
    </row>
    <row r="165" spans="1:114" ht="15.75" customHeight="1">
      <c r="A165" s="61"/>
      <c r="B165" s="61"/>
      <c r="C165" s="61"/>
      <c r="D165" s="61"/>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61"/>
      <c r="AY165" s="61"/>
      <c r="AZ165" s="61"/>
      <c r="BA165" s="4"/>
      <c r="BB165" s="4"/>
      <c r="BC165" s="4"/>
      <c r="BD165" s="4"/>
      <c r="BE165" s="4"/>
      <c r="BF165" s="4"/>
      <c r="BG165" s="4"/>
      <c r="BH165" s="4"/>
      <c r="BI165" s="4"/>
      <c r="BJ165" s="4"/>
      <c r="BK165" s="4"/>
      <c r="BL165" s="4"/>
      <c r="BM165" s="4"/>
      <c r="BN165" s="61"/>
      <c r="BO165" s="61"/>
      <c r="BP165" s="61"/>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61"/>
      <c r="CU165" s="61"/>
      <c r="CV165" s="61"/>
      <c r="CW165" s="61"/>
      <c r="CX165" s="61"/>
      <c r="CY165" s="4"/>
      <c r="CZ165" s="4"/>
      <c r="DA165" s="4"/>
      <c r="DB165" s="4"/>
      <c r="DC165" s="4"/>
      <c r="DD165" s="4"/>
      <c r="DE165" s="4"/>
      <c r="DF165" s="4"/>
      <c r="DG165" s="4"/>
      <c r="DH165" s="4"/>
      <c r="DI165" s="4"/>
      <c r="DJ165" s="4"/>
    </row>
    <row r="166" spans="1:114" ht="15.75" customHeight="1">
      <c r="A166" s="61"/>
      <c r="B166" s="61"/>
      <c r="C166" s="61"/>
      <c r="D166" s="61"/>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61"/>
      <c r="AY166" s="61"/>
      <c r="AZ166" s="61"/>
      <c r="BA166" s="4"/>
      <c r="BB166" s="4"/>
      <c r="BC166" s="4"/>
      <c r="BD166" s="4"/>
      <c r="BE166" s="4"/>
      <c r="BF166" s="4"/>
      <c r="BG166" s="4"/>
      <c r="BH166" s="4"/>
      <c r="BI166" s="4"/>
      <c r="BJ166" s="4"/>
      <c r="BK166" s="4"/>
      <c r="BL166" s="4"/>
      <c r="BM166" s="4"/>
      <c r="BN166" s="61"/>
      <c r="BO166" s="61"/>
      <c r="BP166" s="61"/>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61"/>
      <c r="CU166" s="61"/>
      <c r="CV166" s="61"/>
      <c r="CW166" s="61"/>
      <c r="CX166" s="61"/>
      <c r="CY166" s="4"/>
      <c r="CZ166" s="4"/>
      <c r="DA166" s="4"/>
      <c r="DB166" s="4"/>
      <c r="DC166" s="4"/>
      <c r="DD166" s="4"/>
      <c r="DE166" s="4"/>
      <c r="DF166" s="4"/>
      <c r="DG166" s="4"/>
      <c r="DH166" s="4"/>
      <c r="DI166" s="4"/>
      <c r="DJ166" s="4"/>
    </row>
    <row r="167" spans="1:114" ht="15.75" customHeight="1">
      <c r="A167" s="61"/>
      <c r="B167" s="61"/>
      <c r="C167" s="61"/>
      <c r="D167" s="61"/>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61"/>
      <c r="AY167" s="61"/>
      <c r="AZ167" s="61"/>
      <c r="BA167" s="4"/>
      <c r="BB167" s="4"/>
      <c r="BC167" s="4"/>
      <c r="BD167" s="4"/>
      <c r="BE167" s="4"/>
      <c r="BF167" s="4"/>
      <c r="BG167" s="4"/>
      <c r="BH167" s="4"/>
      <c r="BI167" s="4"/>
      <c r="BJ167" s="4"/>
      <c r="BK167" s="4"/>
      <c r="BL167" s="4"/>
      <c r="BM167" s="4"/>
      <c r="BN167" s="61"/>
      <c r="BO167" s="61"/>
      <c r="BP167" s="61"/>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61"/>
      <c r="CU167" s="61"/>
      <c r="CV167" s="61"/>
      <c r="CW167" s="61"/>
      <c r="CX167" s="61"/>
      <c r="CY167" s="4"/>
      <c r="CZ167" s="4"/>
      <c r="DA167" s="4"/>
      <c r="DB167" s="4"/>
      <c r="DC167" s="4"/>
      <c r="DD167" s="4"/>
      <c r="DE167" s="4"/>
      <c r="DF167" s="4"/>
      <c r="DG167" s="4"/>
      <c r="DH167" s="4"/>
      <c r="DI167" s="4"/>
      <c r="DJ167" s="4"/>
    </row>
    <row r="168" spans="1:114" ht="15.75" customHeight="1">
      <c r="A168" s="61"/>
      <c r="B168" s="61"/>
      <c r="C168" s="61"/>
      <c r="D168" s="61"/>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61"/>
      <c r="AY168" s="61"/>
      <c r="AZ168" s="61"/>
      <c r="BA168" s="4"/>
      <c r="BB168" s="4"/>
      <c r="BC168" s="4"/>
      <c r="BD168" s="4"/>
      <c r="BE168" s="4"/>
      <c r="BF168" s="4"/>
      <c r="BG168" s="4"/>
      <c r="BH168" s="4"/>
      <c r="BI168" s="4"/>
      <c r="BJ168" s="4"/>
      <c r="BK168" s="4"/>
      <c r="BL168" s="4"/>
      <c r="BM168" s="4"/>
      <c r="BN168" s="61"/>
      <c r="BO168" s="61"/>
      <c r="BP168" s="61"/>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61"/>
      <c r="CU168" s="61"/>
      <c r="CV168" s="61"/>
      <c r="CW168" s="61"/>
      <c r="CX168" s="61"/>
      <c r="CY168" s="4"/>
      <c r="CZ168" s="4"/>
      <c r="DA168" s="4"/>
      <c r="DB168" s="4"/>
      <c r="DC168" s="4"/>
      <c r="DD168" s="4"/>
      <c r="DE168" s="4"/>
      <c r="DF168" s="4"/>
      <c r="DG168" s="4"/>
      <c r="DH168" s="4"/>
      <c r="DI168" s="4"/>
      <c r="DJ168" s="4"/>
    </row>
    <row r="169" spans="1:114" ht="15.75" customHeight="1">
      <c r="A169" s="61"/>
      <c r="B169" s="61"/>
      <c r="C169" s="61"/>
      <c r="D169" s="61"/>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61"/>
      <c r="AY169" s="61"/>
      <c r="AZ169" s="61"/>
      <c r="BA169" s="4"/>
      <c r="BB169" s="4"/>
      <c r="BC169" s="4"/>
      <c r="BD169" s="4"/>
      <c r="BE169" s="4"/>
      <c r="BF169" s="4"/>
      <c r="BG169" s="4"/>
      <c r="BH169" s="4"/>
      <c r="BI169" s="4"/>
      <c r="BJ169" s="4"/>
      <c r="BK169" s="4"/>
      <c r="BL169" s="4"/>
      <c r="BM169" s="4"/>
      <c r="BN169" s="61"/>
      <c r="BO169" s="61"/>
      <c r="BP169" s="61"/>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61"/>
      <c r="CU169" s="61"/>
      <c r="CV169" s="61"/>
      <c r="CW169" s="61"/>
      <c r="CX169" s="61"/>
      <c r="CY169" s="4"/>
      <c r="CZ169" s="4"/>
      <c r="DA169" s="4"/>
      <c r="DB169" s="4"/>
      <c r="DC169" s="4"/>
      <c r="DD169" s="4"/>
      <c r="DE169" s="4"/>
      <c r="DF169" s="4"/>
      <c r="DG169" s="4"/>
      <c r="DH169" s="4"/>
      <c r="DI169" s="4"/>
      <c r="DJ169" s="4"/>
    </row>
    <row r="170" spans="1:114" ht="15.75" customHeight="1">
      <c r="A170" s="61"/>
      <c r="B170" s="61"/>
      <c r="C170" s="61"/>
      <c r="D170" s="61"/>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61"/>
      <c r="AY170" s="61"/>
      <c r="AZ170" s="61"/>
      <c r="BA170" s="4"/>
      <c r="BB170" s="4"/>
      <c r="BC170" s="4"/>
      <c r="BD170" s="4"/>
      <c r="BE170" s="4"/>
      <c r="BF170" s="4"/>
      <c r="BG170" s="4"/>
      <c r="BH170" s="4"/>
      <c r="BI170" s="4"/>
      <c r="BJ170" s="4"/>
      <c r="BK170" s="4"/>
      <c r="BL170" s="4"/>
      <c r="BM170" s="4"/>
      <c r="BN170" s="61"/>
      <c r="BO170" s="61"/>
      <c r="BP170" s="61"/>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61"/>
      <c r="CU170" s="61"/>
      <c r="CV170" s="61"/>
      <c r="CW170" s="61"/>
      <c r="CX170" s="61"/>
      <c r="CY170" s="4"/>
      <c r="CZ170" s="4"/>
      <c r="DA170" s="4"/>
      <c r="DB170" s="4"/>
      <c r="DC170" s="4"/>
      <c r="DD170" s="4"/>
      <c r="DE170" s="4"/>
      <c r="DF170" s="4"/>
      <c r="DG170" s="4"/>
      <c r="DH170" s="4"/>
      <c r="DI170" s="4"/>
      <c r="DJ170" s="4"/>
    </row>
    <row r="171" spans="1:114" ht="15.75" customHeight="1">
      <c r="A171" s="61"/>
      <c r="B171" s="61"/>
      <c r="C171" s="61"/>
      <c r="D171" s="61"/>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61"/>
      <c r="AY171" s="61"/>
      <c r="AZ171" s="61"/>
      <c r="BA171" s="4"/>
      <c r="BB171" s="4"/>
      <c r="BC171" s="4"/>
      <c r="BD171" s="4"/>
      <c r="BE171" s="4"/>
      <c r="BF171" s="4"/>
      <c r="BG171" s="4"/>
      <c r="BH171" s="4"/>
      <c r="BI171" s="4"/>
      <c r="BJ171" s="4"/>
      <c r="BK171" s="4"/>
      <c r="BL171" s="4"/>
      <c r="BM171" s="4"/>
      <c r="BN171" s="61"/>
      <c r="BO171" s="61"/>
      <c r="BP171" s="61"/>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61"/>
      <c r="CU171" s="61"/>
      <c r="CV171" s="61"/>
      <c r="CW171" s="61"/>
      <c r="CX171" s="61"/>
      <c r="CY171" s="4"/>
      <c r="CZ171" s="4"/>
      <c r="DA171" s="4"/>
      <c r="DB171" s="4"/>
      <c r="DC171" s="4"/>
      <c r="DD171" s="4"/>
      <c r="DE171" s="4"/>
      <c r="DF171" s="4"/>
      <c r="DG171" s="4"/>
      <c r="DH171" s="4"/>
      <c r="DI171" s="4"/>
      <c r="DJ171" s="4"/>
    </row>
    <row r="172" spans="1:114" ht="15.75" customHeight="1">
      <c r="A172" s="61"/>
      <c r="B172" s="61"/>
      <c r="C172" s="61"/>
      <c r="D172" s="61"/>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61"/>
      <c r="AY172" s="61"/>
      <c r="AZ172" s="61"/>
      <c r="BA172" s="4"/>
      <c r="BB172" s="4"/>
      <c r="BC172" s="4"/>
      <c r="BD172" s="4"/>
      <c r="BE172" s="4"/>
      <c r="BF172" s="4"/>
      <c r="BG172" s="4"/>
      <c r="BH172" s="4"/>
      <c r="BI172" s="4"/>
      <c r="BJ172" s="4"/>
      <c r="BK172" s="4"/>
      <c r="BL172" s="4"/>
      <c r="BM172" s="4"/>
      <c r="BN172" s="61"/>
      <c r="BO172" s="61"/>
      <c r="BP172" s="61"/>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61"/>
      <c r="CU172" s="61"/>
      <c r="CV172" s="61"/>
      <c r="CW172" s="61"/>
      <c r="CX172" s="61"/>
      <c r="CY172" s="4"/>
      <c r="CZ172" s="4"/>
      <c r="DA172" s="4"/>
      <c r="DB172" s="4"/>
      <c r="DC172" s="4"/>
      <c r="DD172" s="4"/>
      <c r="DE172" s="4"/>
      <c r="DF172" s="4"/>
      <c r="DG172" s="4"/>
      <c r="DH172" s="4"/>
      <c r="DI172" s="4"/>
      <c r="DJ172" s="4"/>
    </row>
    <row r="173" spans="1:114" ht="15.75" customHeight="1">
      <c r="A173" s="61"/>
      <c r="B173" s="61"/>
      <c r="C173" s="61"/>
      <c r="D173" s="61"/>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61"/>
      <c r="AY173" s="61"/>
      <c r="AZ173" s="61"/>
      <c r="BA173" s="4"/>
      <c r="BB173" s="4"/>
      <c r="BC173" s="4"/>
      <c r="BD173" s="4"/>
      <c r="BE173" s="4"/>
      <c r="BF173" s="4"/>
      <c r="BG173" s="4"/>
      <c r="BH173" s="4"/>
      <c r="BI173" s="4"/>
      <c r="BJ173" s="4"/>
      <c r="BK173" s="4"/>
      <c r="BL173" s="4"/>
      <c r="BM173" s="4"/>
      <c r="BN173" s="61"/>
      <c r="BO173" s="61"/>
      <c r="BP173" s="61"/>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61"/>
      <c r="CU173" s="61"/>
      <c r="CV173" s="61"/>
      <c r="CW173" s="61"/>
      <c r="CX173" s="61"/>
      <c r="CY173" s="4"/>
      <c r="CZ173" s="4"/>
      <c r="DA173" s="4"/>
      <c r="DB173" s="4"/>
      <c r="DC173" s="4"/>
      <c r="DD173" s="4"/>
      <c r="DE173" s="4"/>
      <c r="DF173" s="4"/>
      <c r="DG173" s="4"/>
      <c r="DH173" s="4"/>
      <c r="DI173" s="4"/>
      <c r="DJ173" s="4"/>
    </row>
    <row r="174" spans="1:114" ht="15.75" customHeight="1">
      <c r="A174" s="61"/>
      <c r="B174" s="61"/>
      <c r="C174" s="61"/>
      <c r="D174" s="61"/>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61"/>
      <c r="AY174" s="61"/>
      <c r="AZ174" s="61"/>
      <c r="BA174" s="4"/>
      <c r="BB174" s="4"/>
      <c r="BC174" s="4"/>
      <c r="BD174" s="4"/>
      <c r="BE174" s="4"/>
      <c r="BF174" s="4"/>
      <c r="BG174" s="4"/>
      <c r="BH174" s="4"/>
      <c r="BI174" s="4"/>
      <c r="BJ174" s="4"/>
      <c r="BK174" s="4"/>
      <c r="BL174" s="4"/>
      <c r="BM174" s="4"/>
      <c r="BN174" s="61"/>
      <c r="BO174" s="61"/>
      <c r="BP174" s="61"/>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61"/>
      <c r="CU174" s="61"/>
      <c r="CV174" s="61"/>
      <c r="CW174" s="61"/>
      <c r="CX174" s="61"/>
      <c r="CY174" s="4"/>
      <c r="CZ174" s="4"/>
      <c r="DA174" s="4"/>
      <c r="DB174" s="4"/>
      <c r="DC174" s="4"/>
      <c r="DD174" s="4"/>
      <c r="DE174" s="4"/>
      <c r="DF174" s="4"/>
      <c r="DG174" s="4"/>
      <c r="DH174" s="4"/>
      <c r="DI174" s="4"/>
      <c r="DJ174" s="4"/>
    </row>
    <row r="175" spans="1:114" ht="15.75" customHeight="1">
      <c r="A175" s="61"/>
      <c r="B175" s="61"/>
      <c r="C175" s="61"/>
      <c r="D175" s="61"/>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61"/>
      <c r="AY175" s="61"/>
      <c r="AZ175" s="61"/>
      <c r="BA175" s="4"/>
      <c r="BB175" s="4"/>
      <c r="BC175" s="4"/>
      <c r="BD175" s="4"/>
      <c r="BE175" s="4"/>
      <c r="BF175" s="4"/>
      <c r="BG175" s="4"/>
      <c r="BH175" s="4"/>
      <c r="BI175" s="4"/>
      <c r="BJ175" s="4"/>
      <c r="BK175" s="4"/>
      <c r="BL175" s="4"/>
      <c r="BM175" s="4"/>
      <c r="BN175" s="61"/>
      <c r="BO175" s="61"/>
      <c r="BP175" s="61"/>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61"/>
      <c r="CU175" s="61"/>
      <c r="CV175" s="61"/>
      <c r="CW175" s="61"/>
      <c r="CX175" s="61"/>
      <c r="CY175" s="4"/>
      <c r="CZ175" s="4"/>
      <c r="DA175" s="4"/>
      <c r="DB175" s="4"/>
      <c r="DC175" s="4"/>
      <c r="DD175" s="4"/>
      <c r="DE175" s="4"/>
      <c r="DF175" s="4"/>
      <c r="DG175" s="4"/>
      <c r="DH175" s="4"/>
      <c r="DI175" s="4"/>
      <c r="DJ175" s="4"/>
    </row>
    <row r="176" spans="1:114" ht="15.75" customHeight="1">
      <c r="A176" s="61"/>
      <c r="B176" s="61"/>
      <c r="C176" s="61"/>
      <c r="D176" s="61"/>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61"/>
      <c r="AY176" s="61"/>
      <c r="AZ176" s="61"/>
      <c r="BA176" s="4"/>
      <c r="BB176" s="4"/>
      <c r="BC176" s="4"/>
      <c r="BD176" s="4"/>
      <c r="BE176" s="4"/>
      <c r="BF176" s="4"/>
      <c r="BG176" s="4"/>
      <c r="BH176" s="4"/>
      <c r="BI176" s="4"/>
      <c r="BJ176" s="4"/>
      <c r="BK176" s="4"/>
      <c r="BL176" s="4"/>
      <c r="BM176" s="4"/>
      <c r="BN176" s="61"/>
      <c r="BO176" s="61"/>
      <c r="BP176" s="61"/>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61"/>
      <c r="CU176" s="61"/>
      <c r="CV176" s="61"/>
      <c r="CW176" s="61"/>
      <c r="CX176" s="61"/>
      <c r="CY176" s="4"/>
      <c r="CZ176" s="4"/>
      <c r="DA176" s="4"/>
      <c r="DB176" s="4"/>
      <c r="DC176" s="4"/>
      <c r="DD176" s="4"/>
      <c r="DE176" s="4"/>
      <c r="DF176" s="4"/>
      <c r="DG176" s="4"/>
      <c r="DH176" s="4"/>
      <c r="DI176" s="4"/>
      <c r="DJ176" s="4"/>
    </row>
    <row r="177" spans="1:114" ht="15.75" customHeight="1">
      <c r="A177" s="61"/>
      <c r="B177" s="61"/>
      <c r="C177" s="61"/>
      <c r="D177" s="61"/>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61"/>
      <c r="AY177" s="61"/>
      <c r="AZ177" s="61"/>
      <c r="BA177" s="4"/>
      <c r="BB177" s="4"/>
      <c r="BC177" s="4"/>
      <c r="BD177" s="4"/>
      <c r="BE177" s="4"/>
      <c r="BF177" s="4"/>
      <c r="BG177" s="4"/>
      <c r="BH177" s="4"/>
      <c r="BI177" s="4"/>
      <c r="BJ177" s="4"/>
      <c r="BK177" s="4"/>
      <c r="BL177" s="4"/>
      <c r="BM177" s="4"/>
      <c r="BN177" s="61"/>
      <c r="BO177" s="61"/>
      <c r="BP177" s="61"/>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61"/>
      <c r="CU177" s="61"/>
      <c r="CV177" s="61"/>
      <c r="CW177" s="61"/>
      <c r="CX177" s="61"/>
      <c r="CY177" s="4"/>
      <c r="CZ177" s="4"/>
      <c r="DA177" s="4"/>
      <c r="DB177" s="4"/>
      <c r="DC177" s="4"/>
      <c r="DD177" s="4"/>
      <c r="DE177" s="4"/>
      <c r="DF177" s="4"/>
      <c r="DG177" s="4"/>
      <c r="DH177" s="4"/>
      <c r="DI177" s="4"/>
      <c r="DJ177" s="4"/>
    </row>
    <row r="178" spans="1:114" ht="15.75" customHeight="1">
      <c r="A178" s="61"/>
      <c r="B178" s="61"/>
      <c r="C178" s="61"/>
      <c r="D178" s="61"/>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61"/>
      <c r="AY178" s="61"/>
      <c r="AZ178" s="61"/>
      <c r="BA178" s="4"/>
      <c r="BB178" s="4"/>
      <c r="BC178" s="4"/>
      <c r="BD178" s="4"/>
      <c r="BE178" s="4"/>
      <c r="BF178" s="4"/>
      <c r="BG178" s="4"/>
      <c r="BH178" s="4"/>
      <c r="BI178" s="4"/>
      <c r="BJ178" s="4"/>
      <c r="BK178" s="4"/>
      <c r="BL178" s="4"/>
      <c r="BM178" s="4"/>
      <c r="BN178" s="61"/>
      <c r="BO178" s="61"/>
      <c r="BP178" s="61"/>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61"/>
      <c r="CU178" s="61"/>
      <c r="CV178" s="61"/>
      <c r="CW178" s="61"/>
      <c r="CX178" s="61"/>
      <c r="CY178" s="4"/>
      <c r="CZ178" s="4"/>
      <c r="DA178" s="4"/>
      <c r="DB178" s="4"/>
      <c r="DC178" s="4"/>
      <c r="DD178" s="4"/>
      <c r="DE178" s="4"/>
      <c r="DF178" s="4"/>
      <c r="DG178" s="4"/>
      <c r="DH178" s="4"/>
      <c r="DI178" s="4"/>
      <c r="DJ178" s="4"/>
    </row>
    <row r="179" spans="1:114" ht="15.75" customHeight="1">
      <c r="A179" s="61"/>
      <c r="B179" s="61"/>
      <c r="C179" s="61"/>
      <c r="D179" s="61"/>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61"/>
      <c r="AY179" s="61"/>
      <c r="AZ179" s="61"/>
      <c r="BA179" s="4"/>
      <c r="BB179" s="4"/>
      <c r="BC179" s="4"/>
      <c r="BD179" s="4"/>
      <c r="BE179" s="4"/>
      <c r="BF179" s="4"/>
      <c r="BG179" s="4"/>
      <c r="BH179" s="4"/>
      <c r="BI179" s="4"/>
      <c r="BJ179" s="4"/>
      <c r="BK179" s="4"/>
      <c r="BL179" s="4"/>
      <c r="BM179" s="4"/>
      <c r="BN179" s="61"/>
      <c r="BO179" s="61"/>
      <c r="BP179" s="61"/>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61"/>
      <c r="CU179" s="61"/>
      <c r="CV179" s="61"/>
      <c r="CW179" s="61"/>
      <c r="CX179" s="61"/>
      <c r="CY179" s="4"/>
      <c r="CZ179" s="4"/>
      <c r="DA179" s="4"/>
      <c r="DB179" s="4"/>
      <c r="DC179" s="4"/>
      <c r="DD179" s="4"/>
      <c r="DE179" s="4"/>
      <c r="DF179" s="4"/>
      <c r="DG179" s="4"/>
      <c r="DH179" s="4"/>
      <c r="DI179" s="4"/>
      <c r="DJ179" s="4"/>
    </row>
    <row r="180" spans="1:114" ht="15.75" customHeight="1">
      <c r="A180" s="61"/>
      <c r="B180" s="61"/>
      <c r="C180" s="61"/>
      <c r="D180" s="61"/>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61"/>
      <c r="AY180" s="61"/>
      <c r="AZ180" s="61"/>
      <c r="BA180" s="4"/>
      <c r="BB180" s="4"/>
      <c r="BC180" s="4"/>
      <c r="BD180" s="4"/>
      <c r="BE180" s="4"/>
      <c r="BF180" s="4"/>
      <c r="BG180" s="4"/>
      <c r="BH180" s="4"/>
      <c r="BI180" s="4"/>
      <c r="BJ180" s="4"/>
      <c r="BK180" s="4"/>
      <c r="BL180" s="4"/>
      <c r="BM180" s="4"/>
      <c r="BN180" s="61"/>
      <c r="BO180" s="61"/>
      <c r="BP180" s="61"/>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61"/>
      <c r="CU180" s="61"/>
      <c r="CV180" s="61"/>
      <c r="CW180" s="61"/>
      <c r="CX180" s="61"/>
      <c r="CY180" s="4"/>
      <c r="CZ180" s="4"/>
      <c r="DA180" s="4"/>
      <c r="DB180" s="4"/>
      <c r="DC180" s="4"/>
      <c r="DD180" s="4"/>
      <c r="DE180" s="4"/>
      <c r="DF180" s="4"/>
      <c r="DG180" s="4"/>
      <c r="DH180" s="4"/>
      <c r="DI180" s="4"/>
      <c r="DJ180" s="4"/>
    </row>
    <row r="181" spans="1:114" ht="15.75" customHeight="1">
      <c r="A181" s="61"/>
      <c r="B181" s="61"/>
      <c r="C181" s="61"/>
      <c r="D181" s="61"/>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61"/>
      <c r="AY181" s="61"/>
      <c r="AZ181" s="61"/>
      <c r="BA181" s="4"/>
      <c r="BB181" s="4"/>
      <c r="BC181" s="4"/>
      <c r="BD181" s="4"/>
      <c r="BE181" s="4"/>
      <c r="BF181" s="4"/>
      <c r="BG181" s="4"/>
      <c r="BH181" s="4"/>
      <c r="BI181" s="4"/>
      <c r="BJ181" s="4"/>
      <c r="BK181" s="4"/>
      <c r="BL181" s="4"/>
      <c r="BM181" s="4"/>
      <c r="BN181" s="61"/>
      <c r="BO181" s="61"/>
      <c r="BP181" s="61"/>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61"/>
      <c r="CU181" s="61"/>
      <c r="CV181" s="61"/>
      <c r="CW181" s="61"/>
      <c r="CX181" s="61"/>
      <c r="CY181" s="4"/>
      <c r="CZ181" s="4"/>
      <c r="DA181" s="4"/>
      <c r="DB181" s="4"/>
      <c r="DC181" s="4"/>
      <c r="DD181" s="4"/>
      <c r="DE181" s="4"/>
      <c r="DF181" s="4"/>
      <c r="DG181" s="4"/>
      <c r="DH181" s="4"/>
      <c r="DI181" s="4"/>
      <c r="DJ181" s="4"/>
    </row>
    <row r="182" spans="1:114" ht="15.75" customHeight="1">
      <c r="A182" s="61"/>
      <c r="B182" s="61"/>
      <c r="C182" s="61"/>
      <c r="D182" s="61"/>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61"/>
      <c r="AY182" s="61"/>
      <c r="AZ182" s="61"/>
      <c r="BA182" s="4"/>
      <c r="BB182" s="4"/>
      <c r="BC182" s="4"/>
      <c r="BD182" s="4"/>
      <c r="BE182" s="4"/>
      <c r="BF182" s="4"/>
      <c r="BG182" s="4"/>
      <c r="BH182" s="4"/>
      <c r="BI182" s="4"/>
      <c r="BJ182" s="4"/>
      <c r="BK182" s="4"/>
      <c r="BL182" s="4"/>
      <c r="BM182" s="4"/>
      <c r="BN182" s="61"/>
      <c r="BO182" s="61"/>
      <c r="BP182" s="61"/>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61"/>
      <c r="CU182" s="61"/>
      <c r="CV182" s="61"/>
      <c r="CW182" s="61"/>
      <c r="CX182" s="61"/>
      <c r="CY182" s="4"/>
      <c r="CZ182" s="4"/>
      <c r="DA182" s="4"/>
      <c r="DB182" s="4"/>
      <c r="DC182" s="4"/>
      <c r="DD182" s="4"/>
      <c r="DE182" s="4"/>
      <c r="DF182" s="4"/>
      <c r="DG182" s="4"/>
      <c r="DH182" s="4"/>
      <c r="DI182" s="4"/>
      <c r="DJ182" s="4"/>
    </row>
    <row r="183" spans="1:114" ht="15.75" customHeight="1">
      <c r="A183" s="61"/>
      <c r="B183" s="61"/>
      <c r="C183" s="61"/>
      <c r="D183" s="61"/>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61"/>
      <c r="AY183" s="61"/>
      <c r="AZ183" s="61"/>
      <c r="BA183" s="4"/>
      <c r="BB183" s="4"/>
      <c r="BC183" s="4"/>
      <c r="BD183" s="4"/>
      <c r="BE183" s="4"/>
      <c r="BF183" s="4"/>
      <c r="BG183" s="4"/>
      <c r="BH183" s="4"/>
      <c r="BI183" s="4"/>
      <c r="BJ183" s="4"/>
      <c r="BK183" s="4"/>
      <c r="BL183" s="4"/>
      <c r="BM183" s="4"/>
      <c r="BN183" s="61"/>
      <c r="BO183" s="61"/>
      <c r="BP183" s="61"/>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61"/>
      <c r="CU183" s="61"/>
      <c r="CV183" s="61"/>
      <c r="CW183" s="61"/>
      <c r="CX183" s="61"/>
      <c r="CY183" s="4"/>
      <c r="CZ183" s="4"/>
      <c r="DA183" s="4"/>
      <c r="DB183" s="4"/>
      <c r="DC183" s="4"/>
      <c r="DD183" s="4"/>
      <c r="DE183" s="4"/>
      <c r="DF183" s="4"/>
      <c r="DG183" s="4"/>
      <c r="DH183" s="4"/>
      <c r="DI183" s="4"/>
      <c r="DJ183" s="4"/>
    </row>
    <row r="184" spans="1:114" ht="15.75" customHeight="1">
      <c r="A184" s="61"/>
      <c r="B184" s="61"/>
      <c r="C184" s="61"/>
      <c r="D184" s="61"/>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61"/>
      <c r="AY184" s="61"/>
      <c r="AZ184" s="61"/>
      <c r="BA184" s="4"/>
      <c r="BB184" s="4"/>
      <c r="BC184" s="4"/>
      <c r="BD184" s="4"/>
      <c r="BE184" s="4"/>
      <c r="BF184" s="4"/>
      <c r="BG184" s="4"/>
      <c r="BH184" s="4"/>
      <c r="BI184" s="4"/>
      <c r="BJ184" s="4"/>
      <c r="BK184" s="4"/>
      <c r="BL184" s="4"/>
      <c r="BM184" s="4"/>
      <c r="BN184" s="61"/>
      <c r="BO184" s="61"/>
      <c r="BP184" s="61"/>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61"/>
      <c r="CU184" s="61"/>
      <c r="CV184" s="61"/>
      <c r="CW184" s="61"/>
      <c r="CX184" s="61"/>
      <c r="CY184" s="4"/>
      <c r="CZ184" s="4"/>
      <c r="DA184" s="4"/>
      <c r="DB184" s="4"/>
      <c r="DC184" s="4"/>
      <c r="DD184" s="4"/>
      <c r="DE184" s="4"/>
      <c r="DF184" s="4"/>
      <c r="DG184" s="4"/>
      <c r="DH184" s="4"/>
      <c r="DI184" s="4"/>
      <c r="DJ184" s="4"/>
    </row>
    <row r="185" spans="1:114" ht="15.75" customHeight="1">
      <c r="A185" s="61"/>
      <c r="B185" s="61"/>
      <c r="C185" s="61"/>
      <c r="D185" s="61"/>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61"/>
      <c r="AY185" s="61"/>
      <c r="AZ185" s="61"/>
      <c r="BA185" s="4"/>
      <c r="BB185" s="4"/>
      <c r="BC185" s="4"/>
      <c r="BD185" s="4"/>
      <c r="BE185" s="4"/>
      <c r="BF185" s="4"/>
      <c r="BG185" s="4"/>
      <c r="BH185" s="4"/>
      <c r="BI185" s="4"/>
      <c r="BJ185" s="4"/>
      <c r="BK185" s="4"/>
      <c r="BL185" s="4"/>
      <c r="BM185" s="4"/>
      <c r="BN185" s="61"/>
      <c r="BO185" s="61"/>
      <c r="BP185" s="61"/>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61"/>
      <c r="CU185" s="61"/>
      <c r="CV185" s="61"/>
      <c r="CW185" s="61"/>
      <c r="CX185" s="61"/>
      <c r="CY185" s="4"/>
      <c r="CZ185" s="4"/>
      <c r="DA185" s="4"/>
      <c r="DB185" s="4"/>
      <c r="DC185" s="4"/>
      <c r="DD185" s="4"/>
      <c r="DE185" s="4"/>
      <c r="DF185" s="4"/>
      <c r="DG185" s="4"/>
      <c r="DH185" s="4"/>
      <c r="DI185" s="4"/>
      <c r="DJ185" s="4"/>
    </row>
    <row r="186" spans="1:114" ht="15.75" customHeight="1">
      <c r="A186" s="61"/>
      <c r="B186" s="61"/>
      <c r="C186" s="61"/>
      <c r="D186" s="61"/>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61"/>
      <c r="AY186" s="61"/>
      <c r="AZ186" s="61"/>
      <c r="BA186" s="4"/>
      <c r="BB186" s="4"/>
      <c r="BC186" s="4"/>
      <c r="BD186" s="4"/>
      <c r="BE186" s="4"/>
      <c r="BF186" s="4"/>
      <c r="BG186" s="4"/>
      <c r="BH186" s="4"/>
      <c r="BI186" s="4"/>
      <c r="BJ186" s="4"/>
      <c r="BK186" s="4"/>
      <c r="BL186" s="4"/>
      <c r="BM186" s="4"/>
      <c r="BN186" s="61"/>
      <c r="BO186" s="61"/>
      <c r="BP186" s="61"/>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61"/>
      <c r="CU186" s="61"/>
      <c r="CV186" s="61"/>
      <c r="CW186" s="61"/>
      <c r="CX186" s="61"/>
      <c r="CY186" s="4"/>
      <c r="CZ186" s="4"/>
      <c r="DA186" s="4"/>
      <c r="DB186" s="4"/>
      <c r="DC186" s="4"/>
      <c r="DD186" s="4"/>
      <c r="DE186" s="4"/>
      <c r="DF186" s="4"/>
      <c r="DG186" s="4"/>
      <c r="DH186" s="4"/>
      <c r="DI186" s="4"/>
      <c r="DJ186" s="4"/>
    </row>
    <row r="187" spans="1:114" ht="15.75" customHeight="1">
      <c r="A187" s="61"/>
      <c r="B187" s="61"/>
      <c r="C187" s="61"/>
      <c r="D187" s="61"/>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61"/>
      <c r="AY187" s="61"/>
      <c r="AZ187" s="61"/>
      <c r="BA187" s="4"/>
      <c r="BB187" s="4"/>
      <c r="BC187" s="4"/>
      <c r="BD187" s="4"/>
      <c r="BE187" s="4"/>
      <c r="BF187" s="4"/>
      <c r="BG187" s="4"/>
      <c r="BH187" s="4"/>
      <c r="BI187" s="4"/>
      <c r="BJ187" s="4"/>
      <c r="BK187" s="4"/>
      <c r="BL187" s="4"/>
      <c r="BM187" s="4"/>
      <c r="BN187" s="61"/>
      <c r="BO187" s="61"/>
      <c r="BP187" s="61"/>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61"/>
      <c r="CU187" s="61"/>
      <c r="CV187" s="61"/>
      <c r="CW187" s="61"/>
      <c r="CX187" s="61"/>
      <c r="CY187" s="4"/>
      <c r="CZ187" s="4"/>
      <c r="DA187" s="4"/>
      <c r="DB187" s="4"/>
      <c r="DC187" s="4"/>
      <c r="DD187" s="4"/>
      <c r="DE187" s="4"/>
      <c r="DF187" s="4"/>
      <c r="DG187" s="4"/>
      <c r="DH187" s="4"/>
      <c r="DI187" s="4"/>
      <c r="DJ187" s="4"/>
    </row>
    <row r="188" spans="1:114" ht="15.75" customHeight="1">
      <c r="A188" s="61"/>
      <c r="B188" s="61"/>
      <c r="C188" s="61"/>
      <c r="D188" s="61"/>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61"/>
      <c r="AY188" s="61"/>
      <c r="AZ188" s="61"/>
      <c r="BA188" s="4"/>
      <c r="BB188" s="4"/>
      <c r="BC188" s="4"/>
      <c r="BD188" s="4"/>
      <c r="BE188" s="4"/>
      <c r="BF188" s="4"/>
      <c r="BG188" s="4"/>
      <c r="BH188" s="4"/>
      <c r="BI188" s="4"/>
      <c r="BJ188" s="4"/>
      <c r="BK188" s="4"/>
      <c r="BL188" s="4"/>
      <c r="BM188" s="4"/>
      <c r="BN188" s="61"/>
      <c r="BO188" s="61"/>
      <c r="BP188" s="61"/>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61"/>
      <c r="CU188" s="61"/>
      <c r="CV188" s="61"/>
      <c r="CW188" s="61"/>
      <c r="CX188" s="61"/>
      <c r="CY188" s="4"/>
      <c r="CZ188" s="4"/>
      <c r="DA188" s="4"/>
      <c r="DB188" s="4"/>
      <c r="DC188" s="4"/>
      <c r="DD188" s="4"/>
      <c r="DE188" s="4"/>
      <c r="DF188" s="4"/>
      <c r="DG188" s="4"/>
      <c r="DH188" s="4"/>
      <c r="DI188" s="4"/>
      <c r="DJ188" s="4"/>
    </row>
    <row r="189" spans="1:114" ht="15.75" customHeight="1">
      <c r="A189" s="61"/>
      <c r="B189" s="61"/>
      <c r="C189" s="61"/>
      <c r="D189" s="61"/>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61"/>
      <c r="AY189" s="61"/>
      <c r="AZ189" s="61"/>
      <c r="BA189" s="4"/>
      <c r="BB189" s="4"/>
      <c r="BC189" s="4"/>
      <c r="BD189" s="4"/>
      <c r="BE189" s="4"/>
      <c r="BF189" s="4"/>
      <c r="BG189" s="4"/>
      <c r="BH189" s="4"/>
      <c r="BI189" s="4"/>
      <c r="BJ189" s="4"/>
      <c r="BK189" s="4"/>
      <c r="BL189" s="4"/>
      <c r="BM189" s="4"/>
      <c r="BN189" s="61"/>
      <c r="BO189" s="61"/>
      <c r="BP189" s="61"/>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61"/>
      <c r="CU189" s="61"/>
      <c r="CV189" s="61"/>
      <c r="CW189" s="61"/>
      <c r="CX189" s="61"/>
      <c r="CY189" s="4"/>
      <c r="CZ189" s="4"/>
      <c r="DA189" s="4"/>
      <c r="DB189" s="4"/>
      <c r="DC189" s="4"/>
      <c r="DD189" s="4"/>
      <c r="DE189" s="4"/>
      <c r="DF189" s="4"/>
      <c r="DG189" s="4"/>
      <c r="DH189" s="4"/>
      <c r="DI189" s="4"/>
      <c r="DJ189" s="4"/>
    </row>
    <row r="190" spans="1:114" ht="15.75" customHeight="1">
      <c r="A190" s="61"/>
      <c r="B190" s="61"/>
      <c r="C190" s="61"/>
      <c r="D190" s="61"/>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61"/>
      <c r="AY190" s="61"/>
      <c r="AZ190" s="61"/>
      <c r="BA190" s="4"/>
      <c r="BB190" s="4"/>
      <c r="BC190" s="4"/>
      <c r="BD190" s="4"/>
      <c r="BE190" s="4"/>
      <c r="BF190" s="4"/>
      <c r="BG190" s="4"/>
      <c r="BH190" s="4"/>
      <c r="BI190" s="4"/>
      <c r="BJ190" s="4"/>
      <c r="BK190" s="4"/>
      <c r="BL190" s="4"/>
      <c r="BM190" s="4"/>
      <c r="BN190" s="61"/>
      <c r="BO190" s="61"/>
      <c r="BP190" s="61"/>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61"/>
      <c r="CU190" s="61"/>
      <c r="CV190" s="61"/>
      <c r="CW190" s="61"/>
      <c r="CX190" s="61"/>
      <c r="CY190" s="4"/>
      <c r="CZ190" s="4"/>
      <c r="DA190" s="4"/>
      <c r="DB190" s="4"/>
      <c r="DC190" s="4"/>
      <c r="DD190" s="4"/>
      <c r="DE190" s="4"/>
      <c r="DF190" s="4"/>
      <c r="DG190" s="4"/>
      <c r="DH190" s="4"/>
      <c r="DI190" s="4"/>
      <c r="DJ190" s="4"/>
    </row>
    <row r="191" spans="1:114" ht="15.75" customHeight="1">
      <c r="A191" s="61"/>
      <c r="B191" s="61"/>
      <c r="C191" s="61"/>
      <c r="D191" s="61"/>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61"/>
      <c r="AY191" s="61"/>
      <c r="AZ191" s="61"/>
      <c r="BA191" s="4"/>
      <c r="BB191" s="4"/>
      <c r="BC191" s="4"/>
      <c r="BD191" s="4"/>
      <c r="BE191" s="4"/>
      <c r="BF191" s="4"/>
      <c r="BG191" s="4"/>
      <c r="BH191" s="4"/>
      <c r="BI191" s="4"/>
      <c r="BJ191" s="4"/>
      <c r="BK191" s="4"/>
      <c r="BL191" s="4"/>
      <c r="BM191" s="4"/>
      <c r="BN191" s="61"/>
      <c r="BO191" s="61"/>
      <c r="BP191" s="61"/>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61"/>
      <c r="CU191" s="61"/>
      <c r="CV191" s="61"/>
      <c r="CW191" s="61"/>
      <c r="CX191" s="61"/>
      <c r="CY191" s="4"/>
      <c r="CZ191" s="4"/>
      <c r="DA191" s="4"/>
      <c r="DB191" s="4"/>
      <c r="DC191" s="4"/>
      <c r="DD191" s="4"/>
      <c r="DE191" s="4"/>
      <c r="DF191" s="4"/>
      <c r="DG191" s="4"/>
      <c r="DH191" s="4"/>
      <c r="DI191" s="4"/>
      <c r="DJ191" s="4"/>
    </row>
    <row r="192" spans="1:114" ht="15.75" customHeight="1">
      <c r="A192" s="61"/>
      <c r="B192" s="61"/>
      <c r="C192" s="61"/>
      <c r="D192" s="61"/>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61"/>
      <c r="AY192" s="61"/>
      <c r="AZ192" s="61"/>
      <c r="BA192" s="4"/>
      <c r="BB192" s="4"/>
      <c r="BC192" s="4"/>
      <c r="BD192" s="4"/>
      <c r="BE192" s="4"/>
      <c r="BF192" s="4"/>
      <c r="BG192" s="4"/>
      <c r="BH192" s="4"/>
      <c r="BI192" s="4"/>
      <c r="BJ192" s="4"/>
      <c r="BK192" s="4"/>
      <c r="BL192" s="4"/>
      <c r="BM192" s="4"/>
      <c r="BN192" s="61"/>
      <c r="BO192" s="61"/>
      <c r="BP192" s="61"/>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61"/>
      <c r="CU192" s="61"/>
      <c r="CV192" s="61"/>
      <c r="CW192" s="61"/>
      <c r="CX192" s="61"/>
      <c r="CY192" s="4"/>
      <c r="CZ192" s="4"/>
      <c r="DA192" s="4"/>
      <c r="DB192" s="4"/>
      <c r="DC192" s="4"/>
      <c r="DD192" s="4"/>
      <c r="DE192" s="4"/>
      <c r="DF192" s="4"/>
      <c r="DG192" s="4"/>
      <c r="DH192" s="4"/>
      <c r="DI192" s="4"/>
      <c r="DJ192" s="4"/>
    </row>
    <row r="193" spans="1:114" ht="15.75" customHeight="1">
      <c r="A193" s="61"/>
      <c r="B193" s="61"/>
      <c r="C193" s="61"/>
      <c r="D193" s="61"/>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61"/>
      <c r="AY193" s="61"/>
      <c r="AZ193" s="61"/>
      <c r="BA193" s="4"/>
      <c r="BB193" s="4"/>
      <c r="BC193" s="4"/>
      <c r="BD193" s="4"/>
      <c r="BE193" s="4"/>
      <c r="BF193" s="4"/>
      <c r="BG193" s="4"/>
      <c r="BH193" s="4"/>
      <c r="BI193" s="4"/>
      <c r="BJ193" s="4"/>
      <c r="BK193" s="4"/>
      <c r="BL193" s="4"/>
      <c r="BM193" s="4"/>
      <c r="BN193" s="61"/>
      <c r="BO193" s="61"/>
      <c r="BP193" s="61"/>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61"/>
      <c r="CU193" s="61"/>
      <c r="CV193" s="61"/>
      <c r="CW193" s="61"/>
      <c r="CX193" s="61"/>
      <c r="CY193" s="4"/>
      <c r="CZ193" s="4"/>
      <c r="DA193" s="4"/>
      <c r="DB193" s="4"/>
      <c r="DC193" s="4"/>
      <c r="DD193" s="4"/>
      <c r="DE193" s="4"/>
      <c r="DF193" s="4"/>
      <c r="DG193" s="4"/>
      <c r="DH193" s="4"/>
      <c r="DI193" s="4"/>
      <c r="DJ193" s="4"/>
    </row>
    <row r="194" spans="1:114" ht="15.75" customHeight="1">
      <c r="A194" s="61"/>
      <c r="B194" s="61"/>
      <c r="C194" s="61"/>
      <c r="D194" s="61"/>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61"/>
      <c r="AY194" s="61"/>
      <c r="AZ194" s="61"/>
      <c r="BA194" s="4"/>
      <c r="BB194" s="4"/>
      <c r="BC194" s="4"/>
      <c r="BD194" s="4"/>
      <c r="BE194" s="4"/>
      <c r="BF194" s="4"/>
      <c r="BG194" s="4"/>
      <c r="BH194" s="4"/>
      <c r="BI194" s="4"/>
      <c r="BJ194" s="4"/>
      <c r="BK194" s="4"/>
      <c r="BL194" s="4"/>
      <c r="BM194" s="4"/>
      <c r="BN194" s="61"/>
      <c r="BO194" s="61"/>
      <c r="BP194" s="61"/>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61"/>
      <c r="CU194" s="61"/>
      <c r="CV194" s="61"/>
      <c r="CW194" s="61"/>
      <c r="CX194" s="61"/>
      <c r="CY194" s="4"/>
      <c r="CZ194" s="4"/>
      <c r="DA194" s="4"/>
      <c r="DB194" s="4"/>
      <c r="DC194" s="4"/>
      <c r="DD194" s="4"/>
      <c r="DE194" s="4"/>
      <c r="DF194" s="4"/>
      <c r="DG194" s="4"/>
      <c r="DH194" s="4"/>
      <c r="DI194" s="4"/>
      <c r="DJ194" s="4"/>
    </row>
    <row r="195" spans="1:114" ht="15.75" customHeight="1">
      <c r="A195" s="61"/>
      <c r="B195" s="61"/>
      <c r="C195" s="61"/>
      <c r="D195" s="61"/>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61"/>
      <c r="AY195" s="61"/>
      <c r="AZ195" s="61"/>
      <c r="BA195" s="4"/>
      <c r="BB195" s="4"/>
      <c r="BC195" s="4"/>
      <c r="BD195" s="4"/>
      <c r="BE195" s="4"/>
      <c r="BF195" s="4"/>
      <c r="BG195" s="4"/>
      <c r="BH195" s="4"/>
      <c r="BI195" s="4"/>
      <c r="BJ195" s="4"/>
      <c r="BK195" s="4"/>
      <c r="BL195" s="4"/>
      <c r="BM195" s="4"/>
      <c r="BN195" s="61"/>
      <c r="BO195" s="61"/>
      <c r="BP195" s="61"/>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61"/>
      <c r="CU195" s="61"/>
      <c r="CV195" s="61"/>
      <c r="CW195" s="61"/>
      <c r="CX195" s="61"/>
      <c r="CY195" s="4"/>
      <c r="CZ195" s="4"/>
      <c r="DA195" s="4"/>
      <c r="DB195" s="4"/>
      <c r="DC195" s="4"/>
      <c r="DD195" s="4"/>
      <c r="DE195" s="4"/>
      <c r="DF195" s="4"/>
      <c r="DG195" s="4"/>
      <c r="DH195" s="4"/>
      <c r="DI195" s="4"/>
      <c r="DJ195" s="4"/>
    </row>
    <row r="196" spans="1:114" ht="15.75" customHeight="1">
      <c r="A196" s="61"/>
      <c r="B196" s="61"/>
      <c r="C196" s="61"/>
      <c r="D196" s="61"/>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61"/>
      <c r="AY196" s="61"/>
      <c r="AZ196" s="61"/>
      <c r="BA196" s="4"/>
      <c r="BB196" s="4"/>
      <c r="BC196" s="4"/>
      <c r="BD196" s="4"/>
      <c r="BE196" s="4"/>
      <c r="BF196" s="4"/>
      <c r="BG196" s="4"/>
      <c r="BH196" s="4"/>
      <c r="BI196" s="4"/>
      <c r="BJ196" s="4"/>
      <c r="BK196" s="4"/>
      <c r="BL196" s="4"/>
      <c r="BM196" s="4"/>
      <c r="BN196" s="61"/>
      <c r="BO196" s="61"/>
      <c r="BP196" s="61"/>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61"/>
      <c r="CU196" s="61"/>
      <c r="CV196" s="61"/>
      <c r="CW196" s="61"/>
      <c r="CX196" s="61"/>
      <c r="CY196" s="4"/>
      <c r="CZ196" s="4"/>
      <c r="DA196" s="4"/>
      <c r="DB196" s="4"/>
      <c r="DC196" s="4"/>
      <c r="DD196" s="4"/>
      <c r="DE196" s="4"/>
      <c r="DF196" s="4"/>
      <c r="DG196" s="4"/>
      <c r="DH196" s="4"/>
      <c r="DI196" s="4"/>
      <c r="DJ196" s="4"/>
    </row>
    <row r="197" spans="1:114" ht="15.75" customHeight="1">
      <c r="A197" s="61"/>
      <c r="B197" s="61"/>
      <c r="C197" s="61"/>
      <c r="D197" s="61"/>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61"/>
      <c r="AY197" s="61"/>
      <c r="AZ197" s="61"/>
      <c r="BA197" s="4"/>
      <c r="BB197" s="4"/>
      <c r="BC197" s="4"/>
      <c r="BD197" s="4"/>
      <c r="BE197" s="4"/>
      <c r="BF197" s="4"/>
      <c r="BG197" s="4"/>
      <c r="BH197" s="4"/>
      <c r="BI197" s="4"/>
      <c r="BJ197" s="4"/>
      <c r="BK197" s="4"/>
      <c r="BL197" s="4"/>
      <c r="BM197" s="4"/>
      <c r="BN197" s="61"/>
      <c r="BO197" s="61"/>
      <c r="BP197" s="61"/>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61"/>
      <c r="CU197" s="61"/>
      <c r="CV197" s="61"/>
      <c r="CW197" s="61"/>
      <c r="CX197" s="61"/>
      <c r="CY197" s="4"/>
      <c r="CZ197" s="4"/>
      <c r="DA197" s="4"/>
      <c r="DB197" s="4"/>
      <c r="DC197" s="4"/>
      <c r="DD197" s="4"/>
      <c r="DE197" s="4"/>
      <c r="DF197" s="4"/>
      <c r="DG197" s="4"/>
      <c r="DH197" s="4"/>
      <c r="DI197" s="4"/>
      <c r="DJ197" s="4"/>
    </row>
    <row r="198" spans="1:114" ht="15.75" customHeight="1">
      <c r="A198" s="61"/>
      <c r="B198" s="61"/>
      <c r="C198" s="61"/>
      <c r="D198" s="61"/>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61"/>
      <c r="AY198" s="61"/>
      <c r="AZ198" s="61"/>
      <c r="BA198" s="4"/>
      <c r="BB198" s="4"/>
      <c r="BC198" s="4"/>
      <c r="BD198" s="4"/>
      <c r="BE198" s="4"/>
      <c r="BF198" s="4"/>
      <c r="BG198" s="4"/>
      <c r="BH198" s="4"/>
      <c r="BI198" s="4"/>
      <c r="BJ198" s="4"/>
      <c r="BK198" s="4"/>
      <c r="BL198" s="4"/>
      <c r="BM198" s="4"/>
      <c r="BN198" s="61"/>
      <c r="BO198" s="61"/>
      <c r="BP198" s="61"/>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61"/>
      <c r="CU198" s="61"/>
      <c r="CV198" s="61"/>
      <c r="CW198" s="61"/>
      <c r="CX198" s="61"/>
      <c r="CY198" s="4"/>
      <c r="CZ198" s="4"/>
      <c r="DA198" s="4"/>
      <c r="DB198" s="4"/>
      <c r="DC198" s="4"/>
      <c r="DD198" s="4"/>
      <c r="DE198" s="4"/>
      <c r="DF198" s="4"/>
      <c r="DG198" s="4"/>
      <c r="DH198" s="4"/>
      <c r="DI198" s="4"/>
      <c r="DJ198" s="4"/>
    </row>
    <row r="199" spans="1:114" ht="15.75" customHeight="1">
      <c r="A199" s="61"/>
      <c r="B199" s="61"/>
      <c r="C199" s="61"/>
      <c r="D199" s="61"/>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61"/>
      <c r="AY199" s="61"/>
      <c r="AZ199" s="61"/>
      <c r="BA199" s="4"/>
      <c r="BB199" s="4"/>
      <c r="BC199" s="4"/>
      <c r="BD199" s="4"/>
      <c r="BE199" s="4"/>
      <c r="BF199" s="4"/>
      <c r="BG199" s="4"/>
      <c r="BH199" s="4"/>
      <c r="BI199" s="4"/>
      <c r="BJ199" s="4"/>
      <c r="BK199" s="4"/>
      <c r="BL199" s="4"/>
      <c r="BM199" s="4"/>
      <c r="BN199" s="61"/>
      <c r="BO199" s="61"/>
      <c r="BP199" s="61"/>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61"/>
      <c r="CU199" s="61"/>
      <c r="CV199" s="61"/>
      <c r="CW199" s="61"/>
      <c r="CX199" s="61"/>
      <c r="CY199" s="4"/>
      <c r="CZ199" s="4"/>
      <c r="DA199" s="4"/>
      <c r="DB199" s="4"/>
      <c r="DC199" s="4"/>
      <c r="DD199" s="4"/>
      <c r="DE199" s="4"/>
      <c r="DF199" s="4"/>
      <c r="DG199" s="4"/>
      <c r="DH199" s="4"/>
      <c r="DI199" s="4"/>
      <c r="DJ199" s="4"/>
    </row>
    <row r="200" spans="1:114" ht="15.75" customHeight="1">
      <c r="A200" s="61"/>
      <c r="B200" s="61"/>
      <c r="C200" s="61"/>
      <c r="D200" s="61"/>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61"/>
      <c r="AY200" s="61"/>
      <c r="AZ200" s="61"/>
      <c r="BA200" s="4"/>
      <c r="BB200" s="4"/>
      <c r="BC200" s="4"/>
      <c r="BD200" s="4"/>
      <c r="BE200" s="4"/>
      <c r="BF200" s="4"/>
      <c r="BG200" s="4"/>
      <c r="BH200" s="4"/>
      <c r="BI200" s="4"/>
      <c r="BJ200" s="4"/>
      <c r="BK200" s="4"/>
      <c r="BL200" s="4"/>
      <c r="BM200" s="4"/>
      <c r="BN200" s="61"/>
      <c r="BO200" s="61"/>
      <c r="BP200" s="61"/>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61"/>
      <c r="CU200" s="61"/>
      <c r="CV200" s="61"/>
      <c r="CW200" s="61"/>
      <c r="CX200" s="61"/>
      <c r="CY200" s="4"/>
      <c r="CZ200" s="4"/>
      <c r="DA200" s="4"/>
      <c r="DB200" s="4"/>
      <c r="DC200" s="4"/>
      <c r="DD200" s="4"/>
      <c r="DE200" s="4"/>
      <c r="DF200" s="4"/>
      <c r="DG200" s="4"/>
      <c r="DH200" s="4"/>
      <c r="DI200" s="4"/>
      <c r="DJ200" s="4"/>
    </row>
    <row r="201" spans="1:114" ht="15.75" customHeight="1">
      <c r="A201" s="61"/>
      <c r="B201" s="61"/>
      <c r="C201" s="61"/>
      <c r="D201" s="61"/>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61"/>
      <c r="AY201" s="61"/>
      <c r="AZ201" s="61"/>
      <c r="BA201" s="4"/>
      <c r="BB201" s="4"/>
      <c r="BC201" s="4"/>
      <c r="BD201" s="4"/>
      <c r="BE201" s="4"/>
      <c r="BF201" s="4"/>
      <c r="BG201" s="4"/>
      <c r="BH201" s="4"/>
      <c r="BI201" s="4"/>
      <c r="BJ201" s="4"/>
      <c r="BK201" s="4"/>
      <c r="BL201" s="4"/>
      <c r="BM201" s="4"/>
      <c r="BN201" s="61"/>
      <c r="BO201" s="61"/>
      <c r="BP201" s="61"/>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61"/>
      <c r="CU201" s="61"/>
      <c r="CV201" s="61"/>
      <c r="CW201" s="61"/>
      <c r="CX201" s="61"/>
      <c r="CY201" s="4"/>
      <c r="CZ201" s="4"/>
      <c r="DA201" s="4"/>
      <c r="DB201" s="4"/>
      <c r="DC201" s="4"/>
      <c r="DD201" s="4"/>
      <c r="DE201" s="4"/>
      <c r="DF201" s="4"/>
      <c r="DG201" s="4"/>
      <c r="DH201" s="4"/>
      <c r="DI201" s="4"/>
      <c r="DJ201" s="4"/>
    </row>
    <row r="202" spans="1:114" ht="15.75" customHeight="1">
      <c r="A202" s="61"/>
      <c r="B202" s="61"/>
      <c r="C202" s="61"/>
      <c r="D202" s="61"/>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61"/>
      <c r="AY202" s="61"/>
      <c r="AZ202" s="61"/>
      <c r="BA202" s="4"/>
      <c r="BB202" s="4"/>
      <c r="BC202" s="4"/>
      <c r="BD202" s="4"/>
      <c r="BE202" s="4"/>
      <c r="BF202" s="4"/>
      <c r="BG202" s="4"/>
      <c r="BH202" s="4"/>
      <c r="BI202" s="4"/>
      <c r="BJ202" s="4"/>
      <c r="BK202" s="4"/>
      <c r="BL202" s="4"/>
      <c r="BM202" s="4"/>
      <c r="BN202" s="61"/>
      <c r="BO202" s="61"/>
      <c r="BP202" s="61"/>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61"/>
      <c r="CU202" s="61"/>
      <c r="CV202" s="61"/>
      <c r="CW202" s="61"/>
      <c r="CX202" s="61"/>
      <c r="CY202" s="4"/>
      <c r="CZ202" s="4"/>
      <c r="DA202" s="4"/>
      <c r="DB202" s="4"/>
      <c r="DC202" s="4"/>
      <c r="DD202" s="4"/>
      <c r="DE202" s="4"/>
      <c r="DF202" s="4"/>
      <c r="DG202" s="4"/>
      <c r="DH202" s="4"/>
      <c r="DI202" s="4"/>
      <c r="DJ202" s="4"/>
    </row>
    <row r="203" spans="1:114" ht="15.75" customHeight="1">
      <c r="A203" s="61"/>
      <c r="B203" s="61"/>
      <c r="C203" s="61"/>
      <c r="D203" s="61"/>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61"/>
      <c r="AY203" s="61"/>
      <c r="AZ203" s="61"/>
      <c r="BA203" s="4"/>
      <c r="BB203" s="4"/>
      <c r="BC203" s="4"/>
      <c r="BD203" s="4"/>
      <c r="BE203" s="4"/>
      <c r="BF203" s="4"/>
      <c r="BG203" s="4"/>
      <c r="BH203" s="4"/>
      <c r="BI203" s="4"/>
      <c r="BJ203" s="4"/>
      <c r="BK203" s="4"/>
      <c r="BL203" s="4"/>
      <c r="BM203" s="4"/>
      <c r="BN203" s="61"/>
      <c r="BO203" s="61"/>
      <c r="BP203" s="61"/>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61"/>
      <c r="CU203" s="61"/>
      <c r="CV203" s="61"/>
      <c r="CW203" s="61"/>
      <c r="CX203" s="61"/>
      <c r="CY203" s="4"/>
      <c r="CZ203" s="4"/>
      <c r="DA203" s="4"/>
      <c r="DB203" s="4"/>
      <c r="DC203" s="4"/>
      <c r="DD203" s="4"/>
      <c r="DE203" s="4"/>
      <c r="DF203" s="4"/>
      <c r="DG203" s="4"/>
      <c r="DH203" s="4"/>
      <c r="DI203" s="4"/>
      <c r="DJ203" s="4"/>
    </row>
    <row r="204" spans="1:114" ht="15.75" customHeight="1">
      <c r="A204" s="61"/>
      <c r="B204" s="61"/>
      <c r="C204" s="61"/>
      <c r="D204" s="61"/>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61"/>
      <c r="AY204" s="61"/>
      <c r="AZ204" s="61"/>
      <c r="BA204" s="4"/>
      <c r="BB204" s="4"/>
      <c r="BC204" s="4"/>
      <c r="BD204" s="4"/>
      <c r="BE204" s="4"/>
      <c r="BF204" s="4"/>
      <c r="BG204" s="4"/>
      <c r="BH204" s="4"/>
      <c r="BI204" s="4"/>
      <c r="BJ204" s="4"/>
      <c r="BK204" s="4"/>
      <c r="BL204" s="4"/>
      <c r="BM204" s="4"/>
      <c r="BN204" s="61"/>
      <c r="BO204" s="61"/>
      <c r="BP204" s="61"/>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61"/>
      <c r="CU204" s="61"/>
      <c r="CV204" s="61"/>
      <c r="CW204" s="61"/>
      <c r="CX204" s="61"/>
      <c r="CY204" s="4"/>
      <c r="CZ204" s="4"/>
      <c r="DA204" s="4"/>
      <c r="DB204" s="4"/>
      <c r="DC204" s="4"/>
      <c r="DD204" s="4"/>
      <c r="DE204" s="4"/>
      <c r="DF204" s="4"/>
      <c r="DG204" s="4"/>
      <c r="DH204" s="4"/>
      <c r="DI204" s="4"/>
      <c r="DJ204" s="4"/>
    </row>
    <row r="205" spans="1:114" ht="15.75" customHeight="1">
      <c r="A205" s="61"/>
      <c r="B205" s="61"/>
      <c r="C205" s="61"/>
      <c r="D205" s="61"/>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61"/>
      <c r="AY205" s="61"/>
      <c r="AZ205" s="61"/>
      <c r="BA205" s="4"/>
      <c r="BB205" s="4"/>
      <c r="BC205" s="4"/>
      <c r="BD205" s="4"/>
      <c r="BE205" s="4"/>
      <c r="BF205" s="4"/>
      <c r="BG205" s="4"/>
      <c r="BH205" s="4"/>
      <c r="BI205" s="4"/>
      <c r="BJ205" s="4"/>
      <c r="BK205" s="4"/>
      <c r="BL205" s="4"/>
      <c r="BM205" s="4"/>
      <c r="BN205" s="61"/>
      <c r="BO205" s="61"/>
      <c r="BP205" s="61"/>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61"/>
      <c r="CU205" s="61"/>
      <c r="CV205" s="61"/>
      <c r="CW205" s="61"/>
      <c r="CX205" s="61"/>
      <c r="CY205" s="4"/>
      <c r="CZ205" s="4"/>
      <c r="DA205" s="4"/>
      <c r="DB205" s="4"/>
      <c r="DC205" s="4"/>
      <c r="DD205" s="4"/>
      <c r="DE205" s="4"/>
      <c r="DF205" s="4"/>
      <c r="DG205" s="4"/>
      <c r="DH205" s="4"/>
      <c r="DI205" s="4"/>
      <c r="DJ205" s="4"/>
    </row>
    <row r="206" spans="1:114" ht="15.75" customHeight="1">
      <c r="A206" s="61"/>
      <c r="B206" s="61"/>
      <c r="C206" s="61"/>
      <c r="D206" s="61"/>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61"/>
      <c r="AY206" s="61"/>
      <c r="AZ206" s="61"/>
      <c r="BA206" s="4"/>
      <c r="BB206" s="4"/>
      <c r="BC206" s="4"/>
      <c r="BD206" s="4"/>
      <c r="BE206" s="4"/>
      <c r="BF206" s="4"/>
      <c r="BG206" s="4"/>
      <c r="BH206" s="4"/>
      <c r="BI206" s="4"/>
      <c r="BJ206" s="4"/>
      <c r="BK206" s="4"/>
      <c r="BL206" s="4"/>
      <c r="BM206" s="4"/>
      <c r="BN206" s="61"/>
      <c r="BO206" s="61"/>
      <c r="BP206" s="61"/>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61"/>
      <c r="CU206" s="61"/>
      <c r="CV206" s="61"/>
      <c r="CW206" s="61"/>
      <c r="CX206" s="61"/>
      <c r="CY206" s="4"/>
      <c r="CZ206" s="4"/>
      <c r="DA206" s="4"/>
      <c r="DB206" s="4"/>
      <c r="DC206" s="4"/>
      <c r="DD206" s="4"/>
      <c r="DE206" s="4"/>
      <c r="DF206" s="4"/>
      <c r="DG206" s="4"/>
      <c r="DH206" s="4"/>
      <c r="DI206" s="4"/>
      <c r="DJ206" s="4"/>
    </row>
    <row r="207" spans="1:114" ht="15.75" customHeight="1">
      <c r="A207" s="61"/>
      <c r="B207" s="61"/>
      <c r="C207" s="61"/>
      <c r="D207" s="61"/>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61"/>
      <c r="AY207" s="61"/>
      <c r="AZ207" s="61"/>
      <c r="BA207" s="4"/>
      <c r="BB207" s="4"/>
      <c r="BC207" s="4"/>
      <c r="BD207" s="4"/>
      <c r="BE207" s="4"/>
      <c r="BF207" s="4"/>
      <c r="BG207" s="4"/>
      <c r="BH207" s="4"/>
      <c r="BI207" s="4"/>
      <c r="BJ207" s="4"/>
      <c r="BK207" s="4"/>
      <c r="BL207" s="4"/>
      <c r="BM207" s="4"/>
      <c r="BN207" s="61"/>
      <c r="BO207" s="61"/>
      <c r="BP207" s="61"/>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61"/>
      <c r="CU207" s="61"/>
      <c r="CV207" s="61"/>
      <c r="CW207" s="61"/>
      <c r="CX207" s="61"/>
      <c r="CY207" s="4"/>
      <c r="CZ207" s="4"/>
      <c r="DA207" s="4"/>
      <c r="DB207" s="4"/>
      <c r="DC207" s="4"/>
      <c r="DD207" s="4"/>
      <c r="DE207" s="4"/>
      <c r="DF207" s="4"/>
      <c r="DG207" s="4"/>
      <c r="DH207" s="4"/>
      <c r="DI207" s="4"/>
      <c r="DJ207" s="4"/>
    </row>
    <row r="208" spans="1:114" ht="15.75" customHeight="1">
      <c r="A208" s="61"/>
      <c r="B208" s="61"/>
      <c r="C208" s="61"/>
      <c r="D208" s="61"/>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61"/>
      <c r="AY208" s="61"/>
      <c r="AZ208" s="61"/>
      <c r="BA208" s="4"/>
      <c r="BB208" s="4"/>
      <c r="BC208" s="4"/>
      <c r="BD208" s="4"/>
      <c r="BE208" s="4"/>
      <c r="BF208" s="4"/>
      <c r="BG208" s="4"/>
      <c r="BH208" s="4"/>
      <c r="BI208" s="4"/>
      <c r="BJ208" s="4"/>
      <c r="BK208" s="4"/>
      <c r="BL208" s="4"/>
      <c r="BM208" s="4"/>
      <c r="BN208" s="61"/>
      <c r="BO208" s="61"/>
      <c r="BP208" s="61"/>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61"/>
      <c r="CU208" s="61"/>
      <c r="CV208" s="61"/>
      <c r="CW208" s="61"/>
      <c r="CX208" s="61"/>
      <c r="CY208" s="4"/>
      <c r="CZ208" s="4"/>
      <c r="DA208" s="4"/>
      <c r="DB208" s="4"/>
      <c r="DC208" s="4"/>
      <c r="DD208" s="4"/>
      <c r="DE208" s="4"/>
      <c r="DF208" s="4"/>
      <c r="DG208" s="4"/>
      <c r="DH208" s="4"/>
      <c r="DI208" s="4"/>
      <c r="DJ208" s="4"/>
    </row>
    <row r="209" spans="1:114" ht="15.75" customHeight="1">
      <c r="A209" s="61"/>
      <c r="B209" s="61"/>
      <c r="C209" s="61"/>
      <c r="D209" s="61"/>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61"/>
      <c r="AY209" s="61"/>
      <c r="AZ209" s="61"/>
      <c r="BA209" s="4"/>
      <c r="BB209" s="4"/>
      <c r="BC209" s="4"/>
      <c r="BD209" s="4"/>
      <c r="BE209" s="4"/>
      <c r="BF209" s="4"/>
      <c r="BG209" s="4"/>
      <c r="BH209" s="4"/>
      <c r="BI209" s="4"/>
      <c r="BJ209" s="4"/>
      <c r="BK209" s="4"/>
      <c r="BL209" s="4"/>
      <c r="BM209" s="4"/>
      <c r="BN209" s="61"/>
      <c r="BO209" s="61"/>
      <c r="BP209" s="61"/>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61"/>
      <c r="CU209" s="61"/>
      <c r="CV209" s="61"/>
      <c r="CW209" s="61"/>
      <c r="CX209" s="61"/>
      <c r="CY209" s="4"/>
      <c r="CZ209" s="4"/>
      <c r="DA209" s="4"/>
      <c r="DB209" s="4"/>
      <c r="DC209" s="4"/>
      <c r="DD209" s="4"/>
      <c r="DE209" s="4"/>
      <c r="DF209" s="4"/>
      <c r="DG209" s="4"/>
      <c r="DH209" s="4"/>
      <c r="DI209" s="4"/>
      <c r="DJ209" s="4"/>
    </row>
    <row r="210" spans="1:114" ht="15.75" customHeight="1">
      <c r="A210" s="61"/>
      <c r="B210" s="61"/>
      <c r="C210" s="61"/>
      <c r="D210" s="61"/>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61"/>
      <c r="AY210" s="61"/>
      <c r="AZ210" s="61"/>
      <c r="BA210" s="4"/>
      <c r="BB210" s="4"/>
      <c r="BC210" s="4"/>
      <c r="BD210" s="4"/>
      <c r="BE210" s="4"/>
      <c r="BF210" s="4"/>
      <c r="BG210" s="4"/>
      <c r="BH210" s="4"/>
      <c r="BI210" s="4"/>
      <c r="BJ210" s="4"/>
      <c r="BK210" s="4"/>
      <c r="BL210" s="4"/>
      <c r="BM210" s="4"/>
      <c r="BN210" s="61"/>
      <c r="BO210" s="61"/>
      <c r="BP210" s="61"/>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61"/>
      <c r="CU210" s="61"/>
      <c r="CV210" s="61"/>
      <c r="CW210" s="61"/>
      <c r="CX210" s="61"/>
      <c r="CY210" s="4"/>
      <c r="CZ210" s="4"/>
      <c r="DA210" s="4"/>
      <c r="DB210" s="4"/>
      <c r="DC210" s="4"/>
      <c r="DD210" s="4"/>
      <c r="DE210" s="4"/>
      <c r="DF210" s="4"/>
      <c r="DG210" s="4"/>
      <c r="DH210" s="4"/>
      <c r="DI210" s="4"/>
      <c r="DJ210" s="4"/>
    </row>
    <row r="211" spans="1:114" ht="15.75" customHeight="1">
      <c r="A211" s="61"/>
      <c r="B211" s="61"/>
      <c r="C211" s="61"/>
      <c r="D211" s="61"/>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61"/>
      <c r="AY211" s="61"/>
      <c r="AZ211" s="61"/>
      <c r="BA211" s="4"/>
      <c r="BB211" s="4"/>
      <c r="BC211" s="4"/>
      <c r="BD211" s="4"/>
      <c r="BE211" s="4"/>
      <c r="BF211" s="4"/>
      <c r="BG211" s="4"/>
      <c r="BH211" s="4"/>
      <c r="BI211" s="4"/>
      <c r="BJ211" s="4"/>
      <c r="BK211" s="4"/>
      <c r="BL211" s="4"/>
      <c r="BM211" s="4"/>
      <c r="BN211" s="61"/>
      <c r="BO211" s="61"/>
      <c r="BP211" s="61"/>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61"/>
      <c r="CU211" s="61"/>
      <c r="CV211" s="61"/>
      <c r="CW211" s="61"/>
      <c r="CX211" s="61"/>
      <c r="CY211" s="4"/>
      <c r="CZ211" s="4"/>
      <c r="DA211" s="4"/>
      <c r="DB211" s="4"/>
      <c r="DC211" s="4"/>
      <c r="DD211" s="4"/>
      <c r="DE211" s="4"/>
      <c r="DF211" s="4"/>
      <c r="DG211" s="4"/>
      <c r="DH211" s="4"/>
      <c r="DI211" s="4"/>
      <c r="DJ211" s="4"/>
    </row>
    <row r="212" spans="1:114" ht="15.75" customHeight="1">
      <c r="A212" s="61"/>
      <c r="B212" s="61"/>
      <c r="C212" s="61"/>
      <c r="D212" s="61"/>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61"/>
      <c r="AY212" s="61"/>
      <c r="AZ212" s="61"/>
      <c r="BA212" s="4"/>
      <c r="BB212" s="4"/>
      <c r="BC212" s="4"/>
      <c r="BD212" s="4"/>
      <c r="BE212" s="4"/>
      <c r="BF212" s="4"/>
      <c r="BG212" s="4"/>
      <c r="BH212" s="4"/>
      <c r="BI212" s="4"/>
      <c r="BJ212" s="4"/>
      <c r="BK212" s="4"/>
      <c r="BL212" s="4"/>
      <c r="BM212" s="4"/>
      <c r="BN212" s="61"/>
      <c r="BO212" s="61"/>
      <c r="BP212" s="61"/>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61"/>
      <c r="CU212" s="61"/>
      <c r="CV212" s="61"/>
      <c r="CW212" s="61"/>
      <c r="CX212" s="61"/>
      <c r="CY212" s="4"/>
      <c r="CZ212" s="4"/>
      <c r="DA212" s="4"/>
      <c r="DB212" s="4"/>
      <c r="DC212" s="4"/>
      <c r="DD212" s="4"/>
      <c r="DE212" s="4"/>
      <c r="DF212" s="4"/>
      <c r="DG212" s="4"/>
      <c r="DH212" s="4"/>
      <c r="DI212" s="4"/>
      <c r="DJ212" s="4"/>
    </row>
    <row r="213" spans="1:114" ht="15.75" customHeight="1">
      <c r="A213" s="61"/>
      <c r="B213" s="61"/>
      <c r="C213" s="61"/>
      <c r="D213" s="61"/>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61"/>
      <c r="AY213" s="61"/>
      <c r="AZ213" s="61"/>
      <c r="BA213" s="4"/>
      <c r="BB213" s="4"/>
      <c r="BC213" s="4"/>
      <c r="BD213" s="4"/>
      <c r="BE213" s="4"/>
      <c r="BF213" s="4"/>
      <c r="BG213" s="4"/>
      <c r="BH213" s="4"/>
      <c r="BI213" s="4"/>
      <c r="BJ213" s="4"/>
      <c r="BK213" s="4"/>
      <c r="BL213" s="4"/>
      <c r="BM213" s="4"/>
      <c r="BN213" s="61"/>
      <c r="BO213" s="61"/>
      <c r="BP213" s="61"/>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61"/>
      <c r="CU213" s="61"/>
      <c r="CV213" s="61"/>
      <c r="CW213" s="61"/>
      <c r="CX213" s="61"/>
      <c r="CY213" s="4"/>
      <c r="CZ213" s="4"/>
      <c r="DA213" s="4"/>
      <c r="DB213" s="4"/>
      <c r="DC213" s="4"/>
      <c r="DD213" s="4"/>
      <c r="DE213" s="4"/>
      <c r="DF213" s="4"/>
      <c r="DG213" s="4"/>
      <c r="DH213" s="4"/>
      <c r="DI213" s="4"/>
      <c r="DJ213" s="4"/>
    </row>
    <row r="214" spans="1:114" ht="15.75" customHeight="1">
      <c r="A214" s="61"/>
      <c r="B214" s="61"/>
      <c r="C214" s="61"/>
      <c r="D214" s="61"/>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61"/>
      <c r="AY214" s="61"/>
      <c r="AZ214" s="61"/>
      <c r="BA214" s="4"/>
      <c r="BB214" s="4"/>
      <c r="BC214" s="4"/>
      <c r="BD214" s="4"/>
      <c r="BE214" s="4"/>
      <c r="BF214" s="4"/>
      <c r="BG214" s="4"/>
      <c r="BH214" s="4"/>
      <c r="BI214" s="4"/>
      <c r="BJ214" s="4"/>
      <c r="BK214" s="4"/>
      <c r="BL214" s="4"/>
      <c r="BM214" s="4"/>
      <c r="BN214" s="61"/>
      <c r="BO214" s="61"/>
      <c r="BP214" s="61"/>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61"/>
      <c r="CU214" s="61"/>
      <c r="CV214" s="61"/>
      <c r="CW214" s="61"/>
      <c r="CX214" s="61"/>
      <c r="CY214" s="4"/>
      <c r="CZ214" s="4"/>
      <c r="DA214" s="4"/>
      <c r="DB214" s="4"/>
      <c r="DC214" s="4"/>
      <c r="DD214" s="4"/>
      <c r="DE214" s="4"/>
      <c r="DF214" s="4"/>
      <c r="DG214" s="4"/>
      <c r="DH214" s="4"/>
      <c r="DI214" s="4"/>
      <c r="DJ214" s="4"/>
    </row>
    <row r="215" spans="1:114" ht="15.75" customHeight="1">
      <c r="A215" s="61"/>
      <c r="B215" s="61"/>
      <c r="C215" s="61"/>
      <c r="D215" s="61"/>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61"/>
      <c r="AY215" s="61"/>
      <c r="AZ215" s="61"/>
      <c r="BA215" s="4"/>
      <c r="BB215" s="4"/>
      <c r="BC215" s="4"/>
      <c r="BD215" s="4"/>
      <c r="BE215" s="4"/>
      <c r="BF215" s="4"/>
      <c r="BG215" s="4"/>
      <c r="BH215" s="4"/>
      <c r="BI215" s="4"/>
      <c r="BJ215" s="4"/>
      <c r="BK215" s="4"/>
      <c r="BL215" s="4"/>
      <c r="BM215" s="4"/>
      <c r="BN215" s="61"/>
      <c r="BO215" s="61"/>
      <c r="BP215" s="61"/>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61"/>
      <c r="CU215" s="61"/>
      <c r="CV215" s="61"/>
      <c r="CW215" s="61"/>
      <c r="CX215" s="61"/>
      <c r="CY215" s="4"/>
      <c r="CZ215" s="4"/>
      <c r="DA215" s="4"/>
      <c r="DB215" s="4"/>
      <c r="DC215" s="4"/>
      <c r="DD215" s="4"/>
      <c r="DE215" s="4"/>
      <c r="DF215" s="4"/>
      <c r="DG215" s="4"/>
      <c r="DH215" s="4"/>
      <c r="DI215" s="4"/>
      <c r="DJ215" s="4"/>
    </row>
    <row r="216" spans="1:114" ht="15.75" customHeight="1">
      <c r="A216" s="61"/>
      <c r="B216" s="61"/>
      <c r="C216" s="61"/>
      <c r="D216" s="61"/>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61"/>
      <c r="AY216" s="61"/>
      <c r="AZ216" s="61"/>
      <c r="BA216" s="4"/>
      <c r="BB216" s="4"/>
      <c r="BC216" s="4"/>
      <c r="BD216" s="4"/>
      <c r="BE216" s="4"/>
      <c r="BF216" s="4"/>
      <c r="BG216" s="4"/>
      <c r="BH216" s="4"/>
      <c r="BI216" s="4"/>
      <c r="BJ216" s="4"/>
      <c r="BK216" s="4"/>
      <c r="BL216" s="4"/>
      <c r="BM216" s="4"/>
      <c r="BN216" s="61"/>
      <c r="BO216" s="61"/>
      <c r="BP216" s="61"/>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61"/>
      <c r="CU216" s="61"/>
      <c r="CV216" s="61"/>
      <c r="CW216" s="61"/>
      <c r="CX216" s="61"/>
      <c r="CY216" s="4"/>
      <c r="CZ216" s="4"/>
      <c r="DA216" s="4"/>
      <c r="DB216" s="4"/>
      <c r="DC216" s="4"/>
      <c r="DD216" s="4"/>
      <c r="DE216" s="4"/>
      <c r="DF216" s="4"/>
      <c r="DG216" s="4"/>
      <c r="DH216" s="4"/>
      <c r="DI216" s="4"/>
      <c r="DJ216" s="4"/>
    </row>
    <row r="217" spans="1:114" ht="15.75" customHeight="1">
      <c r="A217" s="61"/>
      <c r="B217" s="61"/>
      <c r="C217" s="61"/>
      <c r="D217" s="61"/>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61"/>
      <c r="AY217" s="61"/>
      <c r="AZ217" s="61"/>
      <c r="BA217" s="4"/>
      <c r="BB217" s="4"/>
      <c r="BC217" s="4"/>
      <c r="BD217" s="4"/>
      <c r="BE217" s="4"/>
      <c r="BF217" s="4"/>
      <c r="BG217" s="4"/>
      <c r="BH217" s="4"/>
      <c r="BI217" s="4"/>
      <c r="BJ217" s="4"/>
      <c r="BK217" s="4"/>
      <c r="BL217" s="4"/>
      <c r="BM217" s="4"/>
      <c r="BN217" s="61"/>
      <c r="BO217" s="61"/>
      <c r="BP217" s="61"/>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61"/>
      <c r="CU217" s="61"/>
      <c r="CV217" s="61"/>
      <c r="CW217" s="61"/>
      <c r="CX217" s="61"/>
      <c r="CY217" s="4"/>
      <c r="CZ217" s="4"/>
      <c r="DA217" s="4"/>
      <c r="DB217" s="4"/>
      <c r="DC217" s="4"/>
      <c r="DD217" s="4"/>
      <c r="DE217" s="4"/>
      <c r="DF217" s="4"/>
      <c r="DG217" s="4"/>
      <c r="DH217" s="4"/>
      <c r="DI217" s="4"/>
      <c r="DJ217" s="4"/>
    </row>
    <row r="218" spans="1:114" ht="15.75" customHeight="1">
      <c r="A218" s="61"/>
      <c r="B218" s="61"/>
      <c r="C218" s="61"/>
      <c r="D218" s="61"/>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61"/>
      <c r="AY218" s="61"/>
      <c r="AZ218" s="61"/>
      <c r="BA218" s="4"/>
      <c r="BB218" s="4"/>
      <c r="BC218" s="4"/>
      <c r="BD218" s="4"/>
      <c r="BE218" s="4"/>
      <c r="BF218" s="4"/>
      <c r="BG218" s="4"/>
      <c r="BH218" s="4"/>
      <c r="BI218" s="4"/>
      <c r="BJ218" s="4"/>
      <c r="BK218" s="4"/>
      <c r="BL218" s="4"/>
      <c r="BM218" s="4"/>
      <c r="BN218" s="61"/>
      <c r="BO218" s="61"/>
      <c r="BP218" s="61"/>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61"/>
      <c r="CU218" s="61"/>
      <c r="CV218" s="61"/>
      <c r="CW218" s="61"/>
      <c r="CX218" s="61"/>
      <c r="CY218" s="4"/>
      <c r="CZ218" s="4"/>
      <c r="DA218" s="4"/>
      <c r="DB218" s="4"/>
      <c r="DC218" s="4"/>
      <c r="DD218" s="4"/>
      <c r="DE218" s="4"/>
      <c r="DF218" s="4"/>
      <c r="DG218" s="4"/>
      <c r="DH218" s="4"/>
      <c r="DI218" s="4"/>
      <c r="DJ218" s="4"/>
    </row>
    <row r="219" spans="1:114" ht="15.75" customHeight="1">
      <c r="A219" s="61"/>
      <c r="B219" s="61"/>
      <c r="C219" s="61"/>
      <c r="D219" s="61"/>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61"/>
      <c r="AY219" s="61"/>
      <c r="AZ219" s="61"/>
      <c r="BA219" s="4"/>
      <c r="BB219" s="4"/>
      <c r="BC219" s="4"/>
      <c r="BD219" s="4"/>
      <c r="BE219" s="4"/>
      <c r="BF219" s="4"/>
      <c r="BG219" s="4"/>
      <c r="BH219" s="4"/>
      <c r="BI219" s="4"/>
      <c r="BJ219" s="4"/>
      <c r="BK219" s="4"/>
      <c r="BL219" s="4"/>
      <c r="BM219" s="4"/>
      <c r="BN219" s="61"/>
      <c r="BO219" s="61"/>
      <c r="BP219" s="61"/>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61"/>
      <c r="CU219" s="61"/>
      <c r="CV219" s="61"/>
      <c r="CW219" s="61"/>
      <c r="CX219" s="61"/>
      <c r="CY219" s="4"/>
      <c r="CZ219" s="4"/>
      <c r="DA219" s="4"/>
      <c r="DB219" s="4"/>
      <c r="DC219" s="4"/>
      <c r="DD219" s="4"/>
      <c r="DE219" s="4"/>
      <c r="DF219" s="4"/>
      <c r="DG219" s="4"/>
      <c r="DH219" s="4"/>
      <c r="DI219" s="4"/>
      <c r="DJ219" s="4"/>
    </row>
    <row r="220" spans="1:114" ht="15.75" customHeight="1">
      <c r="A220" s="61"/>
      <c r="B220" s="61"/>
      <c r="C220" s="61"/>
      <c r="D220" s="61"/>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61"/>
      <c r="AY220" s="61"/>
      <c r="AZ220" s="61"/>
      <c r="BA220" s="4"/>
      <c r="BB220" s="4"/>
      <c r="BC220" s="4"/>
      <c r="BD220" s="4"/>
      <c r="BE220" s="4"/>
      <c r="BF220" s="4"/>
      <c r="BG220" s="4"/>
      <c r="BH220" s="4"/>
      <c r="BI220" s="4"/>
      <c r="BJ220" s="4"/>
      <c r="BK220" s="4"/>
      <c r="BL220" s="4"/>
      <c r="BM220" s="4"/>
      <c r="BN220" s="61"/>
      <c r="BO220" s="61"/>
      <c r="BP220" s="61"/>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61"/>
      <c r="CU220" s="61"/>
      <c r="CV220" s="61"/>
      <c r="CW220" s="61"/>
      <c r="CX220" s="61"/>
      <c r="CY220" s="4"/>
      <c r="CZ220" s="4"/>
      <c r="DA220" s="4"/>
      <c r="DB220" s="4"/>
      <c r="DC220" s="4"/>
      <c r="DD220" s="4"/>
      <c r="DE220" s="4"/>
      <c r="DF220" s="4"/>
      <c r="DG220" s="4"/>
      <c r="DH220" s="4"/>
      <c r="DI220" s="4"/>
      <c r="DJ220" s="4"/>
    </row>
    <row r="221" spans="1:114" ht="15.75" customHeight="1">
      <c r="A221" s="61"/>
      <c r="B221" s="61"/>
      <c r="C221" s="61"/>
      <c r="D221" s="61"/>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61"/>
      <c r="AY221" s="61"/>
      <c r="AZ221" s="61"/>
      <c r="BA221" s="4"/>
      <c r="BB221" s="4"/>
      <c r="BC221" s="4"/>
      <c r="BD221" s="4"/>
      <c r="BE221" s="4"/>
      <c r="BF221" s="4"/>
      <c r="BG221" s="4"/>
      <c r="BH221" s="4"/>
      <c r="BI221" s="4"/>
      <c r="BJ221" s="4"/>
      <c r="BK221" s="4"/>
      <c r="BL221" s="4"/>
      <c r="BM221" s="4"/>
      <c r="BN221" s="61"/>
      <c r="BO221" s="61"/>
      <c r="BP221" s="61"/>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61"/>
      <c r="CU221" s="61"/>
      <c r="CV221" s="61"/>
      <c r="CW221" s="61"/>
      <c r="CX221" s="61"/>
      <c r="CY221" s="4"/>
      <c r="CZ221" s="4"/>
      <c r="DA221" s="4"/>
      <c r="DB221" s="4"/>
      <c r="DC221" s="4"/>
      <c r="DD221" s="4"/>
      <c r="DE221" s="4"/>
      <c r="DF221" s="4"/>
      <c r="DG221" s="4"/>
      <c r="DH221" s="4"/>
      <c r="DI221" s="4"/>
      <c r="DJ221" s="4"/>
    </row>
    <row r="222" spans="1:114" ht="15.75" customHeight="1">
      <c r="A222" s="61"/>
      <c r="B222" s="61"/>
      <c r="C222" s="61"/>
      <c r="D222" s="61"/>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61"/>
      <c r="AY222" s="61"/>
      <c r="AZ222" s="61"/>
      <c r="BA222" s="4"/>
      <c r="BB222" s="4"/>
      <c r="BC222" s="4"/>
      <c r="BD222" s="4"/>
      <c r="BE222" s="4"/>
      <c r="BF222" s="4"/>
      <c r="BG222" s="4"/>
      <c r="BH222" s="4"/>
      <c r="BI222" s="4"/>
      <c r="BJ222" s="4"/>
      <c r="BK222" s="4"/>
      <c r="BL222" s="4"/>
      <c r="BM222" s="4"/>
      <c r="BN222" s="61"/>
      <c r="BO222" s="61"/>
      <c r="BP222" s="61"/>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61"/>
      <c r="CU222" s="61"/>
      <c r="CV222" s="61"/>
      <c r="CW222" s="61"/>
      <c r="CX222" s="61"/>
      <c r="CY222" s="4"/>
      <c r="CZ222" s="4"/>
      <c r="DA222" s="4"/>
      <c r="DB222" s="4"/>
      <c r="DC222" s="4"/>
      <c r="DD222" s="4"/>
      <c r="DE222" s="4"/>
      <c r="DF222" s="4"/>
      <c r="DG222" s="4"/>
      <c r="DH222" s="4"/>
      <c r="DI222" s="4"/>
      <c r="DJ222" s="4"/>
    </row>
    <row r="223" spans="1:114" ht="15.75" customHeight="1">
      <c r="A223" s="61"/>
      <c r="B223" s="61"/>
      <c r="C223" s="61"/>
      <c r="D223" s="61"/>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61"/>
      <c r="AY223" s="61"/>
      <c r="AZ223" s="61"/>
      <c r="BA223" s="4"/>
      <c r="BB223" s="4"/>
      <c r="BC223" s="4"/>
      <c r="BD223" s="4"/>
      <c r="BE223" s="4"/>
      <c r="BF223" s="4"/>
      <c r="BG223" s="4"/>
      <c r="BH223" s="4"/>
      <c r="BI223" s="4"/>
      <c r="BJ223" s="4"/>
      <c r="BK223" s="4"/>
      <c r="BL223" s="4"/>
      <c r="BM223" s="4"/>
      <c r="BN223" s="61"/>
      <c r="BO223" s="61"/>
      <c r="BP223" s="61"/>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61"/>
      <c r="CU223" s="61"/>
      <c r="CV223" s="61"/>
      <c r="CW223" s="61"/>
      <c r="CX223" s="61"/>
      <c r="CY223" s="4"/>
      <c r="CZ223" s="4"/>
      <c r="DA223" s="4"/>
      <c r="DB223" s="4"/>
      <c r="DC223" s="4"/>
      <c r="DD223" s="4"/>
      <c r="DE223" s="4"/>
      <c r="DF223" s="4"/>
      <c r="DG223" s="4"/>
      <c r="DH223" s="4"/>
      <c r="DI223" s="4"/>
      <c r="DJ223" s="4"/>
    </row>
    <row r="224" spans="1:114" ht="15.75" customHeight="1">
      <c r="A224" s="61"/>
      <c r="B224" s="61"/>
      <c r="C224" s="61"/>
      <c r="D224" s="61"/>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61"/>
      <c r="AY224" s="61"/>
      <c r="AZ224" s="61"/>
      <c r="BA224" s="4"/>
      <c r="BB224" s="4"/>
      <c r="BC224" s="4"/>
      <c r="BD224" s="4"/>
      <c r="BE224" s="4"/>
      <c r="BF224" s="4"/>
      <c r="BG224" s="4"/>
      <c r="BH224" s="4"/>
      <c r="BI224" s="4"/>
      <c r="BJ224" s="4"/>
      <c r="BK224" s="4"/>
      <c r="BL224" s="4"/>
      <c r="BM224" s="4"/>
      <c r="BN224" s="61"/>
      <c r="BO224" s="61"/>
      <c r="BP224" s="61"/>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61"/>
      <c r="CU224" s="61"/>
      <c r="CV224" s="61"/>
      <c r="CW224" s="61"/>
      <c r="CX224" s="61"/>
      <c r="CY224" s="4"/>
      <c r="CZ224" s="4"/>
      <c r="DA224" s="4"/>
      <c r="DB224" s="4"/>
      <c r="DC224" s="4"/>
      <c r="DD224" s="4"/>
      <c r="DE224" s="4"/>
      <c r="DF224" s="4"/>
      <c r="DG224" s="4"/>
      <c r="DH224" s="4"/>
      <c r="DI224" s="4"/>
      <c r="DJ224" s="4"/>
    </row>
    <row r="225" spans="1:114" ht="15.75" customHeight="1">
      <c r="A225" s="61"/>
      <c r="B225" s="61"/>
      <c r="C225" s="61"/>
      <c r="D225" s="61"/>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61"/>
      <c r="AY225" s="61"/>
      <c r="AZ225" s="61"/>
      <c r="BA225" s="4"/>
      <c r="BB225" s="4"/>
      <c r="BC225" s="4"/>
      <c r="BD225" s="4"/>
      <c r="BE225" s="4"/>
      <c r="BF225" s="4"/>
      <c r="BG225" s="4"/>
      <c r="BH225" s="4"/>
      <c r="BI225" s="4"/>
      <c r="BJ225" s="4"/>
      <c r="BK225" s="4"/>
      <c r="BL225" s="4"/>
      <c r="BM225" s="4"/>
      <c r="BN225" s="61"/>
      <c r="BO225" s="61"/>
      <c r="BP225" s="61"/>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61"/>
      <c r="CU225" s="61"/>
      <c r="CV225" s="61"/>
      <c r="CW225" s="61"/>
      <c r="CX225" s="61"/>
      <c r="CY225" s="4"/>
      <c r="CZ225" s="4"/>
      <c r="DA225" s="4"/>
      <c r="DB225" s="4"/>
      <c r="DC225" s="4"/>
      <c r="DD225" s="4"/>
      <c r="DE225" s="4"/>
      <c r="DF225" s="4"/>
      <c r="DG225" s="4"/>
      <c r="DH225" s="4"/>
      <c r="DI225" s="4"/>
      <c r="DJ225" s="4"/>
    </row>
    <row r="226" spans="1:114" ht="15.75" customHeight="1">
      <c r="A226" s="61"/>
      <c r="B226" s="61"/>
      <c r="C226" s="61"/>
      <c r="D226" s="61"/>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61"/>
      <c r="AY226" s="61"/>
      <c r="AZ226" s="61"/>
      <c r="BA226" s="4"/>
      <c r="BB226" s="4"/>
      <c r="BC226" s="4"/>
      <c r="BD226" s="4"/>
      <c r="BE226" s="4"/>
      <c r="BF226" s="4"/>
      <c r="BG226" s="4"/>
      <c r="BH226" s="4"/>
      <c r="BI226" s="4"/>
      <c r="BJ226" s="4"/>
      <c r="BK226" s="4"/>
      <c r="BL226" s="4"/>
      <c r="BM226" s="4"/>
      <c r="BN226" s="61"/>
      <c r="BO226" s="61"/>
      <c r="BP226" s="61"/>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61"/>
      <c r="CU226" s="61"/>
      <c r="CV226" s="61"/>
      <c r="CW226" s="61"/>
      <c r="CX226" s="61"/>
      <c r="CY226" s="4"/>
      <c r="CZ226" s="4"/>
      <c r="DA226" s="4"/>
      <c r="DB226" s="4"/>
      <c r="DC226" s="4"/>
      <c r="DD226" s="4"/>
      <c r="DE226" s="4"/>
      <c r="DF226" s="4"/>
      <c r="DG226" s="4"/>
      <c r="DH226" s="4"/>
      <c r="DI226" s="4"/>
      <c r="DJ226" s="4"/>
    </row>
    <row r="227" spans="1:114" ht="15.75" customHeight="1">
      <c r="A227" s="61"/>
      <c r="B227" s="61"/>
      <c r="C227" s="61"/>
      <c r="D227" s="61"/>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61"/>
      <c r="AY227" s="61"/>
      <c r="AZ227" s="61"/>
      <c r="BA227" s="4"/>
      <c r="BB227" s="4"/>
      <c r="BC227" s="4"/>
      <c r="BD227" s="4"/>
      <c r="BE227" s="4"/>
      <c r="BF227" s="4"/>
      <c r="BG227" s="4"/>
      <c r="BH227" s="4"/>
      <c r="BI227" s="4"/>
      <c r="BJ227" s="4"/>
      <c r="BK227" s="4"/>
      <c r="BL227" s="4"/>
      <c r="BM227" s="4"/>
      <c r="BN227" s="61"/>
      <c r="BO227" s="61"/>
      <c r="BP227" s="61"/>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61"/>
      <c r="CU227" s="61"/>
      <c r="CV227" s="61"/>
      <c r="CW227" s="61"/>
      <c r="CX227" s="61"/>
      <c r="CY227" s="4"/>
      <c r="CZ227" s="4"/>
      <c r="DA227" s="4"/>
      <c r="DB227" s="4"/>
      <c r="DC227" s="4"/>
      <c r="DD227" s="4"/>
      <c r="DE227" s="4"/>
      <c r="DF227" s="4"/>
      <c r="DG227" s="4"/>
      <c r="DH227" s="4"/>
      <c r="DI227" s="4"/>
      <c r="DJ227" s="4"/>
    </row>
    <row r="228" spans="1:114" ht="15.75" customHeight="1">
      <c r="A228" s="61"/>
      <c r="B228" s="61"/>
      <c r="C228" s="61"/>
      <c r="D228" s="61"/>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61"/>
      <c r="AY228" s="61"/>
      <c r="AZ228" s="61"/>
      <c r="BA228" s="4"/>
      <c r="BB228" s="4"/>
      <c r="BC228" s="4"/>
      <c r="BD228" s="4"/>
      <c r="BE228" s="4"/>
      <c r="BF228" s="4"/>
      <c r="BG228" s="4"/>
      <c r="BH228" s="4"/>
      <c r="BI228" s="4"/>
      <c r="BJ228" s="4"/>
      <c r="BK228" s="4"/>
      <c r="BL228" s="4"/>
      <c r="BM228" s="4"/>
      <c r="BN228" s="61"/>
      <c r="BO228" s="61"/>
      <c r="BP228" s="61"/>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61"/>
      <c r="CU228" s="61"/>
      <c r="CV228" s="61"/>
      <c r="CW228" s="61"/>
      <c r="CX228" s="61"/>
      <c r="CY228" s="4"/>
      <c r="CZ228" s="4"/>
      <c r="DA228" s="4"/>
      <c r="DB228" s="4"/>
      <c r="DC228" s="4"/>
      <c r="DD228" s="4"/>
      <c r="DE228" s="4"/>
      <c r="DF228" s="4"/>
      <c r="DG228" s="4"/>
      <c r="DH228" s="4"/>
      <c r="DI228" s="4"/>
      <c r="DJ228" s="4"/>
    </row>
    <row r="229" spans="1:114" ht="15.75" customHeight="1">
      <c r="A229" s="61"/>
      <c r="B229" s="61"/>
      <c r="C229" s="61"/>
      <c r="D229" s="61"/>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61"/>
      <c r="AY229" s="61"/>
      <c r="AZ229" s="61"/>
      <c r="BA229" s="4"/>
      <c r="BB229" s="4"/>
      <c r="BC229" s="4"/>
      <c r="BD229" s="4"/>
      <c r="BE229" s="4"/>
      <c r="BF229" s="4"/>
      <c r="BG229" s="4"/>
      <c r="BH229" s="4"/>
      <c r="BI229" s="4"/>
      <c r="BJ229" s="4"/>
      <c r="BK229" s="4"/>
      <c r="BL229" s="4"/>
      <c r="BM229" s="4"/>
      <c r="BN229" s="61"/>
      <c r="BO229" s="61"/>
      <c r="BP229" s="61"/>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61"/>
      <c r="CU229" s="61"/>
      <c r="CV229" s="61"/>
      <c r="CW229" s="61"/>
      <c r="CX229" s="61"/>
      <c r="CY229" s="4"/>
      <c r="CZ229" s="4"/>
      <c r="DA229" s="4"/>
      <c r="DB229" s="4"/>
      <c r="DC229" s="4"/>
      <c r="DD229" s="4"/>
      <c r="DE229" s="4"/>
      <c r="DF229" s="4"/>
      <c r="DG229" s="4"/>
      <c r="DH229" s="4"/>
      <c r="DI229" s="4"/>
      <c r="DJ229" s="4"/>
    </row>
    <row r="230" spans="1:114" ht="15.75" customHeight="1">
      <c r="A230" s="61"/>
      <c r="B230" s="61"/>
      <c r="C230" s="61"/>
      <c r="D230" s="61"/>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61"/>
      <c r="AY230" s="61"/>
      <c r="AZ230" s="61"/>
      <c r="BA230" s="4"/>
      <c r="BB230" s="4"/>
      <c r="BC230" s="4"/>
      <c r="BD230" s="4"/>
      <c r="BE230" s="4"/>
      <c r="BF230" s="4"/>
      <c r="BG230" s="4"/>
      <c r="BH230" s="4"/>
      <c r="BI230" s="4"/>
      <c r="BJ230" s="4"/>
      <c r="BK230" s="4"/>
      <c r="BL230" s="4"/>
      <c r="BM230" s="4"/>
      <c r="BN230" s="61"/>
      <c r="BO230" s="61"/>
      <c r="BP230" s="61"/>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61"/>
      <c r="CU230" s="61"/>
      <c r="CV230" s="61"/>
      <c r="CW230" s="61"/>
      <c r="CX230" s="61"/>
      <c r="CY230" s="4"/>
      <c r="CZ230" s="4"/>
      <c r="DA230" s="4"/>
      <c r="DB230" s="4"/>
      <c r="DC230" s="4"/>
      <c r="DD230" s="4"/>
      <c r="DE230" s="4"/>
      <c r="DF230" s="4"/>
      <c r="DG230" s="4"/>
      <c r="DH230" s="4"/>
      <c r="DI230" s="4"/>
      <c r="DJ230" s="4"/>
    </row>
    <row r="231" spans="1:114" ht="15.75" customHeight="1">
      <c r="A231" s="61"/>
      <c r="B231" s="61"/>
      <c r="C231" s="61"/>
      <c r="D231" s="61"/>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61"/>
      <c r="AY231" s="61"/>
      <c r="AZ231" s="61"/>
      <c r="BA231" s="4"/>
      <c r="BB231" s="4"/>
      <c r="BC231" s="4"/>
      <c r="BD231" s="4"/>
      <c r="BE231" s="4"/>
      <c r="BF231" s="4"/>
      <c r="BG231" s="4"/>
      <c r="BH231" s="4"/>
      <c r="BI231" s="4"/>
      <c r="BJ231" s="4"/>
      <c r="BK231" s="4"/>
      <c r="BL231" s="4"/>
      <c r="BM231" s="4"/>
      <c r="BN231" s="61"/>
      <c r="BO231" s="61"/>
      <c r="BP231" s="61"/>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61"/>
      <c r="CU231" s="61"/>
      <c r="CV231" s="61"/>
      <c r="CW231" s="61"/>
      <c r="CX231" s="61"/>
      <c r="CY231" s="4"/>
      <c r="CZ231" s="4"/>
      <c r="DA231" s="4"/>
      <c r="DB231" s="4"/>
      <c r="DC231" s="4"/>
      <c r="DD231" s="4"/>
      <c r="DE231" s="4"/>
      <c r="DF231" s="4"/>
      <c r="DG231" s="4"/>
      <c r="DH231" s="4"/>
      <c r="DI231" s="4"/>
      <c r="DJ231" s="4"/>
    </row>
    <row r="232" spans="1:114" ht="15.75" customHeight="1">
      <c r="A232" s="61"/>
      <c r="B232" s="61"/>
      <c r="C232" s="61"/>
      <c r="D232" s="61"/>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61"/>
      <c r="AY232" s="61"/>
      <c r="AZ232" s="61"/>
      <c r="BA232" s="4"/>
      <c r="BB232" s="4"/>
      <c r="BC232" s="4"/>
      <c r="BD232" s="4"/>
      <c r="BE232" s="4"/>
      <c r="BF232" s="4"/>
      <c r="BG232" s="4"/>
      <c r="BH232" s="4"/>
      <c r="BI232" s="4"/>
      <c r="BJ232" s="4"/>
      <c r="BK232" s="4"/>
      <c r="BL232" s="4"/>
      <c r="BM232" s="4"/>
      <c r="BN232" s="61"/>
      <c r="BO232" s="61"/>
      <c r="BP232" s="61"/>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61"/>
      <c r="CU232" s="61"/>
      <c r="CV232" s="61"/>
      <c r="CW232" s="61"/>
      <c r="CX232" s="61"/>
      <c r="CY232" s="4"/>
      <c r="CZ232" s="4"/>
      <c r="DA232" s="4"/>
      <c r="DB232" s="4"/>
      <c r="DC232" s="4"/>
      <c r="DD232" s="4"/>
      <c r="DE232" s="4"/>
      <c r="DF232" s="4"/>
      <c r="DG232" s="4"/>
      <c r="DH232" s="4"/>
      <c r="DI232" s="4"/>
      <c r="DJ232" s="4"/>
    </row>
    <row r="233" spans="1:114" ht="15.75" customHeight="1">
      <c r="A233" s="61"/>
      <c r="B233" s="61"/>
      <c r="C233" s="61"/>
      <c r="D233" s="61"/>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61"/>
      <c r="AY233" s="61"/>
      <c r="AZ233" s="61"/>
      <c r="BA233" s="4"/>
      <c r="BB233" s="4"/>
      <c r="BC233" s="4"/>
      <c r="BD233" s="4"/>
      <c r="BE233" s="4"/>
      <c r="BF233" s="4"/>
      <c r="BG233" s="4"/>
      <c r="BH233" s="4"/>
      <c r="BI233" s="4"/>
      <c r="BJ233" s="4"/>
      <c r="BK233" s="4"/>
      <c r="BL233" s="4"/>
      <c r="BM233" s="4"/>
      <c r="BN233" s="61"/>
      <c r="BO233" s="61"/>
      <c r="BP233" s="61"/>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61"/>
      <c r="CU233" s="61"/>
      <c r="CV233" s="61"/>
      <c r="CW233" s="61"/>
      <c r="CX233" s="61"/>
      <c r="CY233" s="4"/>
      <c r="CZ233" s="4"/>
      <c r="DA233" s="4"/>
      <c r="DB233" s="4"/>
      <c r="DC233" s="4"/>
      <c r="DD233" s="4"/>
      <c r="DE233" s="4"/>
      <c r="DF233" s="4"/>
      <c r="DG233" s="4"/>
      <c r="DH233" s="4"/>
      <c r="DI233" s="4"/>
      <c r="DJ233" s="4"/>
    </row>
    <row r="234" spans="1:114" ht="15.75" customHeight="1">
      <c r="A234" s="61"/>
      <c r="B234" s="61"/>
      <c r="C234" s="61"/>
      <c r="D234" s="61"/>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61"/>
      <c r="AY234" s="61"/>
      <c r="AZ234" s="61"/>
      <c r="BA234" s="4"/>
      <c r="BB234" s="4"/>
      <c r="BC234" s="4"/>
      <c r="BD234" s="4"/>
      <c r="BE234" s="4"/>
      <c r="BF234" s="4"/>
      <c r="BG234" s="4"/>
      <c r="BH234" s="4"/>
      <c r="BI234" s="4"/>
      <c r="BJ234" s="4"/>
      <c r="BK234" s="4"/>
      <c r="BL234" s="4"/>
      <c r="BM234" s="4"/>
      <c r="BN234" s="61"/>
      <c r="BO234" s="61"/>
      <c r="BP234" s="61"/>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61"/>
      <c r="CU234" s="61"/>
      <c r="CV234" s="61"/>
      <c r="CW234" s="61"/>
      <c r="CX234" s="61"/>
      <c r="CY234" s="4"/>
      <c r="CZ234" s="4"/>
      <c r="DA234" s="4"/>
      <c r="DB234" s="4"/>
      <c r="DC234" s="4"/>
      <c r="DD234" s="4"/>
      <c r="DE234" s="4"/>
      <c r="DF234" s="4"/>
      <c r="DG234" s="4"/>
      <c r="DH234" s="4"/>
      <c r="DI234" s="4"/>
      <c r="DJ234" s="4"/>
    </row>
    <row r="235" spans="1:114" ht="15.75" customHeight="1">
      <c r="A235" s="61"/>
      <c r="B235" s="61"/>
      <c r="C235" s="61"/>
      <c r="D235" s="61"/>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61"/>
      <c r="AY235" s="61"/>
      <c r="AZ235" s="61"/>
      <c r="BA235" s="4"/>
      <c r="BB235" s="4"/>
      <c r="BC235" s="4"/>
      <c r="BD235" s="4"/>
      <c r="BE235" s="4"/>
      <c r="BF235" s="4"/>
      <c r="BG235" s="4"/>
      <c r="BH235" s="4"/>
      <c r="BI235" s="4"/>
      <c r="BJ235" s="4"/>
      <c r="BK235" s="4"/>
      <c r="BL235" s="4"/>
      <c r="BM235" s="4"/>
      <c r="BN235" s="61"/>
      <c r="BO235" s="61"/>
      <c r="BP235" s="61"/>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61"/>
      <c r="CU235" s="61"/>
      <c r="CV235" s="61"/>
      <c r="CW235" s="61"/>
      <c r="CX235" s="61"/>
      <c r="CY235" s="4"/>
      <c r="CZ235" s="4"/>
      <c r="DA235" s="4"/>
      <c r="DB235" s="4"/>
      <c r="DC235" s="4"/>
      <c r="DD235" s="4"/>
      <c r="DE235" s="4"/>
      <c r="DF235" s="4"/>
      <c r="DG235" s="4"/>
      <c r="DH235" s="4"/>
      <c r="DI235" s="4"/>
      <c r="DJ235" s="4"/>
    </row>
    <row r="236" spans="1:114" ht="15.75" customHeight="1">
      <c r="A236" s="61"/>
      <c r="B236" s="61"/>
      <c r="C236" s="61"/>
      <c r="D236" s="61"/>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61"/>
      <c r="AY236" s="61"/>
      <c r="AZ236" s="61"/>
      <c r="BA236" s="4"/>
      <c r="BB236" s="4"/>
      <c r="BC236" s="4"/>
      <c r="BD236" s="4"/>
      <c r="BE236" s="4"/>
      <c r="BF236" s="4"/>
      <c r="BG236" s="4"/>
      <c r="BH236" s="4"/>
      <c r="BI236" s="4"/>
      <c r="BJ236" s="4"/>
      <c r="BK236" s="4"/>
      <c r="BL236" s="4"/>
      <c r="BM236" s="4"/>
      <c r="BN236" s="61"/>
      <c r="BO236" s="61"/>
      <c r="BP236" s="61"/>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61"/>
      <c r="CU236" s="61"/>
      <c r="CV236" s="61"/>
      <c r="CW236" s="61"/>
      <c r="CX236" s="61"/>
      <c r="CY236" s="4"/>
      <c r="CZ236" s="4"/>
      <c r="DA236" s="4"/>
      <c r="DB236" s="4"/>
      <c r="DC236" s="4"/>
      <c r="DD236" s="4"/>
      <c r="DE236" s="4"/>
      <c r="DF236" s="4"/>
      <c r="DG236" s="4"/>
      <c r="DH236" s="4"/>
      <c r="DI236" s="4"/>
      <c r="DJ236" s="4"/>
    </row>
    <row r="237" spans="1:114" ht="15.75" customHeight="1">
      <c r="A237" s="61"/>
      <c r="B237" s="61"/>
      <c r="C237" s="61"/>
      <c r="D237" s="61"/>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61"/>
      <c r="AY237" s="61"/>
      <c r="AZ237" s="61"/>
      <c r="BA237" s="4"/>
      <c r="BB237" s="4"/>
      <c r="BC237" s="4"/>
      <c r="BD237" s="4"/>
      <c r="BE237" s="4"/>
      <c r="BF237" s="4"/>
      <c r="BG237" s="4"/>
      <c r="BH237" s="4"/>
      <c r="BI237" s="4"/>
      <c r="BJ237" s="4"/>
      <c r="BK237" s="4"/>
      <c r="BL237" s="4"/>
      <c r="BM237" s="4"/>
      <c r="BN237" s="61"/>
      <c r="BO237" s="61"/>
      <c r="BP237" s="61"/>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61"/>
      <c r="CU237" s="61"/>
      <c r="CV237" s="61"/>
      <c r="CW237" s="61"/>
      <c r="CX237" s="61"/>
      <c r="CY237" s="4"/>
      <c r="CZ237" s="4"/>
      <c r="DA237" s="4"/>
      <c r="DB237" s="4"/>
      <c r="DC237" s="4"/>
      <c r="DD237" s="4"/>
      <c r="DE237" s="4"/>
      <c r="DF237" s="4"/>
      <c r="DG237" s="4"/>
      <c r="DH237" s="4"/>
      <c r="DI237" s="4"/>
      <c r="DJ237" s="4"/>
    </row>
    <row r="238" spans="1:114" ht="15.75" customHeight="1">
      <c r="A238" s="61"/>
      <c r="B238" s="61"/>
      <c r="C238" s="61"/>
      <c r="D238" s="61"/>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61"/>
      <c r="AY238" s="61"/>
      <c r="AZ238" s="61"/>
      <c r="BA238" s="4"/>
      <c r="BB238" s="4"/>
      <c r="BC238" s="4"/>
      <c r="BD238" s="4"/>
      <c r="BE238" s="4"/>
      <c r="BF238" s="4"/>
      <c r="BG238" s="4"/>
      <c r="BH238" s="4"/>
      <c r="BI238" s="4"/>
      <c r="BJ238" s="4"/>
      <c r="BK238" s="4"/>
      <c r="BL238" s="4"/>
      <c r="BM238" s="4"/>
      <c r="BN238" s="61"/>
      <c r="BO238" s="61"/>
      <c r="BP238" s="61"/>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61"/>
      <c r="CU238" s="61"/>
      <c r="CV238" s="61"/>
      <c r="CW238" s="61"/>
      <c r="CX238" s="61"/>
      <c r="CY238" s="4"/>
      <c r="CZ238" s="4"/>
      <c r="DA238" s="4"/>
      <c r="DB238" s="4"/>
      <c r="DC238" s="4"/>
      <c r="DD238" s="4"/>
      <c r="DE238" s="4"/>
      <c r="DF238" s="4"/>
      <c r="DG238" s="4"/>
      <c r="DH238" s="4"/>
      <c r="DI238" s="4"/>
      <c r="DJ238" s="4"/>
    </row>
    <row r="239" spans="1:114" ht="15.75" customHeight="1">
      <c r="A239" s="61"/>
      <c r="B239" s="61"/>
      <c r="C239" s="61"/>
      <c r="D239" s="61"/>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61"/>
      <c r="AY239" s="61"/>
      <c r="AZ239" s="61"/>
      <c r="BA239" s="4"/>
      <c r="BB239" s="4"/>
      <c r="BC239" s="4"/>
      <c r="BD239" s="4"/>
      <c r="BE239" s="4"/>
      <c r="BF239" s="4"/>
      <c r="BG239" s="4"/>
      <c r="BH239" s="4"/>
      <c r="BI239" s="4"/>
      <c r="BJ239" s="4"/>
      <c r="BK239" s="4"/>
      <c r="BL239" s="4"/>
      <c r="BM239" s="4"/>
      <c r="BN239" s="61"/>
      <c r="BO239" s="61"/>
      <c r="BP239" s="61"/>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61"/>
      <c r="CU239" s="61"/>
      <c r="CV239" s="61"/>
      <c r="CW239" s="61"/>
      <c r="CX239" s="61"/>
      <c r="CY239" s="4"/>
      <c r="CZ239" s="4"/>
      <c r="DA239" s="4"/>
      <c r="DB239" s="4"/>
      <c r="DC239" s="4"/>
      <c r="DD239" s="4"/>
      <c r="DE239" s="4"/>
      <c r="DF239" s="4"/>
      <c r="DG239" s="4"/>
      <c r="DH239" s="4"/>
      <c r="DI239" s="4"/>
      <c r="DJ239" s="4"/>
    </row>
    <row r="240" spans="1:114" ht="15.75" customHeight="1">
      <c r="A240" s="61"/>
      <c r="B240" s="61"/>
      <c r="C240" s="61"/>
      <c r="D240" s="61"/>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61"/>
      <c r="AY240" s="61"/>
      <c r="AZ240" s="61"/>
      <c r="BA240" s="4"/>
      <c r="BB240" s="4"/>
      <c r="BC240" s="4"/>
      <c r="BD240" s="4"/>
      <c r="BE240" s="4"/>
      <c r="BF240" s="4"/>
      <c r="BG240" s="4"/>
      <c r="BH240" s="4"/>
      <c r="BI240" s="4"/>
      <c r="BJ240" s="4"/>
      <c r="BK240" s="4"/>
      <c r="BL240" s="4"/>
      <c r="BM240" s="4"/>
      <c r="BN240" s="61"/>
      <c r="BO240" s="61"/>
      <c r="BP240" s="61"/>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61"/>
      <c r="CU240" s="61"/>
      <c r="CV240" s="61"/>
      <c r="CW240" s="61"/>
      <c r="CX240" s="61"/>
      <c r="CY240" s="4"/>
      <c r="CZ240" s="4"/>
      <c r="DA240" s="4"/>
      <c r="DB240" s="4"/>
      <c r="DC240" s="4"/>
      <c r="DD240" s="4"/>
      <c r="DE240" s="4"/>
      <c r="DF240" s="4"/>
      <c r="DG240" s="4"/>
      <c r="DH240" s="4"/>
      <c r="DI240" s="4"/>
      <c r="DJ240" s="4"/>
    </row>
    <row r="241" spans="1:114" ht="15.75" customHeight="1">
      <c r="A241" s="61"/>
      <c r="B241" s="61"/>
      <c r="C241" s="61"/>
      <c r="D241" s="61"/>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61"/>
      <c r="AY241" s="61"/>
      <c r="AZ241" s="61"/>
      <c r="BA241" s="4"/>
      <c r="BB241" s="4"/>
      <c r="BC241" s="4"/>
      <c r="BD241" s="4"/>
      <c r="BE241" s="4"/>
      <c r="BF241" s="4"/>
      <c r="BG241" s="4"/>
      <c r="BH241" s="4"/>
      <c r="BI241" s="4"/>
      <c r="BJ241" s="4"/>
      <c r="BK241" s="4"/>
      <c r="BL241" s="4"/>
      <c r="BM241" s="4"/>
      <c r="BN241" s="61"/>
      <c r="BO241" s="61"/>
      <c r="BP241" s="61"/>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61"/>
      <c r="CU241" s="61"/>
      <c r="CV241" s="61"/>
      <c r="CW241" s="61"/>
      <c r="CX241" s="61"/>
      <c r="CY241" s="4"/>
      <c r="CZ241" s="4"/>
      <c r="DA241" s="4"/>
      <c r="DB241" s="4"/>
      <c r="DC241" s="4"/>
      <c r="DD241" s="4"/>
      <c r="DE241" s="4"/>
      <c r="DF241" s="4"/>
      <c r="DG241" s="4"/>
      <c r="DH241" s="4"/>
      <c r="DI241" s="4"/>
      <c r="DJ241" s="4"/>
    </row>
    <row r="242" spans="1:114" ht="15.75" customHeight="1">
      <c r="A242" s="61"/>
      <c r="B242" s="61"/>
      <c r="C242" s="61"/>
      <c r="D242" s="61"/>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61"/>
      <c r="AY242" s="61"/>
      <c r="AZ242" s="61"/>
      <c r="BA242" s="4"/>
      <c r="BB242" s="4"/>
      <c r="BC242" s="4"/>
      <c r="BD242" s="4"/>
      <c r="BE242" s="4"/>
      <c r="BF242" s="4"/>
      <c r="BG242" s="4"/>
      <c r="BH242" s="4"/>
      <c r="BI242" s="4"/>
      <c r="BJ242" s="4"/>
      <c r="BK242" s="4"/>
      <c r="BL242" s="4"/>
      <c r="BM242" s="4"/>
      <c r="BN242" s="61"/>
      <c r="BO242" s="61"/>
      <c r="BP242" s="61"/>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61"/>
      <c r="CU242" s="61"/>
      <c r="CV242" s="61"/>
      <c r="CW242" s="61"/>
      <c r="CX242" s="61"/>
      <c r="CY242" s="4"/>
      <c r="CZ242" s="4"/>
      <c r="DA242" s="4"/>
      <c r="DB242" s="4"/>
      <c r="DC242" s="4"/>
      <c r="DD242" s="4"/>
      <c r="DE242" s="4"/>
      <c r="DF242" s="4"/>
      <c r="DG242" s="4"/>
      <c r="DH242" s="4"/>
      <c r="DI242" s="4"/>
      <c r="DJ242" s="4"/>
    </row>
    <row r="243" spans="1:114" ht="15.75" customHeight="1">
      <c r="A243" s="61"/>
      <c r="B243" s="61"/>
      <c r="C243" s="61"/>
      <c r="D243" s="61"/>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61"/>
      <c r="AY243" s="61"/>
      <c r="AZ243" s="61"/>
      <c r="BA243" s="4"/>
      <c r="BB243" s="4"/>
      <c r="BC243" s="4"/>
      <c r="BD243" s="4"/>
      <c r="BE243" s="4"/>
      <c r="BF243" s="4"/>
      <c r="BG243" s="4"/>
      <c r="BH243" s="4"/>
      <c r="BI243" s="4"/>
      <c r="BJ243" s="4"/>
      <c r="BK243" s="4"/>
      <c r="BL243" s="4"/>
      <c r="BM243" s="4"/>
      <c r="BN243" s="61"/>
      <c r="BO243" s="61"/>
      <c r="BP243" s="61"/>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61"/>
      <c r="CU243" s="61"/>
      <c r="CV243" s="61"/>
      <c r="CW243" s="61"/>
      <c r="CX243" s="61"/>
      <c r="CY243" s="4"/>
      <c r="CZ243" s="4"/>
      <c r="DA243" s="4"/>
      <c r="DB243" s="4"/>
      <c r="DC243" s="4"/>
      <c r="DD243" s="4"/>
      <c r="DE243" s="4"/>
      <c r="DF243" s="4"/>
      <c r="DG243" s="4"/>
      <c r="DH243" s="4"/>
      <c r="DI243" s="4"/>
      <c r="DJ243" s="4"/>
    </row>
    <row r="244" spans="1:114" ht="15.75" customHeight="1">
      <c r="A244" s="61"/>
      <c r="B244" s="61"/>
      <c r="C244" s="61"/>
      <c r="D244" s="61"/>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61"/>
      <c r="AY244" s="61"/>
      <c r="AZ244" s="61"/>
      <c r="BA244" s="4"/>
      <c r="BB244" s="4"/>
      <c r="BC244" s="4"/>
      <c r="BD244" s="4"/>
      <c r="BE244" s="4"/>
      <c r="BF244" s="4"/>
      <c r="BG244" s="4"/>
      <c r="BH244" s="4"/>
      <c r="BI244" s="4"/>
      <c r="BJ244" s="4"/>
      <c r="BK244" s="4"/>
      <c r="BL244" s="4"/>
      <c r="BM244" s="4"/>
      <c r="BN244" s="61"/>
      <c r="BO244" s="61"/>
      <c r="BP244" s="61"/>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61"/>
      <c r="CU244" s="61"/>
      <c r="CV244" s="61"/>
      <c r="CW244" s="61"/>
      <c r="CX244" s="61"/>
      <c r="CY244" s="4"/>
      <c r="CZ244" s="4"/>
      <c r="DA244" s="4"/>
      <c r="DB244" s="4"/>
      <c r="DC244" s="4"/>
      <c r="DD244" s="4"/>
      <c r="DE244" s="4"/>
      <c r="DF244" s="4"/>
      <c r="DG244" s="4"/>
      <c r="DH244" s="4"/>
      <c r="DI244" s="4"/>
      <c r="DJ244" s="4"/>
    </row>
    <row r="245" spans="1:114" ht="15.75" customHeight="1">
      <c r="A245" s="61"/>
      <c r="B245" s="61"/>
      <c r="C245" s="61"/>
      <c r="D245" s="61"/>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61"/>
      <c r="AY245" s="61"/>
      <c r="AZ245" s="61"/>
      <c r="BA245" s="4"/>
      <c r="BB245" s="4"/>
      <c r="BC245" s="4"/>
      <c r="BD245" s="4"/>
      <c r="BE245" s="4"/>
      <c r="BF245" s="4"/>
      <c r="BG245" s="4"/>
      <c r="BH245" s="4"/>
      <c r="BI245" s="4"/>
      <c r="BJ245" s="4"/>
      <c r="BK245" s="4"/>
      <c r="BL245" s="4"/>
      <c r="BM245" s="4"/>
      <c r="BN245" s="61"/>
      <c r="BO245" s="61"/>
      <c r="BP245" s="61"/>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61"/>
      <c r="CU245" s="61"/>
      <c r="CV245" s="61"/>
      <c r="CW245" s="61"/>
      <c r="CX245" s="61"/>
      <c r="CY245" s="4"/>
      <c r="CZ245" s="4"/>
      <c r="DA245" s="4"/>
      <c r="DB245" s="4"/>
      <c r="DC245" s="4"/>
      <c r="DD245" s="4"/>
      <c r="DE245" s="4"/>
      <c r="DF245" s="4"/>
      <c r="DG245" s="4"/>
      <c r="DH245" s="4"/>
      <c r="DI245" s="4"/>
      <c r="DJ245" s="4"/>
    </row>
    <row r="246" spans="1:114" ht="15.75" customHeight="1">
      <c r="A246" s="61"/>
      <c r="B246" s="61"/>
      <c r="C246" s="61"/>
      <c r="D246" s="61"/>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61"/>
      <c r="AY246" s="61"/>
      <c r="AZ246" s="61"/>
      <c r="BA246" s="4"/>
      <c r="BB246" s="4"/>
      <c r="BC246" s="4"/>
      <c r="BD246" s="4"/>
      <c r="BE246" s="4"/>
      <c r="BF246" s="4"/>
      <c r="BG246" s="4"/>
      <c r="BH246" s="4"/>
      <c r="BI246" s="4"/>
      <c r="BJ246" s="4"/>
      <c r="BK246" s="4"/>
      <c r="BL246" s="4"/>
      <c r="BM246" s="4"/>
      <c r="BN246" s="61"/>
      <c r="BO246" s="61"/>
      <c r="BP246" s="61"/>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61"/>
      <c r="CU246" s="61"/>
      <c r="CV246" s="61"/>
      <c r="CW246" s="61"/>
      <c r="CX246" s="61"/>
      <c r="CY246" s="4"/>
      <c r="CZ246" s="4"/>
      <c r="DA246" s="4"/>
      <c r="DB246" s="4"/>
      <c r="DC246" s="4"/>
      <c r="DD246" s="4"/>
      <c r="DE246" s="4"/>
      <c r="DF246" s="4"/>
      <c r="DG246" s="4"/>
      <c r="DH246" s="4"/>
      <c r="DI246" s="4"/>
      <c r="DJ246" s="4"/>
    </row>
    <row r="247" spans="1:114" ht="15.75" customHeight="1">
      <c r="A247" s="61"/>
      <c r="B247" s="61"/>
      <c r="C247" s="61"/>
      <c r="D247" s="61"/>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61"/>
      <c r="AY247" s="61"/>
      <c r="AZ247" s="61"/>
      <c r="BA247" s="4"/>
      <c r="BB247" s="4"/>
      <c r="BC247" s="4"/>
      <c r="BD247" s="4"/>
      <c r="BE247" s="4"/>
      <c r="BF247" s="4"/>
      <c r="BG247" s="4"/>
      <c r="BH247" s="4"/>
      <c r="BI247" s="4"/>
      <c r="BJ247" s="4"/>
      <c r="BK247" s="4"/>
      <c r="BL247" s="4"/>
      <c r="BM247" s="4"/>
      <c r="BN247" s="61"/>
      <c r="BO247" s="61"/>
      <c r="BP247" s="61"/>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61"/>
      <c r="CU247" s="61"/>
      <c r="CV247" s="61"/>
      <c r="CW247" s="61"/>
      <c r="CX247" s="61"/>
      <c r="CY247" s="4"/>
      <c r="CZ247" s="4"/>
      <c r="DA247" s="4"/>
      <c r="DB247" s="4"/>
      <c r="DC247" s="4"/>
      <c r="DD247" s="4"/>
      <c r="DE247" s="4"/>
      <c r="DF247" s="4"/>
      <c r="DG247" s="4"/>
      <c r="DH247" s="4"/>
      <c r="DI247" s="4"/>
      <c r="DJ247" s="4"/>
    </row>
    <row r="248" spans="1:114" ht="15.75" customHeight="1">
      <c r="A248" s="61"/>
      <c r="B248" s="61"/>
      <c r="C248" s="61"/>
      <c r="D248" s="61"/>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61"/>
      <c r="AY248" s="61"/>
      <c r="AZ248" s="61"/>
      <c r="BA248" s="4"/>
      <c r="BB248" s="4"/>
      <c r="BC248" s="4"/>
      <c r="BD248" s="4"/>
      <c r="BE248" s="4"/>
      <c r="BF248" s="4"/>
      <c r="BG248" s="4"/>
      <c r="BH248" s="4"/>
      <c r="BI248" s="4"/>
      <c r="BJ248" s="4"/>
      <c r="BK248" s="4"/>
      <c r="BL248" s="4"/>
      <c r="BM248" s="4"/>
      <c r="BN248" s="61"/>
      <c r="BO248" s="61"/>
      <c r="BP248" s="61"/>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61"/>
      <c r="CU248" s="61"/>
      <c r="CV248" s="61"/>
      <c r="CW248" s="61"/>
      <c r="CX248" s="61"/>
      <c r="CY248" s="4"/>
      <c r="CZ248" s="4"/>
      <c r="DA248" s="4"/>
      <c r="DB248" s="4"/>
      <c r="DC248" s="4"/>
      <c r="DD248" s="4"/>
      <c r="DE248" s="4"/>
      <c r="DF248" s="4"/>
      <c r="DG248" s="4"/>
      <c r="DH248" s="4"/>
      <c r="DI248" s="4"/>
      <c r="DJ248" s="4"/>
    </row>
    <row r="249" spans="1:114" ht="15.75" customHeight="1">
      <c r="A249" s="61"/>
      <c r="B249" s="61"/>
      <c r="C249" s="61"/>
      <c r="D249" s="61"/>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61"/>
      <c r="AY249" s="61"/>
      <c r="AZ249" s="61"/>
      <c r="BA249" s="4"/>
      <c r="BB249" s="4"/>
      <c r="BC249" s="4"/>
      <c r="BD249" s="4"/>
      <c r="BE249" s="4"/>
      <c r="BF249" s="4"/>
      <c r="BG249" s="4"/>
      <c r="BH249" s="4"/>
      <c r="BI249" s="4"/>
      <c r="BJ249" s="4"/>
      <c r="BK249" s="4"/>
      <c r="BL249" s="4"/>
      <c r="BM249" s="4"/>
      <c r="BN249" s="61"/>
      <c r="BO249" s="61"/>
      <c r="BP249" s="61"/>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61"/>
      <c r="CU249" s="61"/>
      <c r="CV249" s="61"/>
      <c r="CW249" s="61"/>
      <c r="CX249" s="61"/>
      <c r="CY249" s="4"/>
      <c r="CZ249" s="4"/>
      <c r="DA249" s="4"/>
      <c r="DB249" s="4"/>
      <c r="DC249" s="4"/>
      <c r="DD249" s="4"/>
      <c r="DE249" s="4"/>
      <c r="DF249" s="4"/>
      <c r="DG249" s="4"/>
      <c r="DH249" s="4"/>
      <c r="DI249" s="4"/>
      <c r="DJ249" s="4"/>
    </row>
    <row r="250" spans="1:114" ht="15.75" customHeight="1">
      <c r="A250" s="61"/>
      <c r="B250" s="61"/>
      <c r="C250" s="61"/>
      <c r="D250" s="61"/>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61"/>
      <c r="AY250" s="61"/>
      <c r="AZ250" s="61"/>
      <c r="BA250" s="4"/>
      <c r="BB250" s="4"/>
      <c r="BC250" s="4"/>
      <c r="BD250" s="4"/>
      <c r="BE250" s="4"/>
      <c r="BF250" s="4"/>
      <c r="BG250" s="4"/>
      <c r="BH250" s="4"/>
      <c r="BI250" s="4"/>
      <c r="BJ250" s="4"/>
      <c r="BK250" s="4"/>
      <c r="BL250" s="4"/>
      <c r="BM250" s="4"/>
      <c r="BN250" s="61"/>
      <c r="BO250" s="61"/>
      <c r="BP250" s="61"/>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61"/>
      <c r="CU250" s="61"/>
      <c r="CV250" s="61"/>
      <c r="CW250" s="61"/>
      <c r="CX250" s="61"/>
      <c r="CY250" s="4"/>
      <c r="CZ250" s="4"/>
      <c r="DA250" s="4"/>
      <c r="DB250" s="4"/>
      <c r="DC250" s="4"/>
      <c r="DD250" s="4"/>
      <c r="DE250" s="4"/>
      <c r="DF250" s="4"/>
      <c r="DG250" s="4"/>
      <c r="DH250" s="4"/>
      <c r="DI250" s="4"/>
      <c r="DJ250" s="4"/>
    </row>
    <row r="251" spans="1:114" ht="15.75" customHeight="1">
      <c r="A251" s="61"/>
      <c r="B251" s="61"/>
      <c r="C251" s="61"/>
      <c r="D251" s="61"/>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61"/>
      <c r="AY251" s="61"/>
      <c r="AZ251" s="61"/>
      <c r="BA251" s="4"/>
      <c r="BB251" s="4"/>
      <c r="BC251" s="4"/>
      <c r="BD251" s="4"/>
      <c r="BE251" s="4"/>
      <c r="BF251" s="4"/>
      <c r="BG251" s="4"/>
      <c r="BH251" s="4"/>
      <c r="BI251" s="4"/>
      <c r="BJ251" s="4"/>
      <c r="BK251" s="4"/>
      <c r="BL251" s="4"/>
      <c r="BM251" s="4"/>
      <c r="BN251" s="61"/>
      <c r="BO251" s="61"/>
      <c r="BP251" s="61"/>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61"/>
      <c r="CU251" s="61"/>
      <c r="CV251" s="61"/>
      <c r="CW251" s="61"/>
      <c r="CX251" s="61"/>
      <c r="CY251" s="4"/>
      <c r="CZ251" s="4"/>
      <c r="DA251" s="4"/>
      <c r="DB251" s="4"/>
      <c r="DC251" s="4"/>
      <c r="DD251" s="4"/>
      <c r="DE251" s="4"/>
      <c r="DF251" s="4"/>
      <c r="DG251" s="4"/>
      <c r="DH251" s="4"/>
      <c r="DI251" s="4"/>
      <c r="DJ251" s="4"/>
    </row>
    <row r="252" spans="1:114" ht="15.75" customHeight="1">
      <c r="A252" s="61"/>
      <c r="B252" s="61"/>
      <c r="C252" s="61"/>
      <c r="D252" s="61"/>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61"/>
      <c r="AY252" s="61"/>
      <c r="AZ252" s="61"/>
      <c r="BA252" s="4"/>
      <c r="BB252" s="4"/>
      <c r="BC252" s="4"/>
      <c r="BD252" s="4"/>
      <c r="BE252" s="4"/>
      <c r="BF252" s="4"/>
      <c r="BG252" s="4"/>
      <c r="BH252" s="4"/>
      <c r="BI252" s="4"/>
      <c r="BJ252" s="4"/>
      <c r="BK252" s="4"/>
      <c r="BL252" s="4"/>
      <c r="BM252" s="4"/>
      <c r="BN252" s="61"/>
      <c r="BO252" s="61"/>
      <c r="BP252" s="61"/>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61"/>
      <c r="CU252" s="61"/>
      <c r="CV252" s="61"/>
      <c r="CW252" s="61"/>
      <c r="CX252" s="61"/>
      <c r="CY252" s="4"/>
      <c r="CZ252" s="4"/>
      <c r="DA252" s="4"/>
      <c r="DB252" s="4"/>
      <c r="DC252" s="4"/>
      <c r="DD252" s="4"/>
      <c r="DE252" s="4"/>
      <c r="DF252" s="4"/>
      <c r="DG252" s="4"/>
      <c r="DH252" s="4"/>
      <c r="DI252" s="4"/>
      <c r="DJ252" s="4"/>
    </row>
    <row r="253" spans="1:114" ht="15.75" customHeight="1">
      <c r="A253" s="61"/>
      <c r="B253" s="61"/>
      <c r="C253" s="61"/>
      <c r="D253" s="61"/>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61"/>
      <c r="AY253" s="61"/>
      <c r="AZ253" s="61"/>
      <c r="BA253" s="4"/>
      <c r="BB253" s="4"/>
      <c r="BC253" s="4"/>
      <c r="BD253" s="4"/>
      <c r="BE253" s="4"/>
      <c r="BF253" s="4"/>
      <c r="BG253" s="4"/>
      <c r="BH253" s="4"/>
      <c r="BI253" s="4"/>
      <c r="BJ253" s="4"/>
      <c r="BK253" s="4"/>
      <c r="BL253" s="4"/>
      <c r="BM253" s="4"/>
      <c r="BN253" s="61"/>
      <c r="BO253" s="61"/>
      <c r="BP253" s="61"/>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61"/>
      <c r="CU253" s="61"/>
      <c r="CV253" s="61"/>
      <c r="CW253" s="61"/>
      <c r="CX253" s="61"/>
      <c r="CY253" s="4"/>
      <c r="CZ253" s="4"/>
      <c r="DA253" s="4"/>
      <c r="DB253" s="4"/>
      <c r="DC253" s="4"/>
      <c r="DD253" s="4"/>
      <c r="DE253" s="4"/>
      <c r="DF253" s="4"/>
      <c r="DG253" s="4"/>
      <c r="DH253" s="4"/>
      <c r="DI253" s="4"/>
      <c r="DJ253" s="4"/>
    </row>
    <row r="254" spans="1:114" ht="15.75" customHeight="1">
      <c r="A254" s="61"/>
      <c r="B254" s="61"/>
      <c r="C254" s="61"/>
      <c r="D254" s="61"/>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61"/>
      <c r="AY254" s="61"/>
      <c r="AZ254" s="61"/>
      <c r="BA254" s="4"/>
      <c r="BB254" s="4"/>
      <c r="BC254" s="4"/>
      <c r="BD254" s="4"/>
      <c r="BE254" s="4"/>
      <c r="BF254" s="4"/>
      <c r="BG254" s="4"/>
      <c r="BH254" s="4"/>
      <c r="BI254" s="4"/>
      <c r="BJ254" s="4"/>
      <c r="BK254" s="4"/>
      <c r="BL254" s="4"/>
      <c r="BM254" s="4"/>
      <c r="BN254" s="61"/>
      <c r="BO254" s="61"/>
      <c r="BP254" s="61"/>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61"/>
      <c r="CU254" s="61"/>
      <c r="CV254" s="61"/>
      <c r="CW254" s="61"/>
      <c r="CX254" s="61"/>
      <c r="CY254" s="4"/>
      <c r="CZ254" s="4"/>
      <c r="DA254" s="4"/>
      <c r="DB254" s="4"/>
      <c r="DC254" s="4"/>
      <c r="DD254" s="4"/>
      <c r="DE254" s="4"/>
      <c r="DF254" s="4"/>
      <c r="DG254" s="4"/>
      <c r="DH254" s="4"/>
      <c r="DI254" s="4"/>
      <c r="DJ254" s="4"/>
    </row>
    <row r="255" spans="1:114" ht="15.75" customHeight="1">
      <c r="A255" s="61"/>
      <c r="B255" s="61"/>
      <c r="C255" s="61"/>
      <c r="D255" s="61"/>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61"/>
      <c r="AY255" s="61"/>
      <c r="AZ255" s="61"/>
      <c r="BA255" s="4"/>
      <c r="BB255" s="4"/>
      <c r="BC255" s="4"/>
      <c r="BD255" s="4"/>
      <c r="BE255" s="4"/>
      <c r="BF255" s="4"/>
      <c r="BG255" s="4"/>
      <c r="BH255" s="4"/>
      <c r="BI255" s="4"/>
      <c r="BJ255" s="4"/>
      <c r="BK255" s="4"/>
      <c r="BL255" s="4"/>
      <c r="BM255" s="4"/>
      <c r="BN255" s="61"/>
      <c r="BO255" s="61"/>
      <c r="BP255" s="61"/>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61"/>
      <c r="CU255" s="61"/>
      <c r="CV255" s="61"/>
      <c r="CW255" s="61"/>
      <c r="CX255" s="61"/>
      <c r="CY255" s="4"/>
      <c r="CZ255" s="4"/>
      <c r="DA255" s="4"/>
      <c r="DB255" s="4"/>
      <c r="DC255" s="4"/>
      <c r="DD255" s="4"/>
      <c r="DE255" s="4"/>
      <c r="DF255" s="4"/>
      <c r="DG255" s="4"/>
      <c r="DH255" s="4"/>
      <c r="DI255" s="4"/>
      <c r="DJ255" s="4"/>
    </row>
    <row r="256" spans="1:114" ht="15.75" customHeight="1">
      <c r="A256" s="61"/>
      <c r="B256" s="61"/>
      <c r="C256" s="61"/>
      <c r="D256" s="61"/>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61"/>
      <c r="AY256" s="61"/>
      <c r="AZ256" s="61"/>
      <c r="BA256" s="4"/>
      <c r="BB256" s="4"/>
      <c r="BC256" s="4"/>
      <c r="BD256" s="4"/>
      <c r="BE256" s="4"/>
      <c r="BF256" s="4"/>
      <c r="BG256" s="4"/>
      <c r="BH256" s="4"/>
      <c r="BI256" s="4"/>
      <c r="BJ256" s="4"/>
      <c r="BK256" s="4"/>
      <c r="BL256" s="4"/>
      <c r="BM256" s="4"/>
      <c r="BN256" s="61"/>
      <c r="BO256" s="61"/>
      <c r="BP256" s="61"/>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61"/>
      <c r="CU256" s="61"/>
      <c r="CV256" s="61"/>
      <c r="CW256" s="61"/>
      <c r="CX256" s="61"/>
      <c r="CY256" s="4"/>
      <c r="CZ256" s="4"/>
      <c r="DA256" s="4"/>
      <c r="DB256" s="4"/>
      <c r="DC256" s="4"/>
      <c r="DD256" s="4"/>
      <c r="DE256" s="4"/>
      <c r="DF256" s="4"/>
      <c r="DG256" s="4"/>
      <c r="DH256" s="4"/>
      <c r="DI256" s="4"/>
      <c r="DJ256" s="4"/>
    </row>
    <row r="257" spans="1:114" ht="15.75" customHeight="1">
      <c r="A257" s="61"/>
      <c r="B257" s="61"/>
      <c r="C257" s="61"/>
      <c r="D257" s="61"/>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61"/>
      <c r="AY257" s="61"/>
      <c r="AZ257" s="61"/>
      <c r="BA257" s="4"/>
      <c r="BB257" s="4"/>
      <c r="BC257" s="4"/>
      <c r="BD257" s="4"/>
      <c r="BE257" s="4"/>
      <c r="BF257" s="4"/>
      <c r="BG257" s="4"/>
      <c r="BH257" s="4"/>
      <c r="BI257" s="4"/>
      <c r="BJ257" s="4"/>
      <c r="BK257" s="4"/>
      <c r="BL257" s="4"/>
      <c r="BM257" s="4"/>
      <c r="BN257" s="61"/>
      <c r="BO257" s="61"/>
      <c r="BP257" s="61"/>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61"/>
      <c r="CU257" s="61"/>
      <c r="CV257" s="61"/>
      <c r="CW257" s="61"/>
      <c r="CX257" s="61"/>
      <c r="CY257" s="4"/>
      <c r="CZ257" s="4"/>
      <c r="DA257" s="4"/>
      <c r="DB257" s="4"/>
      <c r="DC257" s="4"/>
      <c r="DD257" s="4"/>
      <c r="DE257" s="4"/>
      <c r="DF257" s="4"/>
      <c r="DG257" s="4"/>
      <c r="DH257" s="4"/>
      <c r="DI257" s="4"/>
      <c r="DJ257" s="4"/>
    </row>
    <row r="258" spans="1:114" ht="15.75" customHeight="1">
      <c r="A258" s="61"/>
      <c r="B258" s="61"/>
      <c r="C258" s="61"/>
      <c r="D258" s="61"/>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61"/>
      <c r="AY258" s="61"/>
      <c r="AZ258" s="61"/>
      <c r="BA258" s="4"/>
      <c r="BB258" s="4"/>
      <c r="BC258" s="4"/>
      <c r="BD258" s="4"/>
      <c r="BE258" s="4"/>
      <c r="BF258" s="4"/>
      <c r="BG258" s="4"/>
      <c r="BH258" s="4"/>
      <c r="BI258" s="4"/>
      <c r="BJ258" s="4"/>
      <c r="BK258" s="4"/>
      <c r="BL258" s="4"/>
      <c r="BM258" s="4"/>
      <c r="BN258" s="61"/>
      <c r="BO258" s="61"/>
      <c r="BP258" s="61"/>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61"/>
      <c r="CU258" s="61"/>
      <c r="CV258" s="61"/>
      <c r="CW258" s="61"/>
      <c r="CX258" s="61"/>
      <c r="CY258" s="4"/>
      <c r="CZ258" s="4"/>
      <c r="DA258" s="4"/>
      <c r="DB258" s="4"/>
      <c r="DC258" s="4"/>
      <c r="DD258" s="4"/>
      <c r="DE258" s="4"/>
      <c r="DF258" s="4"/>
      <c r="DG258" s="4"/>
      <c r="DH258" s="4"/>
      <c r="DI258" s="4"/>
      <c r="DJ258" s="4"/>
    </row>
    <row r="259" spans="1:114" ht="15.75" customHeight="1">
      <c r="A259" s="61"/>
      <c r="B259" s="61"/>
      <c r="C259" s="61"/>
      <c r="D259" s="61"/>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61"/>
      <c r="AY259" s="61"/>
      <c r="AZ259" s="61"/>
      <c r="BA259" s="4"/>
      <c r="BB259" s="4"/>
      <c r="BC259" s="4"/>
      <c r="BD259" s="4"/>
      <c r="BE259" s="4"/>
      <c r="BF259" s="4"/>
      <c r="BG259" s="4"/>
      <c r="BH259" s="4"/>
      <c r="BI259" s="4"/>
      <c r="BJ259" s="4"/>
      <c r="BK259" s="4"/>
      <c r="BL259" s="4"/>
      <c r="BM259" s="4"/>
      <c r="BN259" s="61"/>
      <c r="BO259" s="61"/>
      <c r="BP259" s="61"/>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61"/>
      <c r="CU259" s="61"/>
      <c r="CV259" s="61"/>
      <c r="CW259" s="61"/>
      <c r="CX259" s="61"/>
      <c r="CY259" s="4"/>
      <c r="CZ259" s="4"/>
      <c r="DA259" s="4"/>
      <c r="DB259" s="4"/>
      <c r="DC259" s="4"/>
      <c r="DD259" s="4"/>
      <c r="DE259" s="4"/>
      <c r="DF259" s="4"/>
      <c r="DG259" s="4"/>
      <c r="DH259" s="4"/>
      <c r="DI259" s="4"/>
      <c r="DJ259" s="4"/>
    </row>
    <row r="260" spans="1:114" ht="15.75" customHeight="1">
      <c r="A260" s="61"/>
      <c r="B260" s="61"/>
      <c r="C260" s="61"/>
      <c r="D260" s="61"/>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61"/>
      <c r="AY260" s="61"/>
      <c r="AZ260" s="61"/>
      <c r="BA260" s="4"/>
      <c r="BB260" s="4"/>
      <c r="BC260" s="4"/>
      <c r="BD260" s="4"/>
      <c r="BE260" s="4"/>
      <c r="BF260" s="4"/>
      <c r="BG260" s="4"/>
      <c r="BH260" s="4"/>
      <c r="BI260" s="4"/>
      <c r="BJ260" s="4"/>
      <c r="BK260" s="4"/>
      <c r="BL260" s="4"/>
      <c r="BM260" s="4"/>
      <c r="BN260" s="61"/>
      <c r="BO260" s="61"/>
      <c r="BP260" s="61"/>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61"/>
      <c r="CU260" s="61"/>
      <c r="CV260" s="61"/>
      <c r="CW260" s="61"/>
      <c r="CX260" s="61"/>
      <c r="CY260" s="4"/>
      <c r="CZ260" s="4"/>
      <c r="DA260" s="4"/>
      <c r="DB260" s="4"/>
      <c r="DC260" s="4"/>
      <c r="DD260" s="4"/>
      <c r="DE260" s="4"/>
      <c r="DF260" s="4"/>
      <c r="DG260" s="4"/>
      <c r="DH260" s="4"/>
      <c r="DI260" s="4"/>
      <c r="DJ260" s="4"/>
    </row>
    <row r="261" spans="1:114" ht="15.75" customHeight="1">
      <c r="A261" s="61"/>
      <c r="B261" s="61"/>
      <c r="C261" s="61"/>
      <c r="D261" s="61"/>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61"/>
      <c r="AY261" s="61"/>
      <c r="AZ261" s="61"/>
      <c r="BA261" s="4"/>
      <c r="BB261" s="4"/>
      <c r="BC261" s="4"/>
      <c r="BD261" s="4"/>
      <c r="BE261" s="4"/>
      <c r="BF261" s="4"/>
      <c r="BG261" s="4"/>
      <c r="BH261" s="4"/>
      <c r="BI261" s="4"/>
      <c r="BJ261" s="4"/>
      <c r="BK261" s="4"/>
      <c r="BL261" s="4"/>
      <c r="BM261" s="4"/>
      <c r="BN261" s="61"/>
      <c r="BO261" s="61"/>
      <c r="BP261" s="61"/>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61"/>
      <c r="CU261" s="61"/>
      <c r="CV261" s="61"/>
      <c r="CW261" s="61"/>
      <c r="CX261" s="61"/>
      <c r="CY261" s="4"/>
      <c r="CZ261" s="4"/>
      <c r="DA261" s="4"/>
      <c r="DB261" s="4"/>
      <c r="DC261" s="4"/>
      <c r="DD261" s="4"/>
      <c r="DE261" s="4"/>
      <c r="DF261" s="4"/>
      <c r="DG261" s="4"/>
      <c r="DH261" s="4"/>
      <c r="DI261" s="4"/>
      <c r="DJ261" s="4"/>
    </row>
    <row r="262" spans="1:114" ht="15.75" customHeight="1">
      <c r="A262" s="61"/>
      <c r="B262" s="61"/>
      <c r="C262" s="61"/>
      <c r="D262" s="61"/>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61"/>
      <c r="AY262" s="61"/>
      <c r="AZ262" s="61"/>
      <c r="BA262" s="4"/>
      <c r="BB262" s="4"/>
      <c r="BC262" s="4"/>
      <c r="BD262" s="4"/>
      <c r="BE262" s="4"/>
      <c r="BF262" s="4"/>
      <c r="BG262" s="4"/>
      <c r="BH262" s="4"/>
      <c r="BI262" s="4"/>
      <c r="BJ262" s="4"/>
      <c r="BK262" s="4"/>
      <c r="BL262" s="4"/>
      <c r="BM262" s="4"/>
      <c r="BN262" s="61"/>
      <c r="BO262" s="61"/>
      <c r="BP262" s="61"/>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61"/>
      <c r="CU262" s="61"/>
      <c r="CV262" s="61"/>
      <c r="CW262" s="61"/>
      <c r="CX262" s="61"/>
      <c r="CY262" s="4"/>
      <c r="CZ262" s="4"/>
      <c r="DA262" s="4"/>
      <c r="DB262" s="4"/>
      <c r="DC262" s="4"/>
      <c r="DD262" s="4"/>
      <c r="DE262" s="4"/>
      <c r="DF262" s="4"/>
      <c r="DG262" s="4"/>
      <c r="DH262" s="4"/>
      <c r="DI262" s="4"/>
      <c r="DJ262" s="4"/>
    </row>
    <row r="263" spans="1:114" ht="15.75" customHeight="1">
      <c r="A263" s="61"/>
      <c r="B263" s="61"/>
      <c r="C263" s="61"/>
      <c r="D263" s="61"/>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61"/>
      <c r="AY263" s="61"/>
      <c r="AZ263" s="61"/>
      <c r="BA263" s="4"/>
      <c r="BB263" s="4"/>
      <c r="BC263" s="4"/>
      <c r="BD263" s="4"/>
      <c r="BE263" s="4"/>
      <c r="BF263" s="4"/>
      <c r="BG263" s="4"/>
      <c r="BH263" s="4"/>
      <c r="BI263" s="4"/>
      <c r="BJ263" s="4"/>
      <c r="BK263" s="4"/>
      <c r="BL263" s="4"/>
      <c r="BM263" s="4"/>
      <c r="BN263" s="61"/>
      <c r="BO263" s="61"/>
      <c r="BP263" s="61"/>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61"/>
      <c r="CU263" s="61"/>
      <c r="CV263" s="61"/>
      <c r="CW263" s="61"/>
      <c r="CX263" s="61"/>
      <c r="CY263" s="4"/>
      <c r="CZ263" s="4"/>
      <c r="DA263" s="4"/>
      <c r="DB263" s="4"/>
      <c r="DC263" s="4"/>
      <c r="DD263" s="4"/>
      <c r="DE263" s="4"/>
      <c r="DF263" s="4"/>
      <c r="DG263" s="4"/>
      <c r="DH263" s="4"/>
      <c r="DI263" s="4"/>
      <c r="DJ263" s="4"/>
    </row>
    <row r="264" spans="1:114" ht="15.75" customHeight="1">
      <c r="A264" s="61"/>
      <c r="B264" s="61"/>
      <c r="C264" s="61"/>
      <c r="D264" s="61"/>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61"/>
      <c r="AY264" s="61"/>
      <c r="AZ264" s="61"/>
      <c r="BA264" s="4"/>
      <c r="BB264" s="4"/>
      <c r="BC264" s="4"/>
      <c r="BD264" s="4"/>
      <c r="BE264" s="4"/>
      <c r="BF264" s="4"/>
      <c r="BG264" s="4"/>
      <c r="BH264" s="4"/>
      <c r="BI264" s="4"/>
      <c r="BJ264" s="4"/>
      <c r="BK264" s="4"/>
      <c r="BL264" s="4"/>
      <c r="BM264" s="4"/>
      <c r="BN264" s="61"/>
      <c r="BO264" s="61"/>
      <c r="BP264" s="61"/>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61"/>
      <c r="CU264" s="61"/>
      <c r="CV264" s="61"/>
      <c r="CW264" s="61"/>
      <c r="CX264" s="61"/>
      <c r="CY264" s="4"/>
      <c r="CZ264" s="4"/>
      <c r="DA264" s="4"/>
      <c r="DB264" s="4"/>
      <c r="DC264" s="4"/>
      <c r="DD264" s="4"/>
      <c r="DE264" s="4"/>
      <c r="DF264" s="4"/>
      <c r="DG264" s="4"/>
      <c r="DH264" s="4"/>
      <c r="DI264" s="4"/>
      <c r="DJ264" s="4"/>
    </row>
    <row r="265" spans="1:114" ht="15.75" customHeight="1">
      <c r="A265" s="61"/>
      <c r="B265" s="61"/>
      <c r="C265" s="61"/>
      <c r="D265" s="61"/>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61"/>
      <c r="AY265" s="61"/>
      <c r="AZ265" s="61"/>
      <c r="BA265" s="4"/>
      <c r="BB265" s="4"/>
      <c r="BC265" s="4"/>
      <c r="BD265" s="4"/>
      <c r="BE265" s="4"/>
      <c r="BF265" s="4"/>
      <c r="BG265" s="4"/>
      <c r="BH265" s="4"/>
      <c r="BI265" s="4"/>
      <c r="BJ265" s="4"/>
      <c r="BK265" s="4"/>
      <c r="BL265" s="4"/>
      <c r="BM265" s="4"/>
      <c r="BN265" s="61"/>
      <c r="BO265" s="61"/>
      <c r="BP265" s="61"/>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61"/>
      <c r="CU265" s="61"/>
      <c r="CV265" s="61"/>
      <c r="CW265" s="61"/>
      <c r="CX265" s="61"/>
      <c r="CY265" s="4"/>
      <c r="CZ265" s="4"/>
      <c r="DA265" s="4"/>
      <c r="DB265" s="4"/>
      <c r="DC265" s="4"/>
      <c r="DD265" s="4"/>
      <c r="DE265" s="4"/>
      <c r="DF265" s="4"/>
      <c r="DG265" s="4"/>
      <c r="DH265" s="4"/>
      <c r="DI265" s="4"/>
      <c r="DJ265" s="4"/>
    </row>
    <row r="266" spans="1:114" ht="15.75" customHeight="1">
      <c r="A266" s="61"/>
      <c r="B266" s="61"/>
      <c r="C266" s="61"/>
      <c r="D266" s="61"/>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61"/>
      <c r="AY266" s="61"/>
      <c r="AZ266" s="61"/>
      <c r="BA266" s="4"/>
      <c r="BB266" s="4"/>
      <c r="BC266" s="4"/>
      <c r="BD266" s="4"/>
      <c r="BE266" s="4"/>
      <c r="BF266" s="4"/>
      <c r="BG266" s="4"/>
      <c r="BH266" s="4"/>
      <c r="BI266" s="4"/>
      <c r="BJ266" s="4"/>
      <c r="BK266" s="4"/>
      <c r="BL266" s="4"/>
      <c r="BM266" s="4"/>
      <c r="BN266" s="61"/>
      <c r="BO266" s="61"/>
      <c r="BP266" s="61"/>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61"/>
      <c r="CU266" s="61"/>
      <c r="CV266" s="61"/>
      <c r="CW266" s="61"/>
      <c r="CX266" s="61"/>
      <c r="CY266" s="4"/>
      <c r="CZ266" s="4"/>
      <c r="DA266" s="4"/>
      <c r="DB266" s="4"/>
      <c r="DC266" s="4"/>
      <c r="DD266" s="4"/>
      <c r="DE266" s="4"/>
      <c r="DF266" s="4"/>
      <c r="DG266" s="4"/>
      <c r="DH266" s="4"/>
      <c r="DI266" s="4"/>
      <c r="DJ266" s="4"/>
    </row>
    <row r="267" spans="1:114" ht="15.75" customHeight="1">
      <c r="A267" s="61"/>
      <c r="B267" s="61"/>
      <c r="C267" s="61"/>
      <c r="D267" s="61"/>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61"/>
      <c r="AY267" s="61"/>
      <c r="AZ267" s="61"/>
      <c r="BA267" s="4"/>
      <c r="BB267" s="4"/>
      <c r="BC267" s="4"/>
      <c r="BD267" s="4"/>
      <c r="BE267" s="4"/>
      <c r="BF267" s="4"/>
      <c r="BG267" s="4"/>
      <c r="BH267" s="4"/>
      <c r="BI267" s="4"/>
      <c r="BJ267" s="4"/>
      <c r="BK267" s="4"/>
      <c r="BL267" s="4"/>
      <c r="BM267" s="4"/>
      <c r="BN267" s="61"/>
      <c r="BO267" s="61"/>
      <c r="BP267" s="61"/>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61"/>
      <c r="CU267" s="61"/>
      <c r="CV267" s="61"/>
      <c r="CW267" s="61"/>
      <c r="CX267" s="61"/>
      <c r="CY267" s="4"/>
      <c r="CZ267" s="4"/>
      <c r="DA267" s="4"/>
      <c r="DB267" s="4"/>
      <c r="DC267" s="4"/>
      <c r="DD267" s="4"/>
      <c r="DE267" s="4"/>
      <c r="DF267" s="4"/>
      <c r="DG267" s="4"/>
      <c r="DH267" s="4"/>
      <c r="DI267" s="4"/>
      <c r="DJ267" s="4"/>
    </row>
    <row r="268" spans="1:114" ht="15.75" customHeight="1">
      <c r="A268" s="61"/>
      <c r="B268" s="61"/>
      <c r="C268" s="61"/>
      <c r="D268" s="61"/>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61"/>
      <c r="AY268" s="61"/>
      <c r="AZ268" s="61"/>
      <c r="BA268" s="4"/>
      <c r="BB268" s="4"/>
      <c r="BC268" s="4"/>
      <c r="BD268" s="4"/>
      <c r="BE268" s="4"/>
      <c r="BF268" s="4"/>
      <c r="BG268" s="4"/>
      <c r="BH268" s="4"/>
      <c r="BI268" s="4"/>
      <c r="BJ268" s="4"/>
      <c r="BK268" s="4"/>
      <c r="BL268" s="4"/>
      <c r="BM268" s="4"/>
      <c r="BN268" s="61"/>
      <c r="BO268" s="61"/>
      <c r="BP268" s="61"/>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61"/>
      <c r="CU268" s="61"/>
      <c r="CV268" s="61"/>
      <c r="CW268" s="61"/>
      <c r="CX268" s="61"/>
      <c r="CY268" s="4"/>
      <c r="CZ268" s="4"/>
      <c r="DA268" s="4"/>
      <c r="DB268" s="4"/>
      <c r="DC268" s="4"/>
      <c r="DD268" s="4"/>
      <c r="DE268" s="4"/>
      <c r="DF268" s="4"/>
      <c r="DG268" s="4"/>
      <c r="DH268" s="4"/>
      <c r="DI268" s="4"/>
      <c r="DJ268" s="4"/>
    </row>
    <row r="269" spans="1:114" ht="15.75" customHeight="1">
      <c r="A269" s="61"/>
      <c r="B269" s="61"/>
      <c r="C269" s="61"/>
      <c r="D269" s="61"/>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61"/>
      <c r="AY269" s="61"/>
      <c r="AZ269" s="61"/>
      <c r="BA269" s="4"/>
      <c r="BB269" s="4"/>
      <c r="BC269" s="4"/>
      <c r="BD269" s="4"/>
      <c r="BE269" s="4"/>
      <c r="BF269" s="4"/>
      <c r="BG269" s="4"/>
      <c r="BH269" s="4"/>
      <c r="BI269" s="4"/>
      <c r="BJ269" s="4"/>
      <c r="BK269" s="4"/>
      <c r="BL269" s="4"/>
      <c r="BM269" s="4"/>
      <c r="BN269" s="61"/>
      <c r="BO269" s="61"/>
      <c r="BP269" s="61"/>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61"/>
      <c r="CU269" s="61"/>
      <c r="CV269" s="61"/>
      <c r="CW269" s="61"/>
      <c r="CX269" s="61"/>
      <c r="CY269" s="4"/>
      <c r="CZ269" s="4"/>
      <c r="DA269" s="4"/>
      <c r="DB269" s="4"/>
      <c r="DC269" s="4"/>
      <c r="DD269" s="4"/>
      <c r="DE269" s="4"/>
      <c r="DF269" s="4"/>
      <c r="DG269" s="4"/>
      <c r="DH269" s="4"/>
      <c r="DI269" s="4"/>
      <c r="DJ269" s="4"/>
    </row>
    <row r="270" spans="1:114" ht="15.75" customHeight="1">
      <c r="A270" s="61"/>
      <c r="B270" s="61"/>
      <c r="C270" s="61"/>
      <c r="D270" s="61"/>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61"/>
      <c r="AY270" s="61"/>
      <c r="AZ270" s="61"/>
      <c r="BA270" s="4"/>
      <c r="BB270" s="4"/>
      <c r="BC270" s="4"/>
      <c r="BD270" s="4"/>
      <c r="BE270" s="4"/>
      <c r="BF270" s="4"/>
      <c r="BG270" s="4"/>
      <c r="BH270" s="4"/>
      <c r="BI270" s="4"/>
      <c r="BJ270" s="4"/>
      <c r="BK270" s="4"/>
      <c r="BL270" s="4"/>
      <c r="BM270" s="4"/>
      <c r="BN270" s="61"/>
      <c r="BO270" s="61"/>
      <c r="BP270" s="61"/>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61"/>
      <c r="CU270" s="61"/>
      <c r="CV270" s="61"/>
      <c r="CW270" s="61"/>
      <c r="CX270" s="61"/>
      <c r="CY270" s="4"/>
      <c r="CZ270" s="4"/>
      <c r="DA270" s="4"/>
      <c r="DB270" s="4"/>
      <c r="DC270" s="4"/>
      <c r="DD270" s="4"/>
      <c r="DE270" s="4"/>
      <c r="DF270" s="4"/>
      <c r="DG270" s="4"/>
      <c r="DH270" s="4"/>
      <c r="DI270" s="4"/>
      <c r="DJ270" s="4"/>
    </row>
    <row r="271" spans="1:114" ht="15.75" customHeight="1">
      <c r="A271" s="61"/>
      <c r="B271" s="61"/>
      <c r="C271" s="61"/>
      <c r="D271" s="61"/>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61"/>
      <c r="AY271" s="61"/>
      <c r="AZ271" s="61"/>
      <c r="BA271" s="4"/>
      <c r="BB271" s="4"/>
      <c r="BC271" s="4"/>
      <c r="BD271" s="4"/>
      <c r="BE271" s="4"/>
      <c r="BF271" s="4"/>
      <c r="BG271" s="4"/>
      <c r="BH271" s="4"/>
      <c r="BI271" s="4"/>
      <c r="BJ271" s="4"/>
      <c r="BK271" s="4"/>
      <c r="BL271" s="4"/>
      <c r="BM271" s="4"/>
      <c r="BN271" s="61"/>
      <c r="BO271" s="61"/>
      <c r="BP271" s="61"/>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61"/>
      <c r="CU271" s="61"/>
      <c r="CV271" s="61"/>
      <c r="CW271" s="61"/>
      <c r="CX271" s="61"/>
      <c r="CY271" s="4"/>
      <c r="CZ271" s="4"/>
      <c r="DA271" s="4"/>
      <c r="DB271" s="4"/>
      <c r="DC271" s="4"/>
      <c r="DD271" s="4"/>
      <c r="DE271" s="4"/>
      <c r="DF271" s="4"/>
      <c r="DG271" s="4"/>
      <c r="DH271" s="4"/>
      <c r="DI271" s="4"/>
      <c r="DJ271" s="4"/>
    </row>
    <row r="272" spans="1:114" ht="15.75" customHeight="1">
      <c r="A272" s="61"/>
      <c r="B272" s="61"/>
      <c r="C272" s="61"/>
      <c r="D272" s="61"/>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61"/>
      <c r="AY272" s="61"/>
      <c r="AZ272" s="61"/>
      <c r="BA272" s="4"/>
      <c r="BB272" s="4"/>
      <c r="BC272" s="4"/>
      <c r="BD272" s="4"/>
      <c r="BE272" s="4"/>
      <c r="BF272" s="4"/>
      <c r="BG272" s="4"/>
      <c r="BH272" s="4"/>
      <c r="BI272" s="4"/>
      <c r="BJ272" s="4"/>
      <c r="BK272" s="4"/>
      <c r="BL272" s="4"/>
      <c r="BM272" s="4"/>
      <c r="BN272" s="61"/>
      <c r="BO272" s="61"/>
      <c r="BP272" s="61"/>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61"/>
      <c r="CU272" s="61"/>
      <c r="CV272" s="61"/>
      <c r="CW272" s="61"/>
      <c r="CX272" s="61"/>
      <c r="CY272" s="4"/>
      <c r="CZ272" s="4"/>
      <c r="DA272" s="4"/>
      <c r="DB272" s="4"/>
      <c r="DC272" s="4"/>
      <c r="DD272" s="4"/>
      <c r="DE272" s="4"/>
      <c r="DF272" s="4"/>
      <c r="DG272" s="4"/>
      <c r="DH272" s="4"/>
      <c r="DI272" s="4"/>
      <c r="DJ272" s="4"/>
    </row>
    <row r="273" spans="1:114" ht="15.75" customHeight="1">
      <c r="A273" s="61"/>
      <c r="B273" s="61"/>
      <c r="C273" s="61"/>
      <c r="D273" s="61"/>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61"/>
      <c r="AY273" s="61"/>
      <c r="AZ273" s="61"/>
      <c r="BA273" s="4"/>
      <c r="BB273" s="4"/>
      <c r="BC273" s="4"/>
      <c r="BD273" s="4"/>
      <c r="BE273" s="4"/>
      <c r="BF273" s="4"/>
      <c r="BG273" s="4"/>
      <c r="BH273" s="4"/>
      <c r="BI273" s="4"/>
      <c r="BJ273" s="4"/>
      <c r="BK273" s="4"/>
      <c r="BL273" s="4"/>
      <c r="BM273" s="4"/>
      <c r="BN273" s="61"/>
      <c r="BO273" s="61"/>
      <c r="BP273" s="61"/>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61"/>
      <c r="CU273" s="61"/>
      <c r="CV273" s="61"/>
      <c r="CW273" s="61"/>
      <c r="CX273" s="61"/>
      <c r="CY273" s="4"/>
      <c r="CZ273" s="4"/>
      <c r="DA273" s="4"/>
      <c r="DB273" s="4"/>
      <c r="DC273" s="4"/>
      <c r="DD273" s="4"/>
      <c r="DE273" s="4"/>
      <c r="DF273" s="4"/>
      <c r="DG273" s="4"/>
      <c r="DH273" s="4"/>
      <c r="DI273" s="4"/>
      <c r="DJ273" s="4"/>
    </row>
    <row r="274" spans="1:114" ht="15.75" customHeight="1">
      <c r="A274" s="61"/>
      <c r="B274" s="61"/>
      <c r="C274" s="61"/>
      <c r="D274" s="61"/>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61"/>
      <c r="AY274" s="61"/>
      <c r="AZ274" s="61"/>
      <c r="BA274" s="4"/>
      <c r="BB274" s="4"/>
      <c r="BC274" s="4"/>
      <c r="BD274" s="4"/>
      <c r="BE274" s="4"/>
      <c r="BF274" s="4"/>
      <c r="BG274" s="4"/>
      <c r="BH274" s="4"/>
      <c r="BI274" s="4"/>
      <c r="BJ274" s="4"/>
      <c r="BK274" s="4"/>
      <c r="BL274" s="4"/>
      <c r="BM274" s="4"/>
      <c r="BN274" s="61"/>
      <c r="BO274" s="61"/>
      <c r="BP274" s="61"/>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61"/>
      <c r="CU274" s="61"/>
      <c r="CV274" s="61"/>
      <c r="CW274" s="61"/>
      <c r="CX274" s="61"/>
      <c r="CY274" s="4"/>
      <c r="CZ274" s="4"/>
      <c r="DA274" s="4"/>
      <c r="DB274" s="4"/>
      <c r="DC274" s="4"/>
      <c r="DD274" s="4"/>
      <c r="DE274" s="4"/>
      <c r="DF274" s="4"/>
      <c r="DG274" s="4"/>
      <c r="DH274" s="4"/>
      <c r="DI274" s="4"/>
      <c r="DJ274" s="4"/>
    </row>
    <row r="275" spans="1:114" ht="15.75" customHeight="1">
      <c r="A275" s="61"/>
      <c r="B275" s="61"/>
      <c r="C275" s="61"/>
      <c r="D275" s="61"/>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61"/>
      <c r="AY275" s="61"/>
      <c r="AZ275" s="61"/>
      <c r="BA275" s="4"/>
      <c r="BB275" s="4"/>
      <c r="BC275" s="4"/>
      <c r="BD275" s="4"/>
      <c r="BE275" s="4"/>
      <c r="BF275" s="4"/>
      <c r="BG275" s="4"/>
      <c r="BH275" s="4"/>
      <c r="BI275" s="4"/>
      <c r="BJ275" s="4"/>
      <c r="BK275" s="4"/>
      <c r="BL275" s="4"/>
      <c r="BM275" s="4"/>
      <c r="BN275" s="61"/>
      <c r="BO275" s="61"/>
      <c r="BP275" s="61"/>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61"/>
      <c r="CU275" s="61"/>
      <c r="CV275" s="61"/>
      <c r="CW275" s="61"/>
      <c r="CX275" s="61"/>
      <c r="CY275" s="4"/>
      <c r="CZ275" s="4"/>
      <c r="DA275" s="4"/>
      <c r="DB275" s="4"/>
      <c r="DC275" s="4"/>
      <c r="DD275" s="4"/>
      <c r="DE275" s="4"/>
      <c r="DF275" s="4"/>
      <c r="DG275" s="4"/>
      <c r="DH275" s="4"/>
      <c r="DI275" s="4"/>
      <c r="DJ275" s="4"/>
    </row>
    <row r="276" spans="1:114" ht="15.75" customHeight="1">
      <c r="A276" s="61"/>
      <c r="B276" s="61"/>
      <c r="C276" s="61"/>
      <c r="D276" s="61"/>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61"/>
      <c r="AY276" s="61"/>
      <c r="AZ276" s="61"/>
      <c r="BA276" s="4"/>
      <c r="BB276" s="4"/>
      <c r="BC276" s="4"/>
      <c r="BD276" s="4"/>
      <c r="BE276" s="4"/>
      <c r="BF276" s="4"/>
      <c r="BG276" s="4"/>
      <c r="BH276" s="4"/>
      <c r="BI276" s="4"/>
      <c r="BJ276" s="4"/>
      <c r="BK276" s="4"/>
      <c r="BL276" s="4"/>
      <c r="BM276" s="4"/>
      <c r="BN276" s="61"/>
      <c r="BO276" s="61"/>
      <c r="BP276" s="61"/>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61"/>
      <c r="CU276" s="61"/>
      <c r="CV276" s="61"/>
      <c r="CW276" s="61"/>
      <c r="CX276" s="61"/>
      <c r="CY276" s="4"/>
      <c r="CZ276" s="4"/>
      <c r="DA276" s="4"/>
      <c r="DB276" s="4"/>
      <c r="DC276" s="4"/>
      <c r="DD276" s="4"/>
      <c r="DE276" s="4"/>
      <c r="DF276" s="4"/>
      <c r="DG276" s="4"/>
      <c r="DH276" s="4"/>
      <c r="DI276" s="4"/>
      <c r="DJ276" s="4"/>
    </row>
    <row r="277" spans="1:114" ht="15.75" customHeight="1">
      <c r="A277" s="61"/>
      <c r="B277" s="61"/>
      <c r="C277" s="61"/>
      <c r="D277" s="61"/>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61"/>
      <c r="AY277" s="61"/>
      <c r="AZ277" s="61"/>
      <c r="BA277" s="4"/>
      <c r="BB277" s="4"/>
      <c r="BC277" s="4"/>
      <c r="BD277" s="4"/>
      <c r="BE277" s="4"/>
      <c r="BF277" s="4"/>
      <c r="BG277" s="4"/>
      <c r="BH277" s="4"/>
      <c r="BI277" s="4"/>
      <c r="BJ277" s="4"/>
      <c r="BK277" s="4"/>
      <c r="BL277" s="4"/>
      <c r="BM277" s="4"/>
      <c r="BN277" s="61"/>
      <c r="BO277" s="61"/>
      <c r="BP277" s="61"/>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61"/>
      <c r="CU277" s="61"/>
      <c r="CV277" s="61"/>
      <c r="CW277" s="61"/>
      <c r="CX277" s="61"/>
      <c r="CY277" s="4"/>
      <c r="CZ277" s="4"/>
      <c r="DA277" s="4"/>
      <c r="DB277" s="4"/>
      <c r="DC277" s="4"/>
      <c r="DD277" s="4"/>
      <c r="DE277" s="4"/>
      <c r="DF277" s="4"/>
      <c r="DG277" s="4"/>
      <c r="DH277" s="4"/>
      <c r="DI277" s="4"/>
      <c r="DJ277" s="4"/>
    </row>
    <row r="278" spans="1:114" ht="15.75" customHeight="1">
      <c r="A278" s="61"/>
      <c r="B278" s="61"/>
      <c r="C278" s="61"/>
      <c r="D278" s="61"/>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61"/>
      <c r="AY278" s="61"/>
      <c r="AZ278" s="61"/>
      <c r="BA278" s="4"/>
      <c r="BB278" s="4"/>
      <c r="BC278" s="4"/>
      <c r="BD278" s="4"/>
      <c r="BE278" s="4"/>
      <c r="BF278" s="4"/>
      <c r="BG278" s="4"/>
      <c r="BH278" s="4"/>
      <c r="BI278" s="4"/>
      <c r="BJ278" s="4"/>
      <c r="BK278" s="4"/>
      <c r="BL278" s="4"/>
      <c r="BM278" s="4"/>
      <c r="BN278" s="61"/>
      <c r="BO278" s="61"/>
      <c r="BP278" s="61"/>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61"/>
      <c r="CU278" s="61"/>
      <c r="CV278" s="61"/>
      <c r="CW278" s="61"/>
      <c r="CX278" s="61"/>
      <c r="CY278" s="4"/>
      <c r="CZ278" s="4"/>
      <c r="DA278" s="4"/>
      <c r="DB278" s="4"/>
      <c r="DC278" s="4"/>
      <c r="DD278" s="4"/>
      <c r="DE278" s="4"/>
      <c r="DF278" s="4"/>
      <c r="DG278" s="4"/>
      <c r="DH278" s="4"/>
      <c r="DI278" s="4"/>
      <c r="DJ278" s="4"/>
    </row>
    <row r="279" spans="1:114" ht="15.75" customHeight="1">
      <c r="A279" s="61"/>
      <c r="B279" s="61"/>
      <c r="C279" s="61"/>
      <c r="D279" s="61"/>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61"/>
      <c r="AY279" s="61"/>
      <c r="AZ279" s="61"/>
      <c r="BA279" s="4"/>
      <c r="BB279" s="4"/>
      <c r="BC279" s="4"/>
      <c r="BD279" s="4"/>
      <c r="BE279" s="4"/>
      <c r="BF279" s="4"/>
      <c r="BG279" s="4"/>
      <c r="BH279" s="4"/>
      <c r="BI279" s="4"/>
      <c r="BJ279" s="4"/>
      <c r="BK279" s="4"/>
      <c r="BL279" s="4"/>
      <c r="BM279" s="4"/>
      <c r="BN279" s="61"/>
      <c r="BO279" s="61"/>
      <c r="BP279" s="61"/>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61"/>
      <c r="CU279" s="61"/>
      <c r="CV279" s="61"/>
      <c r="CW279" s="61"/>
      <c r="CX279" s="61"/>
      <c r="CY279" s="4"/>
      <c r="CZ279" s="4"/>
      <c r="DA279" s="4"/>
      <c r="DB279" s="4"/>
      <c r="DC279" s="4"/>
      <c r="DD279" s="4"/>
      <c r="DE279" s="4"/>
      <c r="DF279" s="4"/>
      <c r="DG279" s="4"/>
      <c r="DH279" s="4"/>
      <c r="DI279" s="4"/>
      <c r="DJ279" s="4"/>
    </row>
    <row r="280" spans="1:114" ht="15.75" customHeight="1">
      <c r="A280" s="61"/>
      <c r="B280" s="61"/>
      <c r="C280" s="61"/>
      <c r="D280" s="61"/>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61"/>
      <c r="AY280" s="61"/>
      <c r="AZ280" s="61"/>
      <c r="BA280" s="4"/>
      <c r="BB280" s="4"/>
      <c r="BC280" s="4"/>
      <c r="BD280" s="4"/>
      <c r="BE280" s="4"/>
      <c r="BF280" s="4"/>
      <c r="BG280" s="4"/>
      <c r="BH280" s="4"/>
      <c r="BI280" s="4"/>
      <c r="BJ280" s="4"/>
      <c r="BK280" s="4"/>
      <c r="BL280" s="4"/>
      <c r="BM280" s="4"/>
      <c r="BN280" s="61"/>
      <c r="BO280" s="61"/>
      <c r="BP280" s="61"/>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61"/>
      <c r="CU280" s="61"/>
      <c r="CV280" s="61"/>
      <c r="CW280" s="61"/>
      <c r="CX280" s="61"/>
      <c r="CY280" s="4"/>
      <c r="CZ280" s="4"/>
      <c r="DA280" s="4"/>
      <c r="DB280" s="4"/>
      <c r="DC280" s="4"/>
      <c r="DD280" s="4"/>
      <c r="DE280" s="4"/>
      <c r="DF280" s="4"/>
      <c r="DG280" s="4"/>
      <c r="DH280" s="4"/>
      <c r="DI280" s="4"/>
      <c r="DJ280" s="4"/>
    </row>
    <row r="281" spans="1:114" ht="15.75" customHeight="1">
      <c r="A281" s="61"/>
      <c r="B281" s="61"/>
      <c r="C281" s="61"/>
      <c r="D281" s="61"/>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61"/>
      <c r="AY281" s="61"/>
      <c r="AZ281" s="61"/>
      <c r="BA281" s="4"/>
      <c r="BB281" s="4"/>
      <c r="BC281" s="4"/>
      <c r="BD281" s="4"/>
      <c r="BE281" s="4"/>
      <c r="BF281" s="4"/>
      <c r="BG281" s="4"/>
      <c r="BH281" s="4"/>
      <c r="BI281" s="4"/>
      <c r="BJ281" s="4"/>
      <c r="BK281" s="4"/>
      <c r="BL281" s="4"/>
      <c r="BM281" s="4"/>
      <c r="BN281" s="61"/>
      <c r="BO281" s="61"/>
      <c r="BP281" s="61"/>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61"/>
      <c r="CU281" s="61"/>
      <c r="CV281" s="61"/>
      <c r="CW281" s="61"/>
      <c r="CX281" s="61"/>
      <c r="CY281" s="4"/>
      <c r="CZ281" s="4"/>
      <c r="DA281" s="4"/>
      <c r="DB281" s="4"/>
      <c r="DC281" s="4"/>
      <c r="DD281" s="4"/>
      <c r="DE281" s="4"/>
      <c r="DF281" s="4"/>
      <c r="DG281" s="4"/>
      <c r="DH281" s="4"/>
      <c r="DI281" s="4"/>
      <c r="DJ281" s="4"/>
    </row>
    <row r="282" spans="1:114" ht="15.75" customHeight="1">
      <c r="A282" s="61"/>
      <c r="B282" s="61"/>
      <c r="C282" s="61"/>
      <c r="D282" s="61"/>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61"/>
      <c r="AY282" s="61"/>
      <c r="AZ282" s="61"/>
      <c r="BA282" s="4"/>
      <c r="BB282" s="4"/>
      <c r="BC282" s="4"/>
      <c r="BD282" s="4"/>
      <c r="BE282" s="4"/>
      <c r="BF282" s="4"/>
      <c r="BG282" s="4"/>
      <c r="BH282" s="4"/>
      <c r="BI282" s="4"/>
      <c r="BJ282" s="4"/>
      <c r="BK282" s="4"/>
      <c r="BL282" s="4"/>
      <c r="BM282" s="4"/>
      <c r="BN282" s="61"/>
      <c r="BO282" s="61"/>
      <c r="BP282" s="61"/>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61"/>
      <c r="CU282" s="61"/>
      <c r="CV282" s="61"/>
      <c r="CW282" s="61"/>
      <c r="CX282" s="61"/>
      <c r="CY282" s="4"/>
      <c r="CZ282" s="4"/>
      <c r="DA282" s="4"/>
      <c r="DB282" s="4"/>
      <c r="DC282" s="4"/>
      <c r="DD282" s="4"/>
      <c r="DE282" s="4"/>
      <c r="DF282" s="4"/>
      <c r="DG282" s="4"/>
      <c r="DH282" s="4"/>
      <c r="DI282" s="4"/>
      <c r="DJ282" s="4"/>
    </row>
    <row r="283" spans="1:114" ht="15.75" customHeight="1">
      <c r="A283" s="61"/>
      <c r="B283" s="61"/>
      <c r="C283" s="61"/>
      <c r="D283" s="61"/>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61"/>
      <c r="AY283" s="61"/>
      <c r="AZ283" s="61"/>
      <c r="BA283" s="4"/>
      <c r="BB283" s="4"/>
      <c r="BC283" s="4"/>
      <c r="BD283" s="4"/>
      <c r="BE283" s="4"/>
      <c r="BF283" s="4"/>
      <c r="BG283" s="4"/>
      <c r="BH283" s="4"/>
      <c r="BI283" s="4"/>
      <c r="BJ283" s="4"/>
      <c r="BK283" s="4"/>
      <c r="BL283" s="4"/>
      <c r="BM283" s="4"/>
      <c r="BN283" s="61"/>
      <c r="BO283" s="61"/>
      <c r="BP283" s="61"/>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61"/>
      <c r="CU283" s="61"/>
      <c r="CV283" s="61"/>
      <c r="CW283" s="61"/>
      <c r="CX283" s="61"/>
      <c r="CY283" s="4"/>
      <c r="CZ283" s="4"/>
      <c r="DA283" s="4"/>
      <c r="DB283" s="4"/>
      <c r="DC283" s="4"/>
      <c r="DD283" s="4"/>
      <c r="DE283" s="4"/>
      <c r="DF283" s="4"/>
      <c r="DG283" s="4"/>
      <c r="DH283" s="4"/>
      <c r="DI283" s="4"/>
      <c r="DJ283" s="4"/>
    </row>
    <row r="284" spans="1:114" ht="15.75" customHeight="1">
      <c r="A284" s="61"/>
      <c r="B284" s="61"/>
      <c r="C284" s="61"/>
      <c r="D284" s="61"/>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61"/>
      <c r="AY284" s="61"/>
      <c r="AZ284" s="61"/>
      <c r="BA284" s="4"/>
      <c r="BB284" s="4"/>
      <c r="BC284" s="4"/>
      <c r="BD284" s="4"/>
      <c r="BE284" s="4"/>
      <c r="BF284" s="4"/>
      <c r="BG284" s="4"/>
      <c r="BH284" s="4"/>
      <c r="BI284" s="4"/>
      <c r="BJ284" s="4"/>
      <c r="BK284" s="4"/>
      <c r="BL284" s="4"/>
      <c r="BM284" s="4"/>
      <c r="BN284" s="61"/>
      <c r="BO284" s="61"/>
      <c r="BP284" s="61"/>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61"/>
      <c r="CU284" s="61"/>
      <c r="CV284" s="61"/>
      <c r="CW284" s="61"/>
      <c r="CX284" s="61"/>
      <c r="CY284" s="4"/>
      <c r="CZ284" s="4"/>
      <c r="DA284" s="4"/>
      <c r="DB284" s="4"/>
      <c r="DC284" s="4"/>
      <c r="DD284" s="4"/>
      <c r="DE284" s="4"/>
      <c r="DF284" s="4"/>
      <c r="DG284" s="4"/>
      <c r="DH284" s="4"/>
      <c r="DI284" s="4"/>
      <c r="DJ284" s="4"/>
    </row>
    <row r="285" spans="1:114" ht="15.75" customHeight="1">
      <c r="A285" s="61"/>
      <c r="B285" s="61"/>
      <c r="C285" s="61"/>
      <c r="D285" s="61"/>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61"/>
      <c r="AY285" s="61"/>
      <c r="AZ285" s="61"/>
      <c r="BA285" s="4"/>
      <c r="BB285" s="4"/>
      <c r="BC285" s="4"/>
      <c r="BD285" s="4"/>
      <c r="BE285" s="4"/>
      <c r="BF285" s="4"/>
      <c r="BG285" s="4"/>
      <c r="BH285" s="4"/>
      <c r="BI285" s="4"/>
      <c r="BJ285" s="4"/>
      <c r="BK285" s="4"/>
      <c r="BL285" s="4"/>
      <c r="BM285" s="4"/>
      <c r="BN285" s="61"/>
      <c r="BO285" s="61"/>
      <c r="BP285" s="61"/>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61"/>
      <c r="CU285" s="61"/>
      <c r="CV285" s="61"/>
      <c r="CW285" s="61"/>
      <c r="CX285" s="61"/>
      <c r="CY285" s="4"/>
      <c r="CZ285" s="4"/>
      <c r="DA285" s="4"/>
      <c r="DB285" s="4"/>
      <c r="DC285" s="4"/>
      <c r="DD285" s="4"/>
      <c r="DE285" s="4"/>
      <c r="DF285" s="4"/>
      <c r="DG285" s="4"/>
      <c r="DH285" s="4"/>
      <c r="DI285" s="4"/>
      <c r="DJ285" s="4"/>
    </row>
    <row r="286" spans="1:114" ht="15.75" customHeight="1">
      <c r="A286" s="61"/>
      <c r="B286" s="61"/>
      <c r="C286" s="61"/>
      <c r="D286" s="61"/>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61"/>
      <c r="AY286" s="61"/>
      <c r="AZ286" s="61"/>
      <c r="BA286" s="4"/>
      <c r="BB286" s="4"/>
      <c r="BC286" s="4"/>
      <c r="BD286" s="4"/>
      <c r="BE286" s="4"/>
      <c r="BF286" s="4"/>
      <c r="BG286" s="4"/>
      <c r="BH286" s="4"/>
      <c r="BI286" s="4"/>
      <c r="BJ286" s="4"/>
      <c r="BK286" s="4"/>
      <c r="BL286" s="4"/>
      <c r="BM286" s="4"/>
      <c r="BN286" s="61"/>
      <c r="BO286" s="61"/>
      <c r="BP286" s="61"/>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61"/>
      <c r="CU286" s="61"/>
      <c r="CV286" s="61"/>
      <c r="CW286" s="61"/>
      <c r="CX286" s="61"/>
      <c r="CY286" s="4"/>
      <c r="CZ286" s="4"/>
      <c r="DA286" s="4"/>
      <c r="DB286" s="4"/>
      <c r="DC286" s="4"/>
      <c r="DD286" s="4"/>
      <c r="DE286" s="4"/>
      <c r="DF286" s="4"/>
      <c r="DG286" s="4"/>
      <c r="DH286" s="4"/>
      <c r="DI286" s="4"/>
      <c r="DJ286" s="4"/>
    </row>
    <row r="287" spans="1:114" ht="15.75" customHeight="1">
      <c r="A287" s="61"/>
      <c r="B287" s="61"/>
      <c r="C287" s="61"/>
      <c r="D287" s="61"/>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61"/>
      <c r="AY287" s="61"/>
      <c r="AZ287" s="61"/>
      <c r="BA287" s="4"/>
      <c r="BB287" s="4"/>
      <c r="BC287" s="4"/>
      <c r="BD287" s="4"/>
      <c r="BE287" s="4"/>
      <c r="BF287" s="4"/>
      <c r="BG287" s="4"/>
      <c r="BH287" s="4"/>
      <c r="BI287" s="4"/>
      <c r="BJ287" s="4"/>
      <c r="BK287" s="4"/>
      <c r="BL287" s="4"/>
      <c r="BM287" s="4"/>
      <c r="BN287" s="61"/>
      <c r="BO287" s="61"/>
      <c r="BP287" s="61"/>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61"/>
      <c r="CU287" s="61"/>
      <c r="CV287" s="61"/>
      <c r="CW287" s="61"/>
      <c r="CX287" s="61"/>
      <c r="CY287" s="4"/>
      <c r="CZ287" s="4"/>
      <c r="DA287" s="4"/>
      <c r="DB287" s="4"/>
      <c r="DC287" s="4"/>
      <c r="DD287" s="4"/>
      <c r="DE287" s="4"/>
      <c r="DF287" s="4"/>
      <c r="DG287" s="4"/>
      <c r="DH287" s="4"/>
      <c r="DI287" s="4"/>
      <c r="DJ287" s="4"/>
    </row>
    <row r="288" spans="1:114" ht="15.75" customHeight="1">
      <c r="A288" s="61"/>
      <c r="B288" s="61"/>
      <c r="C288" s="61"/>
      <c r="D288" s="61"/>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61"/>
      <c r="AY288" s="61"/>
      <c r="AZ288" s="61"/>
      <c r="BA288" s="4"/>
      <c r="BB288" s="4"/>
      <c r="BC288" s="4"/>
      <c r="BD288" s="4"/>
      <c r="BE288" s="4"/>
      <c r="BF288" s="4"/>
      <c r="BG288" s="4"/>
      <c r="BH288" s="4"/>
      <c r="BI288" s="4"/>
      <c r="BJ288" s="4"/>
      <c r="BK288" s="4"/>
      <c r="BL288" s="4"/>
      <c r="BM288" s="4"/>
      <c r="BN288" s="61"/>
      <c r="BO288" s="61"/>
      <c r="BP288" s="61"/>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61"/>
      <c r="CU288" s="61"/>
      <c r="CV288" s="61"/>
      <c r="CW288" s="61"/>
      <c r="CX288" s="61"/>
      <c r="CY288" s="4"/>
      <c r="CZ288" s="4"/>
      <c r="DA288" s="4"/>
      <c r="DB288" s="4"/>
      <c r="DC288" s="4"/>
      <c r="DD288" s="4"/>
      <c r="DE288" s="4"/>
      <c r="DF288" s="4"/>
      <c r="DG288" s="4"/>
      <c r="DH288" s="4"/>
      <c r="DI288" s="4"/>
      <c r="DJ288" s="4"/>
    </row>
    <row r="289" spans="1:114" ht="15.75" customHeight="1">
      <c r="A289" s="61"/>
      <c r="B289" s="61"/>
      <c r="C289" s="61"/>
      <c r="D289" s="61"/>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61"/>
      <c r="AY289" s="61"/>
      <c r="AZ289" s="61"/>
      <c r="BA289" s="4"/>
      <c r="BB289" s="4"/>
      <c r="BC289" s="4"/>
      <c r="BD289" s="4"/>
      <c r="BE289" s="4"/>
      <c r="BF289" s="4"/>
      <c r="BG289" s="4"/>
      <c r="BH289" s="4"/>
      <c r="BI289" s="4"/>
      <c r="BJ289" s="4"/>
      <c r="BK289" s="4"/>
      <c r="BL289" s="4"/>
      <c r="BM289" s="4"/>
      <c r="BN289" s="61"/>
      <c r="BO289" s="61"/>
      <c r="BP289" s="61"/>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61"/>
      <c r="CU289" s="61"/>
      <c r="CV289" s="61"/>
      <c r="CW289" s="61"/>
      <c r="CX289" s="61"/>
      <c r="CY289" s="4"/>
      <c r="CZ289" s="4"/>
      <c r="DA289" s="4"/>
      <c r="DB289" s="4"/>
      <c r="DC289" s="4"/>
      <c r="DD289" s="4"/>
      <c r="DE289" s="4"/>
      <c r="DF289" s="4"/>
      <c r="DG289" s="4"/>
      <c r="DH289" s="4"/>
      <c r="DI289" s="4"/>
      <c r="DJ289" s="4"/>
    </row>
    <row r="290" spans="1:114" ht="15.75" customHeight="1">
      <c r="A290" s="61"/>
      <c r="B290" s="61"/>
      <c r="C290" s="61"/>
      <c r="D290" s="61"/>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61"/>
      <c r="AY290" s="61"/>
      <c r="AZ290" s="61"/>
      <c r="BA290" s="4"/>
      <c r="BB290" s="4"/>
      <c r="BC290" s="4"/>
      <c r="BD290" s="4"/>
      <c r="BE290" s="4"/>
      <c r="BF290" s="4"/>
      <c r="BG290" s="4"/>
      <c r="BH290" s="4"/>
      <c r="BI290" s="4"/>
      <c r="BJ290" s="4"/>
      <c r="BK290" s="4"/>
      <c r="BL290" s="4"/>
      <c r="BM290" s="4"/>
      <c r="BN290" s="61"/>
      <c r="BO290" s="61"/>
      <c r="BP290" s="61"/>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61"/>
      <c r="CU290" s="61"/>
      <c r="CV290" s="61"/>
      <c r="CW290" s="61"/>
      <c r="CX290" s="61"/>
      <c r="CY290" s="4"/>
      <c r="CZ290" s="4"/>
      <c r="DA290" s="4"/>
      <c r="DB290" s="4"/>
      <c r="DC290" s="4"/>
      <c r="DD290" s="4"/>
      <c r="DE290" s="4"/>
      <c r="DF290" s="4"/>
      <c r="DG290" s="4"/>
      <c r="DH290" s="4"/>
      <c r="DI290" s="4"/>
      <c r="DJ290" s="4"/>
    </row>
    <row r="291" spans="1:114" ht="15.75" customHeight="1">
      <c r="A291" s="61"/>
      <c r="B291" s="61"/>
      <c r="C291" s="61"/>
      <c r="D291" s="61"/>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61"/>
      <c r="AY291" s="61"/>
      <c r="AZ291" s="61"/>
      <c r="BA291" s="4"/>
      <c r="BB291" s="4"/>
      <c r="BC291" s="4"/>
      <c r="BD291" s="4"/>
      <c r="BE291" s="4"/>
      <c r="BF291" s="4"/>
      <c r="BG291" s="4"/>
      <c r="BH291" s="4"/>
      <c r="BI291" s="4"/>
      <c r="BJ291" s="4"/>
      <c r="BK291" s="4"/>
      <c r="BL291" s="4"/>
      <c r="BM291" s="4"/>
      <c r="BN291" s="61"/>
      <c r="BO291" s="61"/>
      <c r="BP291" s="61"/>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61"/>
      <c r="CU291" s="61"/>
      <c r="CV291" s="61"/>
      <c r="CW291" s="61"/>
      <c r="CX291" s="61"/>
      <c r="CY291" s="4"/>
      <c r="CZ291" s="4"/>
      <c r="DA291" s="4"/>
      <c r="DB291" s="4"/>
      <c r="DC291" s="4"/>
      <c r="DD291" s="4"/>
      <c r="DE291" s="4"/>
      <c r="DF291" s="4"/>
      <c r="DG291" s="4"/>
      <c r="DH291" s="4"/>
      <c r="DI291" s="4"/>
      <c r="DJ291" s="4"/>
    </row>
    <row r="292" spans="1:114" ht="15.75" customHeight="1">
      <c r="A292" s="61"/>
      <c r="B292" s="61"/>
      <c r="C292" s="61"/>
      <c r="D292" s="61"/>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61"/>
      <c r="AY292" s="61"/>
      <c r="AZ292" s="61"/>
      <c r="BA292" s="4"/>
      <c r="BB292" s="4"/>
      <c r="BC292" s="4"/>
      <c r="BD292" s="4"/>
      <c r="BE292" s="4"/>
      <c r="BF292" s="4"/>
      <c r="BG292" s="4"/>
      <c r="BH292" s="4"/>
      <c r="BI292" s="4"/>
      <c r="BJ292" s="4"/>
      <c r="BK292" s="4"/>
      <c r="BL292" s="4"/>
      <c r="BM292" s="4"/>
      <c r="BN292" s="61"/>
      <c r="BO292" s="61"/>
      <c r="BP292" s="61"/>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61"/>
      <c r="CU292" s="61"/>
      <c r="CV292" s="61"/>
      <c r="CW292" s="61"/>
      <c r="CX292" s="61"/>
      <c r="CY292" s="4"/>
      <c r="CZ292" s="4"/>
      <c r="DA292" s="4"/>
      <c r="DB292" s="4"/>
      <c r="DC292" s="4"/>
      <c r="DD292" s="4"/>
      <c r="DE292" s="4"/>
      <c r="DF292" s="4"/>
      <c r="DG292" s="4"/>
      <c r="DH292" s="4"/>
      <c r="DI292" s="4"/>
      <c r="DJ292" s="4"/>
    </row>
    <row r="293" spans="1:114" ht="15.75" customHeight="1">
      <c r="A293" s="61"/>
      <c r="B293" s="61"/>
      <c r="C293" s="61"/>
      <c r="D293" s="61"/>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61"/>
      <c r="AY293" s="61"/>
      <c r="AZ293" s="61"/>
      <c r="BA293" s="4"/>
      <c r="BB293" s="4"/>
      <c r="BC293" s="4"/>
      <c r="BD293" s="4"/>
      <c r="BE293" s="4"/>
      <c r="BF293" s="4"/>
      <c r="BG293" s="4"/>
      <c r="BH293" s="4"/>
      <c r="BI293" s="4"/>
      <c r="BJ293" s="4"/>
      <c r="BK293" s="4"/>
      <c r="BL293" s="4"/>
      <c r="BM293" s="4"/>
      <c r="BN293" s="61"/>
      <c r="BO293" s="61"/>
      <c r="BP293" s="61"/>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61"/>
      <c r="CU293" s="61"/>
      <c r="CV293" s="61"/>
      <c r="CW293" s="61"/>
      <c r="CX293" s="61"/>
      <c r="CY293" s="4"/>
      <c r="CZ293" s="4"/>
      <c r="DA293" s="4"/>
      <c r="DB293" s="4"/>
      <c r="DC293" s="4"/>
      <c r="DD293" s="4"/>
      <c r="DE293" s="4"/>
      <c r="DF293" s="4"/>
      <c r="DG293" s="4"/>
      <c r="DH293" s="4"/>
      <c r="DI293" s="4"/>
      <c r="DJ293" s="4"/>
    </row>
    <row r="294" spans="1:114" ht="15.75" customHeight="1">
      <c r="A294" s="61"/>
      <c r="B294" s="61"/>
      <c r="C294" s="61"/>
      <c r="D294" s="61"/>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61"/>
      <c r="AY294" s="61"/>
      <c r="AZ294" s="61"/>
      <c r="BA294" s="4"/>
      <c r="BB294" s="4"/>
      <c r="BC294" s="4"/>
      <c r="BD294" s="4"/>
      <c r="BE294" s="4"/>
      <c r="BF294" s="4"/>
      <c r="BG294" s="4"/>
      <c r="BH294" s="4"/>
      <c r="BI294" s="4"/>
      <c r="BJ294" s="4"/>
      <c r="BK294" s="4"/>
      <c r="BL294" s="4"/>
      <c r="BM294" s="4"/>
      <c r="BN294" s="61"/>
      <c r="BO294" s="61"/>
      <c r="BP294" s="61"/>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61"/>
      <c r="CU294" s="61"/>
      <c r="CV294" s="61"/>
      <c r="CW294" s="61"/>
      <c r="CX294" s="61"/>
      <c r="CY294" s="4"/>
      <c r="CZ294" s="4"/>
      <c r="DA294" s="4"/>
      <c r="DB294" s="4"/>
      <c r="DC294" s="4"/>
      <c r="DD294" s="4"/>
      <c r="DE294" s="4"/>
      <c r="DF294" s="4"/>
      <c r="DG294" s="4"/>
      <c r="DH294" s="4"/>
      <c r="DI294" s="4"/>
      <c r="DJ294" s="4"/>
    </row>
    <row r="295" spans="1:114" ht="15.75" customHeight="1">
      <c r="A295" s="61"/>
      <c r="B295" s="61"/>
      <c r="C295" s="61"/>
      <c r="D295" s="61"/>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61"/>
      <c r="AY295" s="61"/>
      <c r="AZ295" s="61"/>
      <c r="BA295" s="4"/>
      <c r="BB295" s="4"/>
      <c r="BC295" s="4"/>
      <c r="BD295" s="4"/>
      <c r="BE295" s="4"/>
      <c r="BF295" s="4"/>
      <c r="BG295" s="4"/>
      <c r="BH295" s="4"/>
      <c r="BI295" s="4"/>
      <c r="BJ295" s="4"/>
      <c r="BK295" s="4"/>
      <c r="BL295" s="4"/>
      <c r="BM295" s="4"/>
      <c r="BN295" s="61"/>
      <c r="BO295" s="61"/>
      <c r="BP295" s="61"/>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61"/>
      <c r="CU295" s="61"/>
      <c r="CV295" s="61"/>
      <c r="CW295" s="61"/>
      <c r="CX295" s="61"/>
      <c r="CY295" s="4"/>
      <c r="CZ295" s="4"/>
      <c r="DA295" s="4"/>
      <c r="DB295" s="4"/>
      <c r="DC295" s="4"/>
      <c r="DD295" s="4"/>
      <c r="DE295" s="4"/>
      <c r="DF295" s="4"/>
      <c r="DG295" s="4"/>
      <c r="DH295" s="4"/>
      <c r="DI295" s="4"/>
      <c r="DJ295" s="4"/>
    </row>
    <row r="296" spans="1:114" ht="15.75" customHeight="1">
      <c r="A296" s="61"/>
      <c r="B296" s="61"/>
      <c r="C296" s="61"/>
      <c r="D296" s="61"/>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61"/>
      <c r="AY296" s="61"/>
      <c r="AZ296" s="61"/>
      <c r="BA296" s="4"/>
      <c r="BB296" s="4"/>
      <c r="BC296" s="4"/>
      <c r="BD296" s="4"/>
      <c r="BE296" s="4"/>
      <c r="BF296" s="4"/>
      <c r="BG296" s="4"/>
      <c r="BH296" s="4"/>
      <c r="BI296" s="4"/>
      <c r="BJ296" s="4"/>
      <c r="BK296" s="4"/>
      <c r="BL296" s="4"/>
      <c r="BM296" s="4"/>
      <c r="BN296" s="61"/>
      <c r="BO296" s="61"/>
      <c r="BP296" s="61"/>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61"/>
      <c r="CU296" s="61"/>
      <c r="CV296" s="61"/>
      <c r="CW296" s="61"/>
      <c r="CX296" s="61"/>
      <c r="CY296" s="4"/>
      <c r="CZ296" s="4"/>
      <c r="DA296" s="4"/>
      <c r="DB296" s="4"/>
      <c r="DC296" s="4"/>
      <c r="DD296" s="4"/>
      <c r="DE296" s="4"/>
      <c r="DF296" s="4"/>
      <c r="DG296" s="4"/>
      <c r="DH296" s="4"/>
      <c r="DI296" s="4"/>
      <c r="DJ296" s="4"/>
    </row>
    <row r="297" spans="1:114" ht="15.75" customHeight="1">
      <c r="A297" s="61"/>
      <c r="B297" s="61"/>
      <c r="C297" s="61"/>
      <c r="D297" s="61"/>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61"/>
      <c r="AY297" s="61"/>
      <c r="AZ297" s="61"/>
      <c r="BA297" s="4"/>
      <c r="BB297" s="4"/>
      <c r="BC297" s="4"/>
      <c r="BD297" s="4"/>
      <c r="BE297" s="4"/>
      <c r="BF297" s="4"/>
      <c r="BG297" s="4"/>
      <c r="BH297" s="4"/>
      <c r="BI297" s="4"/>
      <c r="BJ297" s="4"/>
      <c r="BK297" s="4"/>
      <c r="BL297" s="4"/>
      <c r="BM297" s="4"/>
      <c r="BN297" s="61"/>
      <c r="BO297" s="61"/>
      <c r="BP297" s="61"/>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61"/>
      <c r="CU297" s="61"/>
      <c r="CV297" s="61"/>
      <c r="CW297" s="61"/>
      <c r="CX297" s="61"/>
      <c r="CY297" s="4"/>
      <c r="CZ297" s="4"/>
      <c r="DA297" s="4"/>
      <c r="DB297" s="4"/>
      <c r="DC297" s="4"/>
      <c r="DD297" s="4"/>
      <c r="DE297" s="4"/>
      <c r="DF297" s="4"/>
      <c r="DG297" s="4"/>
      <c r="DH297" s="4"/>
      <c r="DI297" s="4"/>
      <c r="DJ297" s="4"/>
    </row>
    <row r="298" spans="1:114" ht="15.75" customHeight="1">
      <c r="A298" s="61"/>
      <c r="B298" s="61"/>
      <c r="C298" s="61"/>
      <c r="D298" s="61"/>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61"/>
      <c r="AY298" s="61"/>
      <c r="AZ298" s="61"/>
      <c r="BA298" s="4"/>
      <c r="BB298" s="4"/>
      <c r="BC298" s="4"/>
      <c r="BD298" s="4"/>
      <c r="BE298" s="4"/>
      <c r="BF298" s="4"/>
      <c r="BG298" s="4"/>
      <c r="BH298" s="4"/>
      <c r="BI298" s="4"/>
      <c r="BJ298" s="4"/>
      <c r="BK298" s="4"/>
      <c r="BL298" s="4"/>
      <c r="BM298" s="4"/>
      <c r="BN298" s="61"/>
      <c r="BO298" s="61"/>
      <c r="BP298" s="61"/>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61"/>
      <c r="CU298" s="61"/>
      <c r="CV298" s="61"/>
      <c r="CW298" s="61"/>
      <c r="CX298" s="61"/>
      <c r="CY298" s="4"/>
      <c r="CZ298" s="4"/>
      <c r="DA298" s="4"/>
      <c r="DB298" s="4"/>
      <c r="DC298" s="4"/>
      <c r="DD298" s="4"/>
      <c r="DE298" s="4"/>
      <c r="DF298" s="4"/>
      <c r="DG298" s="4"/>
      <c r="DH298" s="4"/>
      <c r="DI298" s="4"/>
      <c r="DJ298" s="4"/>
    </row>
    <row r="299" spans="1:114" ht="15.75" customHeight="1">
      <c r="A299" s="61"/>
      <c r="B299" s="61"/>
      <c r="C299" s="61"/>
      <c r="D299" s="61"/>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61"/>
      <c r="AY299" s="61"/>
      <c r="AZ299" s="61"/>
      <c r="BA299" s="4"/>
      <c r="BB299" s="4"/>
      <c r="BC299" s="4"/>
      <c r="BD299" s="4"/>
      <c r="BE299" s="4"/>
      <c r="BF299" s="4"/>
      <c r="BG299" s="4"/>
      <c r="BH299" s="4"/>
      <c r="BI299" s="4"/>
      <c r="BJ299" s="4"/>
      <c r="BK299" s="4"/>
      <c r="BL299" s="4"/>
      <c r="BM299" s="4"/>
      <c r="BN299" s="61"/>
      <c r="BO299" s="61"/>
      <c r="BP299" s="61"/>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61"/>
      <c r="CU299" s="61"/>
      <c r="CV299" s="61"/>
      <c r="CW299" s="61"/>
      <c r="CX299" s="61"/>
      <c r="CY299" s="4"/>
      <c r="CZ299" s="4"/>
      <c r="DA299" s="4"/>
      <c r="DB299" s="4"/>
      <c r="DC299" s="4"/>
      <c r="DD299" s="4"/>
      <c r="DE299" s="4"/>
      <c r="DF299" s="4"/>
      <c r="DG299" s="4"/>
      <c r="DH299" s="4"/>
      <c r="DI299" s="4"/>
      <c r="DJ299" s="4"/>
    </row>
    <row r="300" spans="1:114" ht="15.75" customHeight="1">
      <c r="A300" s="61"/>
      <c r="B300" s="61"/>
      <c r="C300" s="61"/>
      <c r="D300" s="61"/>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61"/>
      <c r="AY300" s="61"/>
      <c r="AZ300" s="61"/>
      <c r="BA300" s="4"/>
      <c r="BB300" s="4"/>
      <c r="BC300" s="4"/>
      <c r="BD300" s="4"/>
      <c r="BE300" s="4"/>
      <c r="BF300" s="4"/>
      <c r="BG300" s="4"/>
      <c r="BH300" s="4"/>
      <c r="BI300" s="4"/>
      <c r="BJ300" s="4"/>
      <c r="BK300" s="4"/>
      <c r="BL300" s="4"/>
      <c r="BM300" s="4"/>
      <c r="BN300" s="61"/>
      <c r="BO300" s="61"/>
      <c r="BP300" s="61"/>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61"/>
      <c r="CU300" s="61"/>
      <c r="CV300" s="61"/>
      <c r="CW300" s="61"/>
      <c r="CX300" s="61"/>
      <c r="CY300" s="4"/>
      <c r="CZ300" s="4"/>
      <c r="DA300" s="4"/>
      <c r="DB300" s="4"/>
      <c r="DC300" s="4"/>
      <c r="DD300" s="4"/>
      <c r="DE300" s="4"/>
      <c r="DF300" s="4"/>
      <c r="DG300" s="4"/>
      <c r="DH300" s="4"/>
      <c r="DI300" s="4"/>
      <c r="DJ300" s="4"/>
    </row>
    <row r="301" spans="1:114" ht="15.75" customHeight="1">
      <c r="A301" s="61"/>
      <c r="B301" s="61"/>
      <c r="C301" s="61"/>
      <c r="D301" s="61"/>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61"/>
      <c r="AY301" s="61"/>
      <c r="AZ301" s="61"/>
      <c r="BA301" s="4"/>
      <c r="BB301" s="4"/>
      <c r="BC301" s="4"/>
      <c r="BD301" s="4"/>
      <c r="BE301" s="4"/>
      <c r="BF301" s="4"/>
      <c r="BG301" s="4"/>
      <c r="BH301" s="4"/>
      <c r="BI301" s="4"/>
      <c r="BJ301" s="4"/>
      <c r="BK301" s="4"/>
      <c r="BL301" s="4"/>
      <c r="BM301" s="4"/>
      <c r="BN301" s="61"/>
      <c r="BO301" s="61"/>
      <c r="BP301" s="61"/>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61"/>
      <c r="CU301" s="61"/>
      <c r="CV301" s="61"/>
      <c r="CW301" s="61"/>
      <c r="CX301" s="61"/>
      <c r="CY301" s="4"/>
      <c r="CZ301" s="4"/>
      <c r="DA301" s="4"/>
      <c r="DB301" s="4"/>
      <c r="DC301" s="4"/>
      <c r="DD301" s="4"/>
      <c r="DE301" s="4"/>
      <c r="DF301" s="4"/>
      <c r="DG301" s="4"/>
      <c r="DH301" s="4"/>
      <c r="DI301" s="4"/>
      <c r="DJ301" s="4"/>
    </row>
    <row r="302" spans="1:114" ht="15.75" customHeight="1">
      <c r="A302" s="61"/>
      <c r="B302" s="61"/>
      <c r="C302" s="61"/>
      <c r="D302" s="61"/>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61"/>
      <c r="AY302" s="61"/>
      <c r="AZ302" s="61"/>
      <c r="BA302" s="4"/>
      <c r="BB302" s="4"/>
      <c r="BC302" s="4"/>
      <c r="BD302" s="4"/>
      <c r="BE302" s="4"/>
      <c r="BF302" s="4"/>
      <c r="BG302" s="4"/>
      <c r="BH302" s="4"/>
      <c r="BI302" s="4"/>
      <c r="BJ302" s="4"/>
      <c r="BK302" s="4"/>
      <c r="BL302" s="4"/>
      <c r="BM302" s="4"/>
      <c r="BN302" s="61"/>
      <c r="BO302" s="61"/>
      <c r="BP302" s="61"/>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61"/>
      <c r="CU302" s="61"/>
      <c r="CV302" s="61"/>
      <c r="CW302" s="61"/>
      <c r="CX302" s="61"/>
      <c r="CY302" s="4"/>
      <c r="CZ302" s="4"/>
      <c r="DA302" s="4"/>
      <c r="DB302" s="4"/>
      <c r="DC302" s="4"/>
      <c r="DD302" s="4"/>
      <c r="DE302" s="4"/>
      <c r="DF302" s="4"/>
      <c r="DG302" s="4"/>
      <c r="DH302" s="4"/>
      <c r="DI302" s="4"/>
      <c r="DJ302" s="4"/>
    </row>
    <row r="303" spans="1:114" ht="15.75" customHeight="1">
      <c r="A303" s="61"/>
      <c r="B303" s="61"/>
      <c r="C303" s="61"/>
      <c r="D303" s="61"/>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61"/>
      <c r="AY303" s="61"/>
      <c r="AZ303" s="61"/>
      <c r="BA303" s="4"/>
      <c r="BB303" s="4"/>
      <c r="BC303" s="4"/>
      <c r="BD303" s="4"/>
      <c r="BE303" s="4"/>
      <c r="BF303" s="4"/>
      <c r="BG303" s="4"/>
      <c r="BH303" s="4"/>
      <c r="BI303" s="4"/>
      <c r="BJ303" s="4"/>
      <c r="BK303" s="4"/>
      <c r="BL303" s="4"/>
      <c r="BM303" s="4"/>
      <c r="BN303" s="61"/>
      <c r="BO303" s="61"/>
      <c r="BP303" s="61"/>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61"/>
      <c r="CU303" s="61"/>
      <c r="CV303" s="61"/>
      <c r="CW303" s="61"/>
      <c r="CX303" s="61"/>
      <c r="CY303" s="4"/>
      <c r="CZ303" s="4"/>
      <c r="DA303" s="4"/>
      <c r="DB303" s="4"/>
      <c r="DC303" s="4"/>
      <c r="DD303" s="4"/>
      <c r="DE303" s="4"/>
      <c r="DF303" s="4"/>
      <c r="DG303" s="4"/>
      <c r="DH303" s="4"/>
      <c r="DI303" s="4"/>
      <c r="DJ303" s="4"/>
    </row>
    <row r="304" spans="1:114" ht="15.75" customHeight="1">
      <c r="A304" s="61"/>
      <c r="B304" s="61"/>
      <c r="C304" s="61"/>
      <c r="D304" s="61"/>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61"/>
      <c r="AY304" s="61"/>
      <c r="AZ304" s="61"/>
      <c r="BA304" s="4"/>
      <c r="BB304" s="4"/>
      <c r="BC304" s="4"/>
      <c r="BD304" s="4"/>
      <c r="BE304" s="4"/>
      <c r="BF304" s="4"/>
      <c r="BG304" s="4"/>
      <c r="BH304" s="4"/>
      <c r="BI304" s="4"/>
      <c r="BJ304" s="4"/>
      <c r="BK304" s="4"/>
      <c r="BL304" s="4"/>
      <c r="BM304" s="4"/>
      <c r="BN304" s="61"/>
      <c r="BO304" s="61"/>
      <c r="BP304" s="61"/>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61"/>
      <c r="CU304" s="61"/>
      <c r="CV304" s="61"/>
      <c r="CW304" s="61"/>
      <c r="CX304" s="61"/>
      <c r="CY304" s="4"/>
      <c r="CZ304" s="4"/>
      <c r="DA304" s="4"/>
      <c r="DB304" s="4"/>
      <c r="DC304" s="4"/>
      <c r="DD304" s="4"/>
      <c r="DE304" s="4"/>
      <c r="DF304" s="4"/>
      <c r="DG304" s="4"/>
      <c r="DH304" s="4"/>
      <c r="DI304" s="4"/>
      <c r="DJ304" s="4"/>
    </row>
    <row r="305" spans="1:114" ht="15.75" customHeight="1">
      <c r="A305" s="61"/>
      <c r="B305" s="61"/>
      <c r="C305" s="61"/>
      <c r="D305" s="61"/>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61"/>
      <c r="AY305" s="61"/>
      <c r="AZ305" s="61"/>
      <c r="BA305" s="4"/>
      <c r="BB305" s="4"/>
      <c r="BC305" s="4"/>
      <c r="BD305" s="4"/>
      <c r="BE305" s="4"/>
      <c r="BF305" s="4"/>
      <c r="BG305" s="4"/>
      <c r="BH305" s="4"/>
      <c r="BI305" s="4"/>
      <c r="BJ305" s="4"/>
      <c r="BK305" s="4"/>
      <c r="BL305" s="4"/>
      <c r="BM305" s="4"/>
      <c r="BN305" s="61"/>
      <c r="BO305" s="61"/>
      <c r="BP305" s="61"/>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61"/>
      <c r="CU305" s="61"/>
      <c r="CV305" s="61"/>
      <c r="CW305" s="61"/>
      <c r="CX305" s="61"/>
      <c r="CY305" s="4"/>
      <c r="CZ305" s="4"/>
      <c r="DA305" s="4"/>
      <c r="DB305" s="4"/>
      <c r="DC305" s="4"/>
      <c r="DD305" s="4"/>
      <c r="DE305" s="4"/>
      <c r="DF305" s="4"/>
      <c r="DG305" s="4"/>
      <c r="DH305" s="4"/>
      <c r="DI305" s="4"/>
      <c r="DJ305" s="4"/>
    </row>
    <row r="306" spans="1:114" ht="15.75" customHeight="1">
      <c r="A306" s="61"/>
      <c r="B306" s="61"/>
      <c r="C306" s="61"/>
      <c r="D306" s="61"/>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61"/>
      <c r="AY306" s="61"/>
      <c r="AZ306" s="61"/>
      <c r="BA306" s="4"/>
      <c r="BB306" s="4"/>
      <c r="BC306" s="4"/>
      <c r="BD306" s="4"/>
      <c r="BE306" s="4"/>
      <c r="BF306" s="4"/>
      <c r="BG306" s="4"/>
      <c r="BH306" s="4"/>
      <c r="BI306" s="4"/>
      <c r="BJ306" s="4"/>
      <c r="BK306" s="4"/>
      <c r="BL306" s="4"/>
      <c r="BM306" s="4"/>
      <c r="BN306" s="61"/>
      <c r="BO306" s="61"/>
      <c r="BP306" s="61"/>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61"/>
      <c r="CU306" s="61"/>
      <c r="CV306" s="61"/>
      <c r="CW306" s="61"/>
      <c r="CX306" s="61"/>
      <c r="CY306" s="4"/>
      <c r="CZ306" s="4"/>
      <c r="DA306" s="4"/>
      <c r="DB306" s="4"/>
      <c r="DC306" s="4"/>
      <c r="DD306" s="4"/>
      <c r="DE306" s="4"/>
      <c r="DF306" s="4"/>
      <c r="DG306" s="4"/>
      <c r="DH306" s="4"/>
      <c r="DI306" s="4"/>
      <c r="DJ306" s="4"/>
    </row>
    <row r="307" spans="1:114" ht="15.75" customHeight="1">
      <c r="A307" s="61"/>
      <c r="B307" s="61"/>
      <c r="C307" s="61"/>
      <c r="D307" s="61"/>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61"/>
      <c r="AY307" s="61"/>
      <c r="AZ307" s="61"/>
      <c r="BA307" s="4"/>
      <c r="BB307" s="4"/>
      <c r="BC307" s="4"/>
      <c r="BD307" s="4"/>
      <c r="BE307" s="4"/>
      <c r="BF307" s="4"/>
      <c r="BG307" s="4"/>
      <c r="BH307" s="4"/>
      <c r="BI307" s="4"/>
      <c r="BJ307" s="4"/>
      <c r="BK307" s="4"/>
      <c r="BL307" s="4"/>
      <c r="BM307" s="4"/>
      <c r="BN307" s="61"/>
      <c r="BO307" s="61"/>
      <c r="BP307" s="61"/>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61"/>
      <c r="CU307" s="61"/>
      <c r="CV307" s="61"/>
      <c r="CW307" s="61"/>
      <c r="CX307" s="61"/>
      <c r="CY307" s="4"/>
      <c r="CZ307" s="4"/>
      <c r="DA307" s="4"/>
      <c r="DB307" s="4"/>
      <c r="DC307" s="4"/>
      <c r="DD307" s="4"/>
      <c r="DE307" s="4"/>
      <c r="DF307" s="4"/>
      <c r="DG307" s="4"/>
      <c r="DH307" s="4"/>
      <c r="DI307" s="4"/>
      <c r="DJ307" s="4"/>
    </row>
    <row r="308" spans="1:114" ht="15.75" customHeight="1">
      <c r="A308" s="61"/>
      <c r="B308" s="61"/>
      <c r="C308" s="61"/>
      <c r="D308" s="61"/>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61"/>
      <c r="AY308" s="61"/>
      <c r="AZ308" s="61"/>
      <c r="BA308" s="4"/>
      <c r="BB308" s="4"/>
      <c r="BC308" s="4"/>
      <c r="BD308" s="4"/>
      <c r="BE308" s="4"/>
      <c r="BF308" s="4"/>
      <c r="BG308" s="4"/>
      <c r="BH308" s="4"/>
      <c r="BI308" s="4"/>
      <c r="BJ308" s="4"/>
      <c r="BK308" s="4"/>
      <c r="BL308" s="4"/>
      <c r="BM308" s="4"/>
      <c r="BN308" s="61"/>
      <c r="BO308" s="61"/>
      <c r="BP308" s="61"/>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61"/>
      <c r="CU308" s="61"/>
      <c r="CV308" s="61"/>
      <c r="CW308" s="61"/>
      <c r="CX308" s="61"/>
      <c r="CY308" s="4"/>
      <c r="CZ308" s="4"/>
      <c r="DA308" s="4"/>
      <c r="DB308" s="4"/>
      <c r="DC308" s="4"/>
      <c r="DD308" s="4"/>
      <c r="DE308" s="4"/>
      <c r="DF308" s="4"/>
      <c r="DG308" s="4"/>
      <c r="DH308" s="4"/>
      <c r="DI308" s="4"/>
      <c r="DJ308" s="4"/>
    </row>
    <row r="309" spans="1:114" ht="15.75" customHeight="1">
      <c r="A309" s="61"/>
      <c r="B309" s="61"/>
      <c r="C309" s="61"/>
      <c r="D309" s="61"/>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61"/>
      <c r="AY309" s="61"/>
      <c r="AZ309" s="61"/>
      <c r="BA309" s="4"/>
      <c r="BB309" s="4"/>
      <c r="BC309" s="4"/>
      <c r="BD309" s="4"/>
      <c r="BE309" s="4"/>
      <c r="BF309" s="4"/>
      <c r="BG309" s="4"/>
      <c r="BH309" s="4"/>
      <c r="BI309" s="4"/>
      <c r="BJ309" s="4"/>
      <c r="BK309" s="4"/>
      <c r="BL309" s="4"/>
      <c r="BM309" s="4"/>
      <c r="BN309" s="61"/>
      <c r="BO309" s="61"/>
      <c r="BP309" s="61"/>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61"/>
      <c r="CU309" s="61"/>
      <c r="CV309" s="61"/>
      <c r="CW309" s="61"/>
      <c r="CX309" s="61"/>
      <c r="CY309" s="4"/>
      <c r="CZ309" s="4"/>
      <c r="DA309" s="4"/>
      <c r="DB309" s="4"/>
      <c r="DC309" s="4"/>
      <c r="DD309" s="4"/>
      <c r="DE309" s="4"/>
      <c r="DF309" s="4"/>
      <c r="DG309" s="4"/>
      <c r="DH309" s="4"/>
      <c r="DI309" s="4"/>
      <c r="DJ309" s="4"/>
    </row>
    <row r="310" spans="1:114" ht="15.75" customHeight="1">
      <c r="A310" s="61"/>
      <c r="B310" s="61"/>
      <c r="C310" s="61"/>
      <c r="D310" s="61"/>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61"/>
      <c r="AY310" s="61"/>
      <c r="AZ310" s="61"/>
      <c r="BA310" s="4"/>
      <c r="BB310" s="4"/>
      <c r="BC310" s="4"/>
      <c r="BD310" s="4"/>
      <c r="BE310" s="4"/>
      <c r="BF310" s="4"/>
      <c r="BG310" s="4"/>
      <c r="BH310" s="4"/>
      <c r="BI310" s="4"/>
      <c r="BJ310" s="4"/>
      <c r="BK310" s="4"/>
      <c r="BL310" s="4"/>
      <c r="BM310" s="4"/>
      <c r="BN310" s="61"/>
      <c r="BO310" s="61"/>
      <c r="BP310" s="61"/>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61"/>
      <c r="CU310" s="61"/>
      <c r="CV310" s="61"/>
      <c r="CW310" s="61"/>
      <c r="CX310" s="61"/>
      <c r="CY310" s="4"/>
      <c r="CZ310" s="4"/>
      <c r="DA310" s="4"/>
      <c r="DB310" s="4"/>
      <c r="DC310" s="4"/>
      <c r="DD310" s="4"/>
      <c r="DE310" s="4"/>
      <c r="DF310" s="4"/>
      <c r="DG310" s="4"/>
      <c r="DH310" s="4"/>
      <c r="DI310" s="4"/>
      <c r="DJ310" s="4"/>
    </row>
    <row r="311" spans="1:114" ht="15.75" customHeight="1">
      <c r="A311" s="61"/>
      <c r="B311" s="61"/>
      <c r="C311" s="61"/>
      <c r="D311" s="61"/>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61"/>
      <c r="AY311" s="61"/>
      <c r="AZ311" s="61"/>
      <c r="BA311" s="4"/>
      <c r="BB311" s="4"/>
      <c r="BC311" s="4"/>
      <c r="BD311" s="4"/>
      <c r="BE311" s="4"/>
      <c r="BF311" s="4"/>
      <c r="BG311" s="4"/>
      <c r="BH311" s="4"/>
      <c r="BI311" s="4"/>
      <c r="BJ311" s="4"/>
      <c r="BK311" s="4"/>
      <c r="BL311" s="4"/>
      <c r="BM311" s="4"/>
      <c r="BN311" s="61"/>
      <c r="BO311" s="61"/>
      <c r="BP311" s="61"/>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61"/>
      <c r="CU311" s="61"/>
      <c r="CV311" s="61"/>
      <c r="CW311" s="61"/>
      <c r="CX311" s="61"/>
      <c r="CY311" s="4"/>
      <c r="CZ311" s="4"/>
      <c r="DA311" s="4"/>
      <c r="DB311" s="4"/>
      <c r="DC311" s="4"/>
      <c r="DD311" s="4"/>
      <c r="DE311" s="4"/>
      <c r="DF311" s="4"/>
      <c r="DG311" s="4"/>
      <c r="DH311" s="4"/>
      <c r="DI311" s="4"/>
      <c r="DJ311" s="4"/>
    </row>
    <row r="312" spans="1:114" ht="15.75" customHeight="1">
      <c r="A312" s="61"/>
      <c r="B312" s="61"/>
      <c r="C312" s="61"/>
      <c r="D312" s="61"/>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61"/>
      <c r="AY312" s="61"/>
      <c r="AZ312" s="61"/>
      <c r="BA312" s="4"/>
      <c r="BB312" s="4"/>
      <c r="BC312" s="4"/>
      <c r="BD312" s="4"/>
      <c r="BE312" s="4"/>
      <c r="BF312" s="4"/>
      <c r="BG312" s="4"/>
      <c r="BH312" s="4"/>
      <c r="BI312" s="4"/>
      <c r="BJ312" s="4"/>
      <c r="BK312" s="4"/>
      <c r="BL312" s="4"/>
      <c r="BM312" s="4"/>
      <c r="BN312" s="61"/>
      <c r="BO312" s="61"/>
      <c r="BP312" s="61"/>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61"/>
      <c r="CU312" s="61"/>
      <c r="CV312" s="61"/>
      <c r="CW312" s="61"/>
      <c r="CX312" s="61"/>
      <c r="CY312" s="4"/>
      <c r="CZ312" s="4"/>
      <c r="DA312" s="4"/>
      <c r="DB312" s="4"/>
      <c r="DC312" s="4"/>
      <c r="DD312" s="4"/>
      <c r="DE312" s="4"/>
      <c r="DF312" s="4"/>
      <c r="DG312" s="4"/>
      <c r="DH312" s="4"/>
      <c r="DI312" s="4"/>
      <c r="DJ312" s="4"/>
    </row>
    <row r="313" spans="1:114" ht="15.75" customHeight="1">
      <c r="A313" s="61"/>
      <c r="B313" s="61"/>
      <c r="C313" s="61"/>
      <c r="D313" s="61"/>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61"/>
      <c r="AY313" s="61"/>
      <c r="AZ313" s="61"/>
      <c r="BA313" s="4"/>
      <c r="BB313" s="4"/>
      <c r="BC313" s="4"/>
      <c r="BD313" s="4"/>
      <c r="BE313" s="4"/>
      <c r="BF313" s="4"/>
      <c r="BG313" s="4"/>
      <c r="BH313" s="4"/>
      <c r="BI313" s="4"/>
      <c r="BJ313" s="4"/>
      <c r="BK313" s="4"/>
      <c r="BL313" s="4"/>
      <c r="BM313" s="4"/>
      <c r="BN313" s="61"/>
      <c r="BO313" s="61"/>
      <c r="BP313" s="61"/>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61"/>
      <c r="CU313" s="61"/>
      <c r="CV313" s="61"/>
      <c r="CW313" s="61"/>
      <c r="CX313" s="61"/>
      <c r="CY313" s="4"/>
      <c r="CZ313" s="4"/>
      <c r="DA313" s="4"/>
      <c r="DB313" s="4"/>
      <c r="DC313" s="4"/>
      <c r="DD313" s="4"/>
      <c r="DE313" s="4"/>
      <c r="DF313" s="4"/>
      <c r="DG313" s="4"/>
      <c r="DH313" s="4"/>
      <c r="DI313" s="4"/>
      <c r="DJ313" s="4"/>
    </row>
    <row r="314" spans="1:114" ht="15.75" customHeight="1">
      <c r="A314" s="61"/>
      <c r="B314" s="61"/>
      <c r="C314" s="61"/>
      <c r="D314" s="61"/>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61"/>
      <c r="AY314" s="61"/>
      <c r="AZ314" s="61"/>
      <c r="BA314" s="4"/>
      <c r="BB314" s="4"/>
      <c r="BC314" s="4"/>
      <c r="BD314" s="4"/>
      <c r="BE314" s="4"/>
      <c r="BF314" s="4"/>
      <c r="BG314" s="4"/>
      <c r="BH314" s="4"/>
      <c r="BI314" s="4"/>
      <c r="BJ314" s="4"/>
      <c r="BK314" s="4"/>
      <c r="BL314" s="4"/>
      <c r="BM314" s="4"/>
      <c r="BN314" s="61"/>
      <c r="BO314" s="61"/>
      <c r="BP314" s="61"/>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61"/>
      <c r="CU314" s="61"/>
      <c r="CV314" s="61"/>
      <c r="CW314" s="61"/>
      <c r="CX314" s="61"/>
      <c r="CY314" s="4"/>
      <c r="CZ314" s="4"/>
      <c r="DA314" s="4"/>
      <c r="DB314" s="4"/>
      <c r="DC314" s="4"/>
      <c r="DD314" s="4"/>
      <c r="DE314" s="4"/>
      <c r="DF314" s="4"/>
      <c r="DG314" s="4"/>
      <c r="DH314" s="4"/>
      <c r="DI314" s="4"/>
      <c r="DJ314" s="4"/>
    </row>
    <row r="315" spans="1:114" ht="15.75" customHeight="1">
      <c r="A315" s="61"/>
      <c r="B315" s="61"/>
      <c r="C315" s="61"/>
      <c r="D315" s="61"/>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61"/>
      <c r="AY315" s="61"/>
      <c r="AZ315" s="61"/>
      <c r="BA315" s="4"/>
      <c r="BB315" s="4"/>
      <c r="BC315" s="4"/>
      <c r="BD315" s="4"/>
      <c r="BE315" s="4"/>
      <c r="BF315" s="4"/>
      <c r="BG315" s="4"/>
      <c r="BH315" s="4"/>
      <c r="BI315" s="4"/>
      <c r="BJ315" s="4"/>
      <c r="BK315" s="4"/>
      <c r="BL315" s="4"/>
      <c r="BM315" s="4"/>
      <c r="BN315" s="61"/>
      <c r="BO315" s="61"/>
      <c r="BP315" s="61"/>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61"/>
      <c r="CU315" s="61"/>
      <c r="CV315" s="61"/>
      <c r="CW315" s="61"/>
      <c r="CX315" s="61"/>
      <c r="CY315" s="4"/>
      <c r="CZ315" s="4"/>
      <c r="DA315" s="4"/>
      <c r="DB315" s="4"/>
      <c r="DC315" s="4"/>
      <c r="DD315" s="4"/>
      <c r="DE315" s="4"/>
      <c r="DF315" s="4"/>
      <c r="DG315" s="4"/>
      <c r="DH315" s="4"/>
      <c r="DI315" s="4"/>
      <c r="DJ315" s="4"/>
    </row>
    <row r="316" spans="1:114" ht="15.75" customHeight="1">
      <c r="A316" s="61"/>
      <c r="B316" s="61"/>
      <c r="C316" s="61"/>
      <c r="D316" s="61"/>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61"/>
      <c r="AY316" s="61"/>
      <c r="AZ316" s="61"/>
      <c r="BA316" s="4"/>
      <c r="BB316" s="4"/>
      <c r="BC316" s="4"/>
      <c r="BD316" s="4"/>
      <c r="BE316" s="4"/>
      <c r="BF316" s="4"/>
      <c r="BG316" s="4"/>
      <c r="BH316" s="4"/>
      <c r="BI316" s="4"/>
      <c r="BJ316" s="4"/>
      <c r="BK316" s="4"/>
      <c r="BL316" s="4"/>
      <c r="BM316" s="4"/>
      <c r="BN316" s="61"/>
      <c r="BO316" s="61"/>
      <c r="BP316" s="61"/>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61"/>
      <c r="CU316" s="61"/>
      <c r="CV316" s="61"/>
      <c r="CW316" s="61"/>
      <c r="CX316" s="61"/>
      <c r="CY316" s="4"/>
      <c r="CZ316" s="4"/>
      <c r="DA316" s="4"/>
      <c r="DB316" s="4"/>
      <c r="DC316" s="4"/>
      <c r="DD316" s="4"/>
      <c r="DE316" s="4"/>
      <c r="DF316" s="4"/>
      <c r="DG316" s="4"/>
      <c r="DH316" s="4"/>
      <c r="DI316" s="4"/>
      <c r="DJ316" s="4"/>
    </row>
    <row r="317" spans="1:114" ht="15.75" customHeight="1">
      <c r="A317" s="61"/>
      <c r="B317" s="61"/>
      <c r="C317" s="61"/>
      <c r="D317" s="61"/>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61"/>
      <c r="AY317" s="61"/>
      <c r="AZ317" s="61"/>
      <c r="BA317" s="4"/>
      <c r="BB317" s="4"/>
      <c r="BC317" s="4"/>
      <c r="BD317" s="4"/>
      <c r="BE317" s="4"/>
      <c r="BF317" s="4"/>
      <c r="BG317" s="4"/>
      <c r="BH317" s="4"/>
      <c r="BI317" s="4"/>
      <c r="BJ317" s="4"/>
      <c r="BK317" s="4"/>
      <c r="BL317" s="4"/>
      <c r="BM317" s="4"/>
      <c r="BN317" s="61"/>
      <c r="BO317" s="61"/>
      <c r="BP317" s="61"/>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61"/>
      <c r="CU317" s="61"/>
      <c r="CV317" s="61"/>
      <c r="CW317" s="61"/>
      <c r="CX317" s="61"/>
      <c r="CY317" s="4"/>
      <c r="CZ317" s="4"/>
      <c r="DA317" s="4"/>
      <c r="DB317" s="4"/>
      <c r="DC317" s="4"/>
      <c r="DD317" s="4"/>
      <c r="DE317" s="4"/>
      <c r="DF317" s="4"/>
      <c r="DG317" s="4"/>
      <c r="DH317" s="4"/>
      <c r="DI317" s="4"/>
      <c r="DJ317" s="4"/>
    </row>
    <row r="318" spans="1:114" ht="15.75" customHeight="1">
      <c r="A318" s="61"/>
      <c r="B318" s="61"/>
      <c r="C318" s="61"/>
      <c r="D318" s="61"/>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61"/>
      <c r="AY318" s="61"/>
      <c r="AZ318" s="61"/>
      <c r="BA318" s="4"/>
      <c r="BB318" s="4"/>
      <c r="BC318" s="4"/>
      <c r="BD318" s="4"/>
      <c r="BE318" s="4"/>
      <c r="BF318" s="4"/>
      <c r="BG318" s="4"/>
      <c r="BH318" s="4"/>
      <c r="BI318" s="4"/>
      <c r="BJ318" s="4"/>
      <c r="BK318" s="4"/>
      <c r="BL318" s="4"/>
      <c r="BM318" s="4"/>
      <c r="BN318" s="61"/>
      <c r="BO318" s="61"/>
      <c r="BP318" s="61"/>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61"/>
      <c r="CU318" s="61"/>
      <c r="CV318" s="61"/>
      <c r="CW318" s="61"/>
      <c r="CX318" s="61"/>
      <c r="CY318" s="4"/>
      <c r="CZ318" s="4"/>
      <c r="DA318" s="4"/>
      <c r="DB318" s="4"/>
      <c r="DC318" s="4"/>
      <c r="DD318" s="4"/>
      <c r="DE318" s="4"/>
      <c r="DF318" s="4"/>
      <c r="DG318" s="4"/>
      <c r="DH318" s="4"/>
      <c r="DI318" s="4"/>
      <c r="DJ318" s="4"/>
    </row>
    <row r="319" spans="1:114" ht="15.75" customHeight="1">
      <c r="A319" s="61"/>
      <c r="B319" s="61"/>
      <c r="C319" s="61"/>
      <c r="D319" s="61"/>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61"/>
      <c r="AY319" s="61"/>
      <c r="AZ319" s="61"/>
      <c r="BA319" s="4"/>
      <c r="BB319" s="4"/>
      <c r="BC319" s="4"/>
      <c r="BD319" s="4"/>
      <c r="BE319" s="4"/>
      <c r="BF319" s="4"/>
      <c r="BG319" s="4"/>
      <c r="BH319" s="4"/>
      <c r="BI319" s="4"/>
      <c r="BJ319" s="4"/>
      <c r="BK319" s="4"/>
      <c r="BL319" s="4"/>
      <c r="BM319" s="4"/>
      <c r="BN319" s="61"/>
      <c r="BO319" s="61"/>
      <c r="BP319" s="61"/>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61"/>
      <c r="CU319" s="61"/>
      <c r="CV319" s="61"/>
      <c r="CW319" s="61"/>
      <c r="CX319" s="61"/>
      <c r="CY319" s="4"/>
      <c r="CZ319" s="4"/>
      <c r="DA319" s="4"/>
      <c r="DB319" s="4"/>
      <c r="DC319" s="4"/>
      <c r="DD319" s="4"/>
      <c r="DE319" s="4"/>
      <c r="DF319" s="4"/>
      <c r="DG319" s="4"/>
      <c r="DH319" s="4"/>
      <c r="DI319" s="4"/>
      <c r="DJ319" s="4"/>
    </row>
    <row r="320" spans="1:114" ht="15.75" customHeight="1">
      <c r="A320" s="61"/>
      <c r="B320" s="61"/>
      <c r="C320" s="61"/>
      <c r="D320" s="61"/>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61"/>
      <c r="AY320" s="61"/>
      <c r="AZ320" s="61"/>
      <c r="BA320" s="4"/>
      <c r="BB320" s="4"/>
      <c r="BC320" s="4"/>
      <c r="BD320" s="4"/>
      <c r="BE320" s="4"/>
      <c r="BF320" s="4"/>
      <c r="BG320" s="4"/>
      <c r="BH320" s="4"/>
      <c r="BI320" s="4"/>
      <c r="BJ320" s="4"/>
      <c r="BK320" s="4"/>
      <c r="BL320" s="4"/>
      <c r="BM320" s="4"/>
      <c r="BN320" s="61"/>
      <c r="BO320" s="61"/>
      <c r="BP320" s="61"/>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61"/>
      <c r="CU320" s="61"/>
      <c r="CV320" s="61"/>
      <c r="CW320" s="61"/>
      <c r="CX320" s="61"/>
      <c r="CY320" s="4"/>
      <c r="CZ320" s="4"/>
      <c r="DA320" s="4"/>
      <c r="DB320" s="4"/>
      <c r="DC320" s="4"/>
      <c r="DD320" s="4"/>
      <c r="DE320" s="4"/>
      <c r="DF320" s="4"/>
      <c r="DG320" s="4"/>
      <c r="DH320" s="4"/>
      <c r="DI320" s="4"/>
      <c r="DJ320" s="4"/>
    </row>
    <row r="321" spans="1:114" ht="15.75" customHeight="1">
      <c r="A321" s="61"/>
      <c r="B321" s="61"/>
      <c r="C321" s="61"/>
      <c r="D321" s="61"/>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61"/>
      <c r="AY321" s="61"/>
      <c r="AZ321" s="61"/>
      <c r="BA321" s="4"/>
      <c r="BB321" s="4"/>
      <c r="BC321" s="4"/>
      <c r="BD321" s="4"/>
      <c r="BE321" s="4"/>
      <c r="BF321" s="4"/>
      <c r="BG321" s="4"/>
      <c r="BH321" s="4"/>
      <c r="BI321" s="4"/>
      <c r="BJ321" s="4"/>
      <c r="BK321" s="4"/>
      <c r="BL321" s="4"/>
      <c r="BM321" s="4"/>
      <c r="BN321" s="61"/>
      <c r="BO321" s="61"/>
      <c r="BP321" s="61"/>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61"/>
      <c r="CU321" s="61"/>
      <c r="CV321" s="61"/>
      <c r="CW321" s="61"/>
      <c r="CX321" s="61"/>
      <c r="CY321" s="4"/>
      <c r="CZ321" s="4"/>
      <c r="DA321" s="4"/>
      <c r="DB321" s="4"/>
      <c r="DC321" s="4"/>
      <c r="DD321" s="4"/>
      <c r="DE321" s="4"/>
      <c r="DF321" s="4"/>
      <c r="DG321" s="4"/>
      <c r="DH321" s="4"/>
      <c r="DI321" s="4"/>
      <c r="DJ321" s="4"/>
    </row>
    <row r="322" spans="1:114" ht="15.75" customHeight="1">
      <c r="A322" s="61"/>
      <c r="B322" s="61"/>
      <c r="C322" s="61"/>
      <c r="D322" s="61"/>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61"/>
      <c r="AY322" s="61"/>
      <c r="AZ322" s="61"/>
      <c r="BA322" s="4"/>
      <c r="BB322" s="4"/>
      <c r="BC322" s="4"/>
      <c r="BD322" s="4"/>
      <c r="BE322" s="4"/>
      <c r="BF322" s="4"/>
      <c r="BG322" s="4"/>
      <c r="BH322" s="4"/>
      <c r="BI322" s="4"/>
      <c r="BJ322" s="4"/>
      <c r="BK322" s="4"/>
      <c r="BL322" s="4"/>
      <c r="BM322" s="4"/>
      <c r="BN322" s="61"/>
      <c r="BO322" s="61"/>
      <c r="BP322" s="61"/>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61"/>
      <c r="CU322" s="61"/>
      <c r="CV322" s="61"/>
      <c r="CW322" s="61"/>
      <c r="CX322" s="61"/>
      <c r="CY322" s="4"/>
      <c r="CZ322" s="4"/>
      <c r="DA322" s="4"/>
      <c r="DB322" s="4"/>
      <c r="DC322" s="4"/>
      <c r="DD322" s="4"/>
      <c r="DE322" s="4"/>
      <c r="DF322" s="4"/>
      <c r="DG322" s="4"/>
      <c r="DH322" s="4"/>
      <c r="DI322" s="4"/>
      <c r="DJ322" s="4"/>
    </row>
    <row r="323" spans="1:114" ht="15.75" customHeight="1">
      <c r="A323" s="61"/>
      <c r="B323" s="61"/>
      <c r="C323" s="61"/>
      <c r="D323" s="61"/>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61"/>
      <c r="AY323" s="61"/>
      <c r="AZ323" s="61"/>
      <c r="BA323" s="4"/>
      <c r="BB323" s="4"/>
      <c r="BC323" s="4"/>
      <c r="BD323" s="4"/>
      <c r="BE323" s="4"/>
      <c r="BF323" s="4"/>
      <c r="BG323" s="4"/>
      <c r="BH323" s="4"/>
      <c r="BI323" s="4"/>
      <c r="BJ323" s="4"/>
      <c r="BK323" s="4"/>
      <c r="BL323" s="4"/>
      <c r="BM323" s="4"/>
      <c r="BN323" s="61"/>
      <c r="BO323" s="61"/>
      <c r="BP323" s="61"/>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61"/>
      <c r="CU323" s="61"/>
      <c r="CV323" s="61"/>
      <c r="CW323" s="61"/>
      <c r="CX323" s="61"/>
      <c r="CY323" s="4"/>
      <c r="CZ323" s="4"/>
      <c r="DA323" s="4"/>
      <c r="DB323" s="4"/>
      <c r="DC323" s="4"/>
      <c r="DD323" s="4"/>
      <c r="DE323" s="4"/>
      <c r="DF323" s="4"/>
      <c r="DG323" s="4"/>
      <c r="DH323" s="4"/>
      <c r="DI323" s="4"/>
      <c r="DJ323" s="4"/>
    </row>
    <row r="324" spans="1:114" ht="15.75" customHeight="1">
      <c r="A324" s="61"/>
      <c r="B324" s="61"/>
      <c r="C324" s="61"/>
      <c r="D324" s="61"/>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61"/>
      <c r="AY324" s="61"/>
      <c r="AZ324" s="61"/>
      <c r="BA324" s="4"/>
      <c r="BB324" s="4"/>
      <c r="BC324" s="4"/>
      <c r="BD324" s="4"/>
      <c r="BE324" s="4"/>
      <c r="BF324" s="4"/>
      <c r="BG324" s="4"/>
      <c r="BH324" s="4"/>
      <c r="BI324" s="4"/>
      <c r="BJ324" s="4"/>
      <c r="BK324" s="4"/>
      <c r="BL324" s="4"/>
      <c r="BM324" s="4"/>
      <c r="BN324" s="61"/>
      <c r="BO324" s="61"/>
      <c r="BP324" s="61"/>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61"/>
      <c r="CU324" s="61"/>
      <c r="CV324" s="61"/>
      <c r="CW324" s="61"/>
      <c r="CX324" s="61"/>
      <c r="CY324" s="4"/>
      <c r="CZ324" s="4"/>
      <c r="DA324" s="4"/>
      <c r="DB324" s="4"/>
      <c r="DC324" s="4"/>
      <c r="DD324" s="4"/>
      <c r="DE324" s="4"/>
      <c r="DF324" s="4"/>
      <c r="DG324" s="4"/>
      <c r="DH324" s="4"/>
      <c r="DI324" s="4"/>
      <c r="DJ324" s="4"/>
    </row>
    <row r="325" spans="1:114" ht="15.75" customHeight="1">
      <c r="A325" s="61"/>
      <c r="B325" s="61"/>
      <c r="C325" s="61"/>
      <c r="D325" s="61"/>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61"/>
      <c r="AY325" s="61"/>
      <c r="AZ325" s="61"/>
      <c r="BA325" s="4"/>
      <c r="BB325" s="4"/>
      <c r="BC325" s="4"/>
      <c r="BD325" s="4"/>
      <c r="BE325" s="4"/>
      <c r="BF325" s="4"/>
      <c r="BG325" s="4"/>
      <c r="BH325" s="4"/>
      <c r="BI325" s="4"/>
      <c r="BJ325" s="4"/>
      <c r="BK325" s="4"/>
      <c r="BL325" s="4"/>
      <c r="BM325" s="4"/>
      <c r="BN325" s="61"/>
      <c r="BO325" s="61"/>
      <c r="BP325" s="61"/>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61"/>
      <c r="CU325" s="61"/>
      <c r="CV325" s="61"/>
      <c r="CW325" s="61"/>
      <c r="CX325" s="61"/>
      <c r="CY325" s="4"/>
      <c r="CZ325" s="4"/>
      <c r="DA325" s="4"/>
      <c r="DB325" s="4"/>
      <c r="DC325" s="4"/>
      <c r="DD325" s="4"/>
      <c r="DE325" s="4"/>
      <c r="DF325" s="4"/>
      <c r="DG325" s="4"/>
      <c r="DH325" s="4"/>
      <c r="DI325" s="4"/>
      <c r="DJ325" s="4"/>
    </row>
    <row r="326" spans="1:114" ht="15.75" customHeight="1">
      <c r="A326" s="61"/>
      <c r="B326" s="61"/>
      <c r="C326" s="61"/>
      <c r="D326" s="61"/>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61"/>
      <c r="AY326" s="61"/>
      <c r="AZ326" s="61"/>
      <c r="BA326" s="4"/>
      <c r="BB326" s="4"/>
      <c r="BC326" s="4"/>
      <c r="BD326" s="4"/>
      <c r="BE326" s="4"/>
      <c r="BF326" s="4"/>
      <c r="BG326" s="4"/>
      <c r="BH326" s="4"/>
      <c r="BI326" s="4"/>
      <c r="BJ326" s="4"/>
      <c r="BK326" s="4"/>
      <c r="BL326" s="4"/>
      <c r="BM326" s="4"/>
      <c r="BN326" s="61"/>
      <c r="BO326" s="61"/>
      <c r="BP326" s="61"/>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61"/>
      <c r="CU326" s="61"/>
      <c r="CV326" s="61"/>
      <c r="CW326" s="61"/>
      <c r="CX326" s="61"/>
      <c r="CY326" s="4"/>
      <c r="CZ326" s="4"/>
      <c r="DA326" s="4"/>
      <c r="DB326" s="4"/>
      <c r="DC326" s="4"/>
      <c r="DD326" s="4"/>
      <c r="DE326" s="4"/>
      <c r="DF326" s="4"/>
      <c r="DG326" s="4"/>
      <c r="DH326" s="4"/>
      <c r="DI326" s="4"/>
      <c r="DJ326" s="4"/>
    </row>
    <row r="327" spans="1:114" ht="15.75" customHeight="1">
      <c r="A327" s="61"/>
      <c r="B327" s="61"/>
      <c r="C327" s="61"/>
      <c r="D327" s="61"/>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61"/>
      <c r="AY327" s="61"/>
      <c r="AZ327" s="61"/>
      <c r="BA327" s="4"/>
      <c r="BB327" s="4"/>
      <c r="BC327" s="4"/>
      <c r="BD327" s="4"/>
      <c r="BE327" s="4"/>
      <c r="BF327" s="4"/>
      <c r="BG327" s="4"/>
      <c r="BH327" s="4"/>
      <c r="BI327" s="4"/>
      <c r="BJ327" s="4"/>
      <c r="BK327" s="4"/>
      <c r="BL327" s="4"/>
      <c r="BM327" s="4"/>
      <c r="BN327" s="61"/>
      <c r="BO327" s="61"/>
      <c r="BP327" s="61"/>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61"/>
      <c r="CU327" s="61"/>
      <c r="CV327" s="61"/>
      <c r="CW327" s="61"/>
      <c r="CX327" s="61"/>
      <c r="CY327" s="4"/>
      <c r="CZ327" s="4"/>
      <c r="DA327" s="4"/>
      <c r="DB327" s="4"/>
      <c r="DC327" s="4"/>
      <c r="DD327" s="4"/>
      <c r="DE327" s="4"/>
      <c r="DF327" s="4"/>
      <c r="DG327" s="4"/>
      <c r="DH327" s="4"/>
      <c r="DI327" s="4"/>
      <c r="DJ327" s="4"/>
    </row>
    <row r="328" spans="1:114" ht="15.75" customHeight="1">
      <c r="A328" s="61"/>
      <c r="B328" s="61"/>
      <c r="C328" s="61"/>
      <c r="D328" s="61"/>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61"/>
      <c r="AY328" s="61"/>
      <c r="AZ328" s="61"/>
      <c r="BA328" s="4"/>
      <c r="BB328" s="4"/>
      <c r="BC328" s="4"/>
      <c r="BD328" s="4"/>
      <c r="BE328" s="4"/>
      <c r="BF328" s="4"/>
      <c r="BG328" s="4"/>
      <c r="BH328" s="4"/>
      <c r="BI328" s="4"/>
      <c r="BJ328" s="4"/>
      <c r="BK328" s="4"/>
      <c r="BL328" s="4"/>
      <c r="BM328" s="4"/>
      <c r="BN328" s="61"/>
      <c r="BO328" s="61"/>
      <c r="BP328" s="61"/>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61"/>
      <c r="CU328" s="61"/>
      <c r="CV328" s="61"/>
      <c r="CW328" s="61"/>
      <c r="CX328" s="61"/>
      <c r="CY328" s="4"/>
      <c r="CZ328" s="4"/>
      <c r="DA328" s="4"/>
      <c r="DB328" s="4"/>
      <c r="DC328" s="4"/>
      <c r="DD328" s="4"/>
      <c r="DE328" s="4"/>
      <c r="DF328" s="4"/>
      <c r="DG328" s="4"/>
      <c r="DH328" s="4"/>
      <c r="DI328" s="4"/>
      <c r="DJ328" s="4"/>
    </row>
    <row r="329" spans="1:114" ht="15.75" customHeight="1">
      <c r="A329" s="61"/>
      <c r="B329" s="61"/>
      <c r="C329" s="61"/>
      <c r="D329" s="61"/>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61"/>
      <c r="AY329" s="61"/>
      <c r="AZ329" s="61"/>
      <c r="BA329" s="4"/>
      <c r="BB329" s="4"/>
      <c r="BC329" s="4"/>
      <c r="BD329" s="4"/>
      <c r="BE329" s="4"/>
      <c r="BF329" s="4"/>
      <c r="BG329" s="4"/>
      <c r="BH329" s="4"/>
      <c r="BI329" s="4"/>
      <c r="BJ329" s="4"/>
      <c r="BK329" s="4"/>
      <c r="BL329" s="4"/>
      <c r="BM329" s="4"/>
      <c r="BN329" s="61"/>
      <c r="BO329" s="61"/>
      <c r="BP329" s="61"/>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61"/>
      <c r="CU329" s="61"/>
      <c r="CV329" s="61"/>
      <c r="CW329" s="61"/>
      <c r="CX329" s="61"/>
      <c r="CY329" s="4"/>
      <c r="CZ329" s="4"/>
      <c r="DA329" s="4"/>
      <c r="DB329" s="4"/>
      <c r="DC329" s="4"/>
      <c r="DD329" s="4"/>
      <c r="DE329" s="4"/>
      <c r="DF329" s="4"/>
      <c r="DG329" s="4"/>
      <c r="DH329" s="4"/>
      <c r="DI329" s="4"/>
      <c r="DJ329" s="4"/>
    </row>
    <row r="330" spans="1:114" ht="15.75" customHeight="1">
      <c r="A330" s="61"/>
      <c r="B330" s="61"/>
      <c r="C330" s="61"/>
      <c r="D330" s="61"/>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61"/>
      <c r="AY330" s="61"/>
      <c r="AZ330" s="61"/>
      <c r="BA330" s="4"/>
      <c r="BB330" s="4"/>
      <c r="BC330" s="4"/>
      <c r="BD330" s="4"/>
      <c r="BE330" s="4"/>
      <c r="BF330" s="4"/>
      <c r="BG330" s="4"/>
      <c r="BH330" s="4"/>
      <c r="BI330" s="4"/>
      <c r="BJ330" s="4"/>
      <c r="BK330" s="4"/>
      <c r="BL330" s="4"/>
      <c r="BM330" s="4"/>
      <c r="BN330" s="61"/>
      <c r="BO330" s="61"/>
      <c r="BP330" s="61"/>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61"/>
      <c r="CU330" s="61"/>
      <c r="CV330" s="61"/>
      <c r="CW330" s="61"/>
      <c r="CX330" s="61"/>
      <c r="CY330" s="4"/>
      <c r="CZ330" s="4"/>
      <c r="DA330" s="4"/>
      <c r="DB330" s="4"/>
      <c r="DC330" s="4"/>
      <c r="DD330" s="4"/>
      <c r="DE330" s="4"/>
      <c r="DF330" s="4"/>
      <c r="DG330" s="4"/>
      <c r="DH330" s="4"/>
      <c r="DI330" s="4"/>
      <c r="DJ330" s="4"/>
    </row>
    <row r="331" spans="1:114" ht="15.75" customHeight="1">
      <c r="A331" s="61"/>
      <c r="B331" s="61"/>
      <c r="C331" s="61"/>
      <c r="D331" s="61"/>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61"/>
      <c r="AY331" s="61"/>
      <c r="AZ331" s="61"/>
      <c r="BA331" s="4"/>
      <c r="BB331" s="4"/>
      <c r="BC331" s="4"/>
      <c r="BD331" s="4"/>
      <c r="BE331" s="4"/>
      <c r="BF331" s="4"/>
      <c r="BG331" s="4"/>
      <c r="BH331" s="4"/>
      <c r="BI331" s="4"/>
      <c r="BJ331" s="4"/>
      <c r="BK331" s="4"/>
      <c r="BL331" s="4"/>
      <c r="BM331" s="4"/>
      <c r="BN331" s="61"/>
      <c r="BO331" s="61"/>
      <c r="BP331" s="61"/>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61"/>
      <c r="CU331" s="61"/>
      <c r="CV331" s="61"/>
      <c r="CW331" s="61"/>
      <c r="CX331" s="61"/>
      <c r="CY331" s="4"/>
      <c r="CZ331" s="4"/>
      <c r="DA331" s="4"/>
      <c r="DB331" s="4"/>
      <c r="DC331" s="4"/>
      <c r="DD331" s="4"/>
      <c r="DE331" s="4"/>
      <c r="DF331" s="4"/>
      <c r="DG331" s="4"/>
      <c r="DH331" s="4"/>
      <c r="DI331" s="4"/>
      <c r="DJ331" s="4"/>
    </row>
    <row r="332" spans="1:114" ht="15.75" customHeight="1">
      <c r="A332" s="61"/>
      <c r="B332" s="61"/>
      <c r="C332" s="61"/>
      <c r="D332" s="61"/>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61"/>
      <c r="AY332" s="61"/>
      <c r="AZ332" s="61"/>
      <c r="BA332" s="4"/>
      <c r="BB332" s="4"/>
      <c r="BC332" s="4"/>
      <c r="BD332" s="4"/>
      <c r="BE332" s="4"/>
      <c r="BF332" s="4"/>
      <c r="BG332" s="4"/>
      <c r="BH332" s="4"/>
      <c r="BI332" s="4"/>
      <c r="BJ332" s="4"/>
      <c r="BK332" s="4"/>
      <c r="BL332" s="4"/>
      <c r="BM332" s="4"/>
      <c r="BN332" s="61"/>
      <c r="BO332" s="61"/>
      <c r="BP332" s="61"/>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61"/>
      <c r="CU332" s="61"/>
      <c r="CV332" s="61"/>
      <c r="CW332" s="61"/>
      <c r="CX332" s="61"/>
      <c r="CY332" s="4"/>
      <c r="CZ332" s="4"/>
      <c r="DA332" s="4"/>
      <c r="DB332" s="4"/>
      <c r="DC332" s="4"/>
      <c r="DD332" s="4"/>
      <c r="DE332" s="4"/>
      <c r="DF332" s="4"/>
      <c r="DG332" s="4"/>
      <c r="DH332" s="4"/>
      <c r="DI332" s="4"/>
      <c r="DJ332" s="4"/>
    </row>
    <row r="333" spans="1:114" ht="15.75" customHeight="1">
      <c r="A333" s="61"/>
      <c r="B333" s="61"/>
      <c r="C333" s="61"/>
      <c r="D333" s="61"/>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61"/>
      <c r="AY333" s="61"/>
      <c r="AZ333" s="61"/>
      <c r="BA333" s="4"/>
      <c r="BB333" s="4"/>
      <c r="BC333" s="4"/>
      <c r="BD333" s="4"/>
      <c r="BE333" s="4"/>
      <c r="BF333" s="4"/>
      <c r="BG333" s="4"/>
      <c r="BH333" s="4"/>
      <c r="BI333" s="4"/>
      <c r="BJ333" s="4"/>
      <c r="BK333" s="4"/>
      <c r="BL333" s="4"/>
      <c r="BM333" s="4"/>
      <c r="BN333" s="61"/>
      <c r="BO333" s="61"/>
      <c r="BP333" s="61"/>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61"/>
      <c r="CU333" s="61"/>
      <c r="CV333" s="61"/>
      <c r="CW333" s="61"/>
      <c r="CX333" s="61"/>
      <c r="CY333" s="4"/>
      <c r="CZ333" s="4"/>
      <c r="DA333" s="4"/>
      <c r="DB333" s="4"/>
      <c r="DC333" s="4"/>
      <c r="DD333" s="4"/>
      <c r="DE333" s="4"/>
      <c r="DF333" s="4"/>
      <c r="DG333" s="4"/>
      <c r="DH333" s="4"/>
      <c r="DI333" s="4"/>
      <c r="DJ333" s="4"/>
    </row>
    <row r="334" spans="1:114" ht="15.75" customHeight="1">
      <c r="A334" s="61"/>
      <c r="B334" s="61"/>
      <c r="C334" s="61"/>
      <c r="D334" s="61"/>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61"/>
      <c r="AY334" s="61"/>
      <c r="AZ334" s="61"/>
      <c r="BA334" s="4"/>
      <c r="BB334" s="4"/>
      <c r="BC334" s="4"/>
      <c r="BD334" s="4"/>
      <c r="BE334" s="4"/>
      <c r="BF334" s="4"/>
      <c r="BG334" s="4"/>
      <c r="BH334" s="4"/>
      <c r="BI334" s="4"/>
      <c r="BJ334" s="4"/>
      <c r="BK334" s="4"/>
      <c r="BL334" s="4"/>
      <c r="BM334" s="4"/>
      <c r="BN334" s="61"/>
      <c r="BO334" s="61"/>
      <c r="BP334" s="61"/>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61"/>
      <c r="CU334" s="61"/>
      <c r="CV334" s="61"/>
      <c r="CW334" s="61"/>
      <c r="CX334" s="61"/>
      <c r="CY334" s="4"/>
      <c r="CZ334" s="4"/>
      <c r="DA334" s="4"/>
      <c r="DB334" s="4"/>
      <c r="DC334" s="4"/>
      <c r="DD334" s="4"/>
      <c r="DE334" s="4"/>
      <c r="DF334" s="4"/>
      <c r="DG334" s="4"/>
      <c r="DH334" s="4"/>
      <c r="DI334" s="4"/>
      <c r="DJ334" s="4"/>
    </row>
    <row r="335" spans="1:114" ht="15.75" customHeight="1">
      <c r="A335" s="61"/>
      <c r="B335" s="61"/>
      <c r="C335" s="61"/>
      <c r="D335" s="61"/>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61"/>
      <c r="AY335" s="61"/>
      <c r="AZ335" s="61"/>
      <c r="BA335" s="4"/>
      <c r="BB335" s="4"/>
      <c r="BC335" s="4"/>
      <c r="BD335" s="4"/>
      <c r="BE335" s="4"/>
      <c r="BF335" s="4"/>
      <c r="BG335" s="4"/>
      <c r="BH335" s="4"/>
      <c r="BI335" s="4"/>
      <c r="BJ335" s="4"/>
      <c r="BK335" s="4"/>
      <c r="BL335" s="4"/>
      <c r="BM335" s="4"/>
      <c r="BN335" s="61"/>
      <c r="BO335" s="61"/>
      <c r="BP335" s="61"/>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61"/>
      <c r="CU335" s="61"/>
      <c r="CV335" s="61"/>
      <c r="CW335" s="61"/>
      <c r="CX335" s="61"/>
      <c r="CY335" s="4"/>
      <c r="CZ335" s="4"/>
      <c r="DA335" s="4"/>
      <c r="DB335" s="4"/>
      <c r="DC335" s="4"/>
      <c r="DD335" s="4"/>
      <c r="DE335" s="4"/>
      <c r="DF335" s="4"/>
      <c r="DG335" s="4"/>
      <c r="DH335" s="4"/>
      <c r="DI335" s="4"/>
      <c r="DJ335" s="4"/>
    </row>
    <row r="336" spans="1:114" ht="15.75" customHeight="1">
      <c r="A336" s="61"/>
      <c r="B336" s="61"/>
      <c r="C336" s="61"/>
      <c r="D336" s="61"/>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61"/>
      <c r="AY336" s="61"/>
      <c r="AZ336" s="61"/>
      <c r="BA336" s="4"/>
      <c r="BB336" s="4"/>
      <c r="BC336" s="4"/>
      <c r="BD336" s="4"/>
      <c r="BE336" s="4"/>
      <c r="BF336" s="4"/>
      <c r="BG336" s="4"/>
      <c r="BH336" s="4"/>
      <c r="BI336" s="4"/>
      <c r="BJ336" s="4"/>
      <c r="BK336" s="4"/>
      <c r="BL336" s="4"/>
      <c r="BM336" s="4"/>
      <c r="BN336" s="61"/>
      <c r="BO336" s="61"/>
      <c r="BP336" s="61"/>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61"/>
      <c r="CU336" s="61"/>
      <c r="CV336" s="61"/>
      <c r="CW336" s="61"/>
      <c r="CX336" s="61"/>
      <c r="CY336" s="4"/>
      <c r="CZ336" s="4"/>
      <c r="DA336" s="4"/>
      <c r="DB336" s="4"/>
      <c r="DC336" s="4"/>
      <c r="DD336" s="4"/>
      <c r="DE336" s="4"/>
      <c r="DF336" s="4"/>
      <c r="DG336" s="4"/>
      <c r="DH336" s="4"/>
      <c r="DI336" s="4"/>
      <c r="DJ336" s="4"/>
    </row>
    <row r="337" spans="1:114" ht="15.75" customHeight="1">
      <c r="A337" s="61"/>
      <c r="B337" s="61"/>
      <c r="C337" s="61"/>
      <c r="D337" s="61"/>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61"/>
      <c r="AY337" s="61"/>
      <c r="AZ337" s="61"/>
      <c r="BA337" s="4"/>
      <c r="BB337" s="4"/>
      <c r="BC337" s="4"/>
      <c r="BD337" s="4"/>
      <c r="BE337" s="4"/>
      <c r="BF337" s="4"/>
      <c r="BG337" s="4"/>
      <c r="BH337" s="4"/>
      <c r="BI337" s="4"/>
      <c r="BJ337" s="4"/>
      <c r="BK337" s="4"/>
      <c r="BL337" s="4"/>
      <c r="BM337" s="4"/>
      <c r="BN337" s="61"/>
      <c r="BO337" s="61"/>
      <c r="BP337" s="61"/>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61"/>
      <c r="CU337" s="61"/>
      <c r="CV337" s="61"/>
      <c r="CW337" s="61"/>
      <c r="CX337" s="61"/>
      <c r="CY337" s="4"/>
      <c r="CZ337" s="4"/>
      <c r="DA337" s="4"/>
      <c r="DB337" s="4"/>
      <c r="DC337" s="4"/>
      <c r="DD337" s="4"/>
      <c r="DE337" s="4"/>
      <c r="DF337" s="4"/>
      <c r="DG337" s="4"/>
      <c r="DH337" s="4"/>
      <c r="DI337" s="4"/>
      <c r="DJ337" s="4"/>
    </row>
    <row r="338" spans="1:114" ht="15.75" customHeight="1">
      <c r="A338" s="61"/>
      <c r="B338" s="61"/>
      <c r="C338" s="61"/>
      <c r="D338" s="61"/>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61"/>
      <c r="AY338" s="61"/>
      <c r="AZ338" s="61"/>
      <c r="BA338" s="4"/>
      <c r="BB338" s="4"/>
      <c r="BC338" s="4"/>
      <c r="BD338" s="4"/>
      <c r="BE338" s="4"/>
      <c r="BF338" s="4"/>
      <c r="BG338" s="4"/>
      <c r="BH338" s="4"/>
      <c r="BI338" s="4"/>
      <c r="BJ338" s="4"/>
      <c r="BK338" s="4"/>
      <c r="BL338" s="4"/>
      <c r="BM338" s="4"/>
      <c r="BN338" s="61"/>
      <c r="BO338" s="61"/>
      <c r="BP338" s="61"/>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61"/>
      <c r="CU338" s="61"/>
      <c r="CV338" s="61"/>
      <c r="CW338" s="61"/>
      <c r="CX338" s="61"/>
      <c r="CY338" s="4"/>
      <c r="CZ338" s="4"/>
      <c r="DA338" s="4"/>
      <c r="DB338" s="4"/>
      <c r="DC338" s="4"/>
      <c r="DD338" s="4"/>
      <c r="DE338" s="4"/>
      <c r="DF338" s="4"/>
      <c r="DG338" s="4"/>
      <c r="DH338" s="4"/>
      <c r="DI338" s="4"/>
      <c r="DJ338" s="4"/>
    </row>
    <row r="339" spans="1:114" ht="15.75" customHeight="1">
      <c r="A339" s="61"/>
      <c r="B339" s="61"/>
      <c r="C339" s="61"/>
      <c r="D339" s="61"/>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61"/>
      <c r="AY339" s="61"/>
      <c r="AZ339" s="61"/>
      <c r="BA339" s="4"/>
      <c r="BB339" s="4"/>
      <c r="BC339" s="4"/>
      <c r="BD339" s="4"/>
      <c r="BE339" s="4"/>
      <c r="BF339" s="4"/>
      <c r="BG339" s="4"/>
      <c r="BH339" s="4"/>
      <c r="BI339" s="4"/>
      <c r="BJ339" s="4"/>
      <c r="BK339" s="4"/>
      <c r="BL339" s="4"/>
      <c r="BM339" s="4"/>
      <c r="BN339" s="61"/>
      <c r="BO339" s="61"/>
      <c r="BP339" s="61"/>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61"/>
      <c r="CU339" s="61"/>
      <c r="CV339" s="61"/>
      <c r="CW339" s="61"/>
      <c r="CX339" s="61"/>
      <c r="CY339" s="4"/>
      <c r="CZ339" s="4"/>
      <c r="DA339" s="4"/>
      <c r="DB339" s="4"/>
      <c r="DC339" s="4"/>
      <c r="DD339" s="4"/>
      <c r="DE339" s="4"/>
      <c r="DF339" s="4"/>
      <c r="DG339" s="4"/>
      <c r="DH339" s="4"/>
      <c r="DI339" s="4"/>
      <c r="DJ339" s="4"/>
    </row>
    <row r="340" spans="1:114" ht="15.75" customHeight="1">
      <c r="A340" s="61"/>
      <c r="B340" s="61"/>
      <c r="C340" s="61"/>
      <c r="D340" s="61"/>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61"/>
      <c r="AY340" s="61"/>
      <c r="AZ340" s="61"/>
      <c r="BA340" s="4"/>
      <c r="BB340" s="4"/>
      <c r="BC340" s="4"/>
      <c r="BD340" s="4"/>
      <c r="BE340" s="4"/>
      <c r="BF340" s="4"/>
      <c r="BG340" s="4"/>
      <c r="BH340" s="4"/>
      <c r="BI340" s="4"/>
      <c r="BJ340" s="4"/>
      <c r="BK340" s="4"/>
      <c r="BL340" s="4"/>
      <c r="BM340" s="4"/>
      <c r="BN340" s="61"/>
      <c r="BO340" s="61"/>
      <c r="BP340" s="61"/>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61"/>
      <c r="CU340" s="61"/>
      <c r="CV340" s="61"/>
      <c r="CW340" s="61"/>
      <c r="CX340" s="61"/>
      <c r="CY340" s="4"/>
      <c r="CZ340" s="4"/>
      <c r="DA340" s="4"/>
      <c r="DB340" s="4"/>
      <c r="DC340" s="4"/>
      <c r="DD340" s="4"/>
      <c r="DE340" s="4"/>
      <c r="DF340" s="4"/>
      <c r="DG340" s="4"/>
      <c r="DH340" s="4"/>
      <c r="DI340" s="4"/>
      <c r="DJ340" s="4"/>
    </row>
    <row r="341" spans="1:114" ht="15.75" customHeight="1">
      <c r="A341" s="61"/>
      <c r="B341" s="61"/>
      <c r="C341" s="61"/>
      <c r="D341" s="61"/>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61"/>
      <c r="AY341" s="61"/>
      <c r="AZ341" s="61"/>
      <c r="BA341" s="4"/>
      <c r="BB341" s="4"/>
      <c r="BC341" s="4"/>
      <c r="BD341" s="4"/>
      <c r="BE341" s="4"/>
      <c r="BF341" s="4"/>
      <c r="BG341" s="4"/>
      <c r="BH341" s="4"/>
      <c r="BI341" s="4"/>
      <c r="BJ341" s="4"/>
      <c r="BK341" s="4"/>
      <c r="BL341" s="4"/>
      <c r="BM341" s="4"/>
      <c r="BN341" s="61"/>
      <c r="BO341" s="61"/>
      <c r="BP341" s="61"/>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61"/>
      <c r="CU341" s="61"/>
      <c r="CV341" s="61"/>
      <c r="CW341" s="61"/>
      <c r="CX341" s="61"/>
      <c r="CY341" s="4"/>
      <c r="CZ341" s="4"/>
      <c r="DA341" s="4"/>
      <c r="DB341" s="4"/>
      <c r="DC341" s="4"/>
      <c r="DD341" s="4"/>
      <c r="DE341" s="4"/>
      <c r="DF341" s="4"/>
      <c r="DG341" s="4"/>
      <c r="DH341" s="4"/>
      <c r="DI341" s="4"/>
      <c r="DJ341" s="4"/>
    </row>
    <row r="342" spans="1:114" ht="15.75" customHeight="1">
      <c r="A342" s="61"/>
      <c r="B342" s="61"/>
      <c r="C342" s="61"/>
      <c r="D342" s="61"/>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61"/>
      <c r="AY342" s="61"/>
      <c r="AZ342" s="61"/>
      <c r="BA342" s="4"/>
      <c r="BB342" s="4"/>
      <c r="BC342" s="4"/>
      <c r="BD342" s="4"/>
      <c r="BE342" s="4"/>
      <c r="BF342" s="4"/>
      <c r="BG342" s="4"/>
      <c r="BH342" s="4"/>
      <c r="BI342" s="4"/>
      <c r="BJ342" s="4"/>
      <c r="BK342" s="4"/>
      <c r="BL342" s="4"/>
      <c r="BM342" s="4"/>
      <c r="BN342" s="61"/>
      <c r="BO342" s="61"/>
      <c r="BP342" s="61"/>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61"/>
      <c r="CU342" s="61"/>
      <c r="CV342" s="61"/>
      <c r="CW342" s="61"/>
      <c r="CX342" s="61"/>
      <c r="CY342" s="4"/>
      <c r="CZ342" s="4"/>
      <c r="DA342" s="4"/>
      <c r="DB342" s="4"/>
      <c r="DC342" s="4"/>
      <c r="DD342" s="4"/>
      <c r="DE342" s="4"/>
      <c r="DF342" s="4"/>
      <c r="DG342" s="4"/>
      <c r="DH342" s="4"/>
      <c r="DI342" s="4"/>
      <c r="DJ342" s="4"/>
    </row>
    <row r="343" spans="1:114" ht="15.75" customHeight="1">
      <c r="A343" s="61"/>
      <c r="B343" s="61"/>
      <c r="C343" s="61"/>
      <c r="D343" s="61"/>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61"/>
      <c r="AY343" s="61"/>
      <c r="AZ343" s="61"/>
      <c r="BA343" s="4"/>
      <c r="BB343" s="4"/>
      <c r="BC343" s="4"/>
      <c r="BD343" s="4"/>
      <c r="BE343" s="4"/>
      <c r="BF343" s="4"/>
      <c r="BG343" s="4"/>
      <c r="BH343" s="4"/>
      <c r="BI343" s="4"/>
      <c r="BJ343" s="4"/>
      <c r="BK343" s="4"/>
      <c r="BL343" s="4"/>
      <c r="BM343" s="4"/>
      <c r="BN343" s="61"/>
      <c r="BO343" s="61"/>
      <c r="BP343" s="61"/>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61"/>
      <c r="CU343" s="61"/>
      <c r="CV343" s="61"/>
      <c r="CW343" s="61"/>
      <c r="CX343" s="61"/>
      <c r="CY343" s="4"/>
      <c r="CZ343" s="4"/>
      <c r="DA343" s="4"/>
      <c r="DB343" s="4"/>
      <c r="DC343" s="4"/>
      <c r="DD343" s="4"/>
      <c r="DE343" s="4"/>
      <c r="DF343" s="4"/>
      <c r="DG343" s="4"/>
      <c r="DH343" s="4"/>
      <c r="DI343" s="4"/>
      <c r="DJ343" s="4"/>
    </row>
    <row r="344" spans="1:114" ht="15.75" customHeight="1">
      <c r="A344" s="61"/>
      <c r="B344" s="61"/>
      <c r="C344" s="61"/>
      <c r="D344" s="61"/>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61"/>
      <c r="AY344" s="61"/>
      <c r="AZ344" s="61"/>
      <c r="BA344" s="4"/>
      <c r="BB344" s="4"/>
      <c r="BC344" s="4"/>
      <c r="BD344" s="4"/>
      <c r="BE344" s="4"/>
      <c r="BF344" s="4"/>
      <c r="BG344" s="4"/>
      <c r="BH344" s="4"/>
      <c r="BI344" s="4"/>
      <c r="BJ344" s="4"/>
      <c r="BK344" s="4"/>
      <c r="BL344" s="4"/>
      <c r="BM344" s="4"/>
      <c r="BN344" s="61"/>
      <c r="BO344" s="61"/>
      <c r="BP344" s="61"/>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61"/>
      <c r="CU344" s="61"/>
      <c r="CV344" s="61"/>
      <c r="CW344" s="61"/>
      <c r="CX344" s="61"/>
      <c r="CY344" s="4"/>
      <c r="CZ344" s="4"/>
      <c r="DA344" s="4"/>
      <c r="DB344" s="4"/>
      <c r="DC344" s="4"/>
      <c r="DD344" s="4"/>
      <c r="DE344" s="4"/>
      <c r="DF344" s="4"/>
      <c r="DG344" s="4"/>
      <c r="DH344" s="4"/>
      <c r="DI344" s="4"/>
      <c r="DJ344" s="4"/>
    </row>
    <row r="345" spans="1:114" ht="15.75" customHeight="1">
      <c r="A345" s="61"/>
      <c r="B345" s="61"/>
      <c r="C345" s="61"/>
      <c r="D345" s="61"/>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61"/>
      <c r="AY345" s="61"/>
      <c r="AZ345" s="61"/>
      <c r="BA345" s="4"/>
      <c r="BB345" s="4"/>
      <c r="BC345" s="4"/>
      <c r="BD345" s="4"/>
      <c r="BE345" s="4"/>
      <c r="BF345" s="4"/>
      <c r="BG345" s="4"/>
      <c r="BH345" s="4"/>
      <c r="BI345" s="4"/>
      <c r="BJ345" s="4"/>
      <c r="BK345" s="4"/>
      <c r="BL345" s="4"/>
      <c r="BM345" s="4"/>
      <c r="BN345" s="61"/>
      <c r="BO345" s="61"/>
      <c r="BP345" s="61"/>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61"/>
      <c r="CU345" s="61"/>
      <c r="CV345" s="61"/>
      <c r="CW345" s="61"/>
      <c r="CX345" s="61"/>
      <c r="CY345" s="4"/>
      <c r="CZ345" s="4"/>
      <c r="DA345" s="4"/>
      <c r="DB345" s="4"/>
      <c r="DC345" s="4"/>
      <c r="DD345" s="4"/>
      <c r="DE345" s="4"/>
      <c r="DF345" s="4"/>
      <c r="DG345" s="4"/>
      <c r="DH345" s="4"/>
      <c r="DI345" s="4"/>
      <c r="DJ345" s="4"/>
    </row>
    <row r="346" spans="1:114" ht="15.75" customHeight="1">
      <c r="A346" s="61"/>
      <c r="B346" s="61"/>
      <c r="C346" s="61"/>
      <c r="D346" s="61"/>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61"/>
      <c r="AY346" s="61"/>
      <c r="AZ346" s="61"/>
      <c r="BA346" s="4"/>
      <c r="BB346" s="4"/>
      <c r="BC346" s="4"/>
      <c r="BD346" s="4"/>
      <c r="BE346" s="4"/>
      <c r="BF346" s="4"/>
      <c r="BG346" s="4"/>
      <c r="BH346" s="4"/>
      <c r="BI346" s="4"/>
      <c r="BJ346" s="4"/>
      <c r="BK346" s="4"/>
      <c r="BL346" s="4"/>
      <c r="BM346" s="4"/>
      <c r="BN346" s="61"/>
      <c r="BO346" s="61"/>
      <c r="BP346" s="61"/>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61"/>
      <c r="CU346" s="61"/>
      <c r="CV346" s="61"/>
      <c r="CW346" s="61"/>
      <c r="CX346" s="61"/>
      <c r="CY346" s="4"/>
      <c r="CZ346" s="4"/>
      <c r="DA346" s="4"/>
      <c r="DB346" s="4"/>
      <c r="DC346" s="4"/>
      <c r="DD346" s="4"/>
      <c r="DE346" s="4"/>
      <c r="DF346" s="4"/>
      <c r="DG346" s="4"/>
      <c r="DH346" s="4"/>
      <c r="DI346" s="4"/>
      <c r="DJ346" s="4"/>
    </row>
    <row r="347" spans="1:114" ht="15.75" customHeight="1">
      <c r="A347" s="61"/>
      <c r="B347" s="61"/>
      <c r="C347" s="61"/>
      <c r="D347" s="61"/>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61"/>
      <c r="AY347" s="61"/>
      <c r="AZ347" s="61"/>
      <c r="BA347" s="4"/>
      <c r="BB347" s="4"/>
      <c r="BC347" s="4"/>
      <c r="BD347" s="4"/>
      <c r="BE347" s="4"/>
      <c r="BF347" s="4"/>
      <c r="BG347" s="4"/>
      <c r="BH347" s="4"/>
      <c r="BI347" s="4"/>
      <c r="BJ347" s="4"/>
      <c r="BK347" s="4"/>
      <c r="BL347" s="4"/>
      <c r="BM347" s="4"/>
      <c r="BN347" s="61"/>
      <c r="BO347" s="61"/>
      <c r="BP347" s="61"/>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61"/>
      <c r="CU347" s="61"/>
      <c r="CV347" s="61"/>
      <c r="CW347" s="61"/>
      <c r="CX347" s="61"/>
      <c r="CY347" s="4"/>
      <c r="CZ347" s="4"/>
      <c r="DA347" s="4"/>
      <c r="DB347" s="4"/>
      <c r="DC347" s="4"/>
      <c r="DD347" s="4"/>
      <c r="DE347" s="4"/>
      <c r="DF347" s="4"/>
      <c r="DG347" s="4"/>
      <c r="DH347" s="4"/>
      <c r="DI347" s="4"/>
      <c r="DJ347" s="4"/>
    </row>
    <row r="348" spans="1:114" ht="15.75" customHeight="1">
      <c r="A348" s="61"/>
      <c r="B348" s="61"/>
      <c r="C348" s="61"/>
      <c r="D348" s="61"/>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61"/>
      <c r="AY348" s="61"/>
      <c r="AZ348" s="61"/>
      <c r="BA348" s="4"/>
      <c r="BB348" s="4"/>
      <c r="BC348" s="4"/>
      <c r="BD348" s="4"/>
      <c r="BE348" s="4"/>
      <c r="BF348" s="4"/>
      <c r="BG348" s="4"/>
      <c r="BH348" s="4"/>
      <c r="BI348" s="4"/>
      <c r="BJ348" s="4"/>
      <c r="BK348" s="4"/>
      <c r="BL348" s="4"/>
      <c r="BM348" s="4"/>
      <c r="BN348" s="61"/>
      <c r="BO348" s="61"/>
      <c r="BP348" s="61"/>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61"/>
      <c r="CU348" s="61"/>
      <c r="CV348" s="61"/>
      <c r="CW348" s="61"/>
      <c r="CX348" s="61"/>
      <c r="CY348" s="4"/>
      <c r="CZ348" s="4"/>
      <c r="DA348" s="4"/>
      <c r="DB348" s="4"/>
      <c r="DC348" s="4"/>
      <c r="DD348" s="4"/>
      <c r="DE348" s="4"/>
      <c r="DF348" s="4"/>
      <c r="DG348" s="4"/>
      <c r="DH348" s="4"/>
      <c r="DI348" s="4"/>
      <c r="DJ348" s="4"/>
    </row>
    <row r="349" spans="1:114" ht="15.75" customHeight="1">
      <c r="A349" s="61"/>
      <c r="B349" s="61"/>
      <c r="C349" s="61"/>
      <c r="D349" s="61"/>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61"/>
      <c r="AY349" s="61"/>
      <c r="AZ349" s="61"/>
      <c r="BA349" s="4"/>
      <c r="BB349" s="4"/>
      <c r="BC349" s="4"/>
      <c r="BD349" s="4"/>
      <c r="BE349" s="4"/>
      <c r="BF349" s="4"/>
      <c r="BG349" s="4"/>
      <c r="BH349" s="4"/>
      <c r="BI349" s="4"/>
      <c r="BJ349" s="4"/>
      <c r="BK349" s="4"/>
      <c r="BL349" s="4"/>
      <c r="BM349" s="4"/>
      <c r="BN349" s="61"/>
      <c r="BO349" s="61"/>
      <c r="BP349" s="61"/>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61"/>
      <c r="CU349" s="61"/>
      <c r="CV349" s="61"/>
      <c r="CW349" s="61"/>
      <c r="CX349" s="61"/>
      <c r="CY349" s="4"/>
      <c r="CZ349" s="4"/>
      <c r="DA349" s="4"/>
      <c r="DB349" s="4"/>
      <c r="DC349" s="4"/>
      <c r="DD349" s="4"/>
      <c r="DE349" s="4"/>
      <c r="DF349" s="4"/>
      <c r="DG349" s="4"/>
      <c r="DH349" s="4"/>
      <c r="DI349" s="4"/>
      <c r="DJ349" s="4"/>
    </row>
    <row r="350" spans="1:114" ht="15.75" customHeight="1">
      <c r="A350" s="61"/>
      <c r="B350" s="61"/>
      <c r="C350" s="61"/>
      <c r="D350" s="61"/>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61"/>
      <c r="AY350" s="61"/>
      <c r="AZ350" s="61"/>
      <c r="BA350" s="4"/>
      <c r="BB350" s="4"/>
      <c r="BC350" s="4"/>
      <c r="BD350" s="4"/>
      <c r="BE350" s="4"/>
      <c r="BF350" s="4"/>
      <c r="BG350" s="4"/>
      <c r="BH350" s="4"/>
      <c r="BI350" s="4"/>
      <c r="BJ350" s="4"/>
      <c r="BK350" s="4"/>
      <c r="BL350" s="4"/>
      <c r="BM350" s="4"/>
      <c r="BN350" s="61"/>
      <c r="BO350" s="61"/>
      <c r="BP350" s="61"/>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61"/>
      <c r="CU350" s="61"/>
      <c r="CV350" s="61"/>
      <c r="CW350" s="61"/>
      <c r="CX350" s="61"/>
      <c r="CY350" s="4"/>
      <c r="CZ350" s="4"/>
      <c r="DA350" s="4"/>
      <c r="DB350" s="4"/>
      <c r="DC350" s="4"/>
      <c r="DD350" s="4"/>
      <c r="DE350" s="4"/>
      <c r="DF350" s="4"/>
      <c r="DG350" s="4"/>
      <c r="DH350" s="4"/>
      <c r="DI350" s="4"/>
      <c r="DJ350" s="4"/>
    </row>
    <row r="351" spans="1:114" ht="15.75" customHeight="1">
      <c r="A351" s="61"/>
      <c r="B351" s="61"/>
      <c r="C351" s="61"/>
      <c r="D351" s="61"/>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61"/>
      <c r="AY351" s="61"/>
      <c r="AZ351" s="61"/>
      <c r="BA351" s="4"/>
      <c r="BB351" s="4"/>
      <c r="BC351" s="4"/>
      <c r="BD351" s="4"/>
      <c r="BE351" s="4"/>
      <c r="BF351" s="4"/>
      <c r="BG351" s="4"/>
      <c r="BH351" s="4"/>
      <c r="BI351" s="4"/>
      <c r="BJ351" s="4"/>
      <c r="BK351" s="4"/>
      <c r="BL351" s="4"/>
      <c r="BM351" s="4"/>
      <c r="BN351" s="61"/>
      <c r="BO351" s="61"/>
      <c r="BP351" s="61"/>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61"/>
      <c r="CU351" s="61"/>
      <c r="CV351" s="61"/>
      <c r="CW351" s="61"/>
      <c r="CX351" s="61"/>
      <c r="CY351" s="4"/>
      <c r="CZ351" s="4"/>
      <c r="DA351" s="4"/>
      <c r="DB351" s="4"/>
      <c r="DC351" s="4"/>
      <c r="DD351" s="4"/>
      <c r="DE351" s="4"/>
      <c r="DF351" s="4"/>
      <c r="DG351" s="4"/>
      <c r="DH351" s="4"/>
      <c r="DI351" s="4"/>
      <c r="DJ351" s="4"/>
    </row>
    <row r="352" spans="1:114" ht="15.75" customHeight="1">
      <c r="A352" s="61"/>
      <c r="B352" s="61"/>
      <c r="C352" s="61"/>
      <c r="D352" s="61"/>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61"/>
      <c r="AY352" s="61"/>
      <c r="AZ352" s="61"/>
      <c r="BA352" s="4"/>
      <c r="BB352" s="4"/>
      <c r="BC352" s="4"/>
      <c r="BD352" s="4"/>
      <c r="BE352" s="4"/>
      <c r="BF352" s="4"/>
      <c r="BG352" s="4"/>
      <c r="BH352" s="4"/>
      <c r="BI352" s="4"/>
      <c r="BJ352" s="4"/>
      <c r="BK352" s="4"/>
      <c r="BL352" s="4"/>
      <c r="BM352" s="4"/>
      <c r="BN352" s="61"/>
      <c r="BO352" s="61"/>
      <c r="BP352" s="61"/>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61"/>
      <c r="CU352" s="61"/>
      <c r="CV352" s="61"/>
      <c r="CW352" s="61"/>
      <c r="CX352" s="61"/>
      <c r="CY352" s="4"/>
      <c r="CZ352" s="4"/>
      <c r="DA352" s="4"/>
      <c r="DB352" s="4"/>
      <c r="DC352" s="4"/>
      <c r="DD352" s="4"/>
      <c r="DE352" s="4"/>
      <c r="DF352" s="4"/>
      <c r="DG352" s="4"/>
      <c r="DH352" s="4"/>
      <c r="DI352" s="4"/>
      <c r="DJ352" s="4"/>
    </row>
    <row r="353" spans="1:114" ht="15.75" customHeight="1">
      <c r="A353" s="61"/>
      <c r="B353" s="61"/>
      <c r="C353" s="61"/>
      <c r="D353" s="61"/>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61"/>
      <c r="AY353" s="61"/>
      <c r="AZ353" s="61"/>
      <c r="BA353" s="4"/>
      <c r="BB353" s="4"/>
      <c r="BC353" s="4"/>
      <c r="BD353" s="4"/>
      <c r="BE353" s="4"/>
      <c r="BF353" s="4"/>
      <c r="BG353" s="4"/>
      <c r="BH353" s="4"/>
      <c r="BI353" s="4"/>
      <c r="BJ353" s="4"/>
      <c r="BK353" s="4"/>
      <c r="BL353" s="4"/>
      <c r="BM353" s="4"/>
      <c r="BN353" s="61"/>
      <c r="BO353" s="61"/>
      <c r="BP353" s="61"/>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61"/>
      <c r="CU353" s="61"/>
      <c r="CV353" s="61"/>
      <c r="CW353" s="61"/>
      <c r="CX353" s="61"/>
      <c r="CY353" s="4"/>
      <c r="CZ353" s="4"/>
      <c r="DA353" s="4"/>
      <c r="DB353" s="4"/>
      <c r="DC353" s="4"/>
      <c r="DD353" s="4"/>
      <c r="DE353" s="4"/>
      <c r="DF353" s="4"/>
      <c r="DG353" s="4"/>
      <c r="DH353" s="4"/>
      <c r="DI353" s="4"/>
      <c r="DJ353" s="4"/>
    </row>
    <row r="354" spans="1:114" ht="15.75" customHeight="1">
      <c r="A354" s="61"/>
      <c r="B354" s="61"/>
      <c r="C354" s="61"/>
      <c r="D354" s="61"/>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61"/>
      <c r="AY354" s="61"/>
      <c r="AZ354" s="61"/>
      <c r="BA354" s="4"/>
      <c r="BB354" s="4"/>
      <c r="BC354" s="4"/>
      <c r="BD354" s="4"/>
      <c r="BE354" s="4"/>
      <c r="BF354" s="4"/>
      <c r="BG354" s="4"/>
      <c r="BH354" s="4"/>
      <c r="BI354" s="4"/>
      <c r="BJ354" s="4"/>
      <c r="BK354" s="4"/>
      <c r="BL354" s="4"/>
      <c r="BM354" s="4"/>
      <c r="BN354" s="61"/>
      <c r="BO354" s="61"/>
      <c r="BP354" s="61"/>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61"/>
      <c r="CU354" s="61"/>
      <c r="CV354" s="61"/>
      <c r="CW354" s="61"/>
      <c r="CX354" s="61"/>
      <c r="CY354" s="4"/>
      <c r="CZ354" s="4"/>
      <c r="DA354" s="4"/>
      <c r="DB354" s="4"/>
      <c r="DC354" s="4"/>
      <c r="DD354" s="4"/>
      <c r="DE354" s="4"/>
      <c r="DF354" s="4"/>
      <c r="DG354" s="4"/>
      <c r="DH354" s="4"/>
      <c r="DI354" s="4"/>
      <c r="DJ354" s="4"/>
    </row>
    <row r="355" spans="1:114" ht="15.75" customHeight="1">
      <c r="A355" s="61"/>
      <c r="B355" s="61"/>
      <c r="C355" s="61"/>
      <c r="D355" s="61"/>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61"/>
      <c r="AY355" s="61"/>
      <c r="AZ355" s="61"/>
      <c r="BA355" s="4"/>
      <c r="BB355" s="4"/>
      <c r="BC355" s="4"/>
      <c r="BD355" s="4"/>
      <c r="BE355" s="4"/>
      <c r="BF355" s="4"/>
      <c r="BG355" s="4"/>
      <c r="BH355" s="4"/>
      <c r="BI355" s="4"/>
      <c r="BJ355" s="4"/>
      <c r="BK355" s="4"/>
      <c r="BL355" s="4"/>
      <c r="BM355" s="4"/>
      <c r="BN355" s="61"/>
      <c r="BO355" s="61"/>
      <c r="BP355" s="61"/>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61"/>
      <c r="CU355" s="61"/>
      <c r="CV355" s="61"/>
      <c r="CW355" s="61"/>
      <c r="CX355" s="61"/>
      <c r="CY355" s="4"/>
      <c r="CZ355" s="4"/>
      <c r="DA355" s="4"/>
      <c r="DB355" s="4"/>
      <c r="DC355" s="4"/>
      <c r="DD355" s="4"/>
      <c r="DE355" s="4"/>
      <c r="DF355" s="4"/>
      <c r="DG355" s="4"/>
      <c r="DH355" s="4"/>
      <c r="DI355" s="4"/>
      <c r="DJ355" s="4"/>
    </row>
    <row r="356" spans="1:114" ht="15.75" customHeight="1">
      <c r="A356" s="61"/>
      <c r="B356" s="61"/>
      <c r="C356" s="61"/>
      <c r="D356" s="61"/>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61"/>
      <c r="AY356" s="61"/>
      <c r="AZ356" s="61"/>
      <c r="BA356" s="4"/>
      <c r="BB356" s="4"/>
      <c r="BC356" s="4"/>
      <c r="BD356" s="4"/>
      <c r="BE356" s="4"/>
      <c r="BF356" s="4"/>
      <c r="BG356" s="4"/>
      <c r="BH356" s="4"/>
      <c r="BI356" s="4"/>
      <c r="BJ356" s="4"/>
      <c r="BK356" s="4"/>
      <c r="BL356" s="4"/>
      <c r="BM356" s="4"/>
      <c r="BN356" s="61"/>
      <c r="BO356" s="61"/>
      <c r="BP356" s="61"/>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61"/>
      <c r="CU356" s="61"/>
      <c r="CV356" s="61"/>
      <c r="CW356" s="61"/>
      <c r="CX356" s="61"/>
      <c r="CY356" s="4"/>
      <c r="CZ356" s="4"/>
      <c r="DA356" s="4"/>
      <c r="DB356" s="4"/>
      <c r="DC356" s="4"/>
      <c r="DD356" s="4"/>
      <c r="DE356" s="4"/>
      <c r="DF356" s="4"/>
      <c r="DG356" s="4"/>
      <c r="DH356" s="4"/>
      <c r="DI356" s="4"/>
      <c r="DJ356" s="4"/>
    </row>
    <row r="357" spans="1:114" ht="15.75" customHeight="1">
      <c r="A357" s="61"/>
      <c r="B357" s="61"/>
      <c r="C357" s="61"/>
      <c r="D357" s="61"/>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61"/>
      <c r="AY357" s="61"/>
      <c r="AZ357" s="61"/>
      <c r="BA357" s="4"/>
      <c r="BB357" s="4"/>
      <c r="BC357" s="4"/>
      <c r="BD357" s="4"/>
      <c r="BE357" s="4"/>
      <c r="BF357" s="4"/>
      <c r="BG357" s="4"/>
      <c r="BH357" s="4"/>
      <c r="BI357" s="4"/>
      <c r="BJ357" s="4"/>
      <c r="BK357" s="4"/>
      <c r="BL357" s="4"/>
      <c r="BM357" s="4"/>
      <c r="BN357" s="61"/>
      <c r="BO357" s="61"/>
      <c r="BP357" s="61"/>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61"/>
      <c r="CU357" s="61"/>
      <c r="CV357" s="61"/>
      <c r="CW357" s="61"/>
      <c r="CX357" s="61"/>
      <c r="CY357" s="4"/>
      <c r="CZ357" s="4"/>
      <c r="DA357" s="4"/>
      <c r="DB357" s="4"/>
      <c r="DC357" s="4"/>
      <c r="DD357" s="4"/>
      <c r="DE357" s="4"/>
      <c r="DF357" s="4"/>
      <c r="DG357" s="4"/>
      <c r="DH357" s="4"/>
      <c r="DI357" s="4"/>
      <c r="DJ357" s="4"/>
    </row>
    <row r="358" spans="1:114" ht="15.75" customHeight="1">
      <c r="A358" s="61"/>
      <c r="B358" s="61"/>
      <c r="C358" s="61"/>
      <c r="D358" s="61"/>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61"/>
      <c r="AY358" s="61"/>
      <c r="AZ358" s="61"/>
      <c r="BA358" s="4"/>
      <c r="BB358" s="4"/>
      <c r="BC358" s="4"/>
      <c r="BD358" s="4"/>
      <c r="BE358" s="4"/>
      <c r="BF358" s="4"/>
      <c r="BG358" s="4"/>
      <c r="BH358" s="4"/>
      <c r="BI358" s="4"/>
      <c r="BJ358" s="4"/>
      <c r="BK358" s="4"/>
      <c r="BL358" s="4"/>
      <c r="BM358" s="4"/>
      <c r="BN358" s="61"/>
      <c r="BO358" s="61"/>
      <c r="BP358" s="61"/>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61"/>
      <c r="CU358" s="61"/>
      <c r="CV358" s="61"/>
      <c r="CW358" s="61"/>
      <c r="CX358" s="61"/>
      <c r="CY358" s="4"/>
      <c r="CZ358" s="4"/>
      <c r="DA358" s="4"/>
      <c r="DB358" s="4"/>
      <c r="DC358" s="4"/>
      <c r="DD358" s="4"/>
      <c r="DE358" s="4"/>
      <c r="DF358" s="4"/>
      <c r="DG358" s="4"/>
      <c r="DH358" s="4"/>
      <c r="DI358" s="4"/>
      <c r="DJ358" s="4"/>
    </row>
    <row r="359" spans="1:114" ht="15.75" customHeight="1">
      <c r="A359" s="61"/>
      <c r="B359" s="61"/>
      <c r="C359" s="61"/>
      <c r="D359" s="61"/>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61"/>
      <c r="AY359" s="61"/>
      <c r="AZ359" s="61"/>
      <c r="BA359" s="4"/>
      <c r="BB359" s="4"/>
      <c r="BC359" s="4"/>
      <c r="BD359" s="4"/>
      <c r="BE359" s="4"/>
      <c r="BF359" s="4"/>
      <c r="BG359" s="4"/>
      <c r="BH359" s="4"/>
      <c r="BI359" s="4"/>
      <c r="BJ359" s="4"/>
      <c r="BK359" s="4"/>
      <c r="BL359" s="4"/>
      <c r="BM359" s="4"/>
      <c r="BN359" s="61"/>
      <c r="BO359" s="61"/>
      <c r="BP359" s="61"/>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61"/>
      <c r="CU359" s="61"/>
      <c r="CV359" s="61"/>
      <c r="CW359" s="61"/>
      <c r="CX359" s="61"/>
      <c r="CY359" s="4"/>
      <c r="CZ359" s="4"/>
      <c r="DA359" s="4"/>
      <c r="DB359" s="4"/>
      <c r="DC359" s="4"/>
      <c r="DD359" s="4"/>
      <c r="DE359" s="4"/>
      <c r="DF359" s="4"/>
      <c r="DG359" s="4"/>
      <c r="DH359" s="4"/>
      <c r="DI359" s="4"/>
      <c r="DJ359" s="4"/>
    </row>
    <row r="360" spans="1:114" ht="15.75" customHeight="1">
      <c r="A360" s="61"/>
      <c r="B360" s="61"/>
      <c r="C360" s="61"/>
      <c r="D360" s="61"/>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61"/>
      <c r="AY360" s="61"/>
      <c r="AZ360" s="61"/>
      <c r="BA360" s="4"/>
      <c r="BB360" s="4"/>
      <c r="BC360" s="4"/>
      <c r="BD360" s="4"/>
      <c r="BE360" s="4"/>
      <c r="BF360" s="4"/>
      <c r="BG360" s="4"/>
      <c r="BH360" s="4"/>
      <c r="BI360" s="4"/>
      <c r="BJ360" s="4"/>
      <c r="BK360" s="4"/>
      <c r="BL360" s="4"/>
      <c r="BM360" s="4"/>
      <c r="BN360" s="61"/>
      <c r="BO360" s="61"/>
      <c r="BP360" s="61"/>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61"/>
      <c r="CU360" s="61"/>
      <c r="CV360" s="61"/>
      <c r="CW360" s="61"/>
      <c r="CX360" s="61"/>
      <c r="CY360" s="4"/>
      <c r="CZ360" s="4"/>
      <c r="DA360" s="4"/>
      <c r="DB360" s="4"/>
      <c r="DC360" s="4"/>
      <c r="DD360" s="4"/>
      <c r="DE360" s="4"/>
      <c r="DF360" s="4"/>
      <c r="DG360" s="4"/>
      <c r="DH360" s="4"/>
      <c r="DI360" s="4"/>
      <c r="DJ360" s="4"/>
    </row>
    <row r="361" spans="1:114" ht="15.75" customHeight="1">
      <c r="A361" s="61"/>
      <c r="B361" s="61"/>
      <c r="C361" s="61"/>
      <c r="D361" s="61"/>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61"/>
      <c r="AY361" s="61"/>
      <c r="AZ361" s="61"/>
      <c r="BA361" s="4"/>
      <c r="BB361" s="4"/>
      <c r="BC361" s="4"/>
      <c r="BD361" s="4"/>
      <c r="BE361" s="4"/>
      <c r="BF361" s="4"/>
      <c r="BG361" s="4"/>
      <c r="BH361" s="4"/>
      <c r="BI361" s="4"/>
      <c r="BJ361" s="4"/>
      <c r="BK361" s="4"/>
      <c r="BL361" s="4"/>
      <c r="BM361" s="4"/>
      <c r="BN361" s="61"/>
      <c r="BO361" s="61"/>
      <c r="BP361" s="61"/>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61"/>
      <c r="CU361" s="61"/>
      <c r="CV361" s="61"/>
      <c r="CW361" s="61"/>
      <c r="CX361" s="61"/>
      <c r="CY361" s="4"/>
      <c r="CZ361" s="4"/>
      <c r="DA361" s="4"/>
      <c r="DB361" s="4"/>
      <c r="DC361" s="4"/>
      <c r="DD361" s="4"/>
      <c r="DE361" s="4"/>
      <c r="DF361" s="4"/>
      <c r="DG361" s="4"/>
      <c r="DH361" s="4"/>
      <c r="DI361" s="4"/>
      <c r="DJ361" s="4"/>
    </row>
    <row r="362" spans="1:114" ht="15.75" customHeight="1">
      <c r="A362" s="61"/>
      <c r="B362" s="61"/>
      <c r="C362" s="61"/>
      <c r="D362" s="61"/>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61"/>
      <c r="AY362" s="61"/>
      <c r="AZ362" s="61"/>
      <c r="BA362" s="4"/>
      <c r="BB362" s="4"/>
      <c r="BC362" s="4"/>
      <c r="BD362" s="4"/>
      <c r="BE362" s="4"/>
      <c r="BF362" s="4"/>
      <c r="BG362" s="4"/>
      <c r="BH362" s="4"/>
      <c r="BI362" s="4"/>
      <c r="BJ362" s="4"/>
      <c r="BK362" s="4"/>
      <c r="BL362" s="4"/>
      <c r="BM362" s="4"/>
      <c r="BN362" s="61"/>
      <c r="BO362" s="61"/>
      <c r="BP362" s="61"/>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61"/>
      <c r="CU362" s="61"/>
      <c r="CV362" s="61"/>
      <c r="CW362" s="61"/>
      <c r="CX362" s="61"/>
      <c r="CY362" s="4"/>
      <c r="CZ362" s="4"/>
      <c r="DA362" s="4"/>
      <c r="DB362" s="4"/>
      <c r="DC362" s="4"/>
      <c r="DD362" s="4"/>
      <c r="DE362" s="4"/>
      <c r="DF362" s="4"/>
      <c r="DG362" s="4"/>
      <c r="DH362" s="4"/>
      <c r="DI362" s="4"/>
      <c r="DJ362" s="4"/>
    </row>
    <row r="363" spans="1:114" ht="15.75" customHeight="1">
      <c r="A363" s="61"/>
      <c r="B363" s="61"/>
      <c r="C363" s="61"/>
      <c r="D363" s="61"/>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61"/>
      <c r="AY363" s="61"/>
      <c r="AZ363" s="61"/>
      <c r="BA363" s="4"/>
      <c r="BB363" s="4"/>
      <c r="BC363" s="4"/>
      <c r="BD363" s="4"/>
      <c r="BE363" s="4"/>
      <c r="BF363" s="4"/>
      <c r="BG363" s="4"/>
      <c r="BH363" s="4"/>
      <c r="BI363" s="4"/>
      <c r="BJ363" s="4"/>
      <c r="BK363" s="4"/>
      <c r="BL363" s="4"/>
      <c r="BM363" s="4"/>
      <c r="BN363" s="61"/>
      <c r="BO363" s="61"/>
      <c r="BP363" s="61"/>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61"/>
      <c r="CU363" s="61"/>
      <c r="CV363" s="61"/>
      <c r="CW363" s="61"/>
      <c r="CX363" s="61"/>
      <c r="CY363" s="4"/>
      <c r="CZ363" s="4"/>
      <c r="DA363" s="4"/>
      <c r="DB363" s="4"/>
      <c r="DC363" s="4"/>
      <c r="DD363" s="4"/>
      <c r="DE363" s="4"/>
      <c r="DF363" s="4"/>
      <c r="DG363" s="4"/>
      <c r="DH363" s="4"/>
      <c r="DI363" s="4"/>
      <c r="DJ363" s="4"/>
    </row>
    <row r="364" spans="1:114" ht="15.75" customHeight="1">
      <c r="A364" s="61"/>
      <c r="B364" s="61"/>
      <c r="C364" s="61"/>
      <c r="D364" s="61"/>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61"/>
      <c r="AY364" s="61"/>
      <c r="AZ364" s="61"/>
      <c r="BA364" s="4"/>
      <c r="BB364" s="4"/>
      <c r="BC364" s="4"/>
      <c r="BD364" s="4"/>
      <c r="BE364" s="4"/>
      <c r="BF364" s="4"/>
      <c r="BG364" s="4"/>
      <c r="BH364" s="4"/>
      <c r="BI364" s="4"/>
      <c r="BJ364" s="4"/>
      <c r="BK364" s="4"/>
      <c r="BL364" s="4"/>
      <c r="BM364" s="4"/>
      <c r="BN364" s="61"/>
      <c r="BO364" s="61"/>
      <c r="BP364" s="61"/>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61"/>
      <c r="CU364" s="61"/>
      <c r="CV364" s="61"/>
      <c r="CW364" s="61"/>
      <c r="CX364" s="61"/>
      <c r="CY364" s="4"/>
      <c r="CZ364" s="4"/>
      <c r="DA364" s="4"/>
      <c r="DB364" s="4"/>
      <c r="DC364" s="4"/>
      <c r="DD364" s="4"/>
      <c r="DE364" s="4"/>
      <c r="DF364" s="4"/>
      <c r="DG364" s="4"/>
      <c r="DH364" s="4"/>
      <c r="DI364" s="4"/>
      <c r="DJ364" s="4"/>
    </row>
    <row r="365" spans="1:114" ht="15.75" customHeight="1">
      <c r="A365" s="61"/>
      <c r="B365" s="61"/>
      <c r="C365" s="61"/>
      <c r="D365" s="61"/>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61"/>
      <c r="AY365" s="61"/>
      <c r="AZ365" s="61"/>
      <c r="BA365" s="4"/>
      <c r="BB365" s="4"/>
      <c r="BC365" s="4"/>
      <c r="BD365" s="4"/>
      <c r="BE365" s="4"/>
      <c r="BF365" s="4"/>
      <c r="BG365" s="4"/>
      <c r="BH365" s="4"/>
      <c r="BI365" s="4"/>
      <c r="BJ365" s="4"/>
      <c r="BK365" s="4"/>
      <c r="BL365" s="4"/>
      <c r="BM365" s="4"/>
      <c r="BN365" s="61"/>
      <c r="BO365" s="61"/>
      <c r="BP365" s="61"/>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61"/>
      <c r="CU365" s="61"/>
      <c r="CV365" s="61"/>
      <c r="CW365" s="61"/>
      <c r="CX365" s="61"/>
      <c r="CY365" s="4"/>
      <c r="CZ365" s="4"/>
      <c r="DA365" s="4"/>
      <c r="DB365" s="4"/>
      <c r="DC365" s="4"/>
      <c r="DD365" s="4"/>
      <c r="DE365" s="4"/>
      <c r="DF365" s="4"/>
      <c r="DG365" s="4"/>
      <c r="DH365" s="4"/>
      <c r="DI365" s="4"/>
      <c r="DJ365" s="4"/>
    </row>
    <row r="366" spans="1:114" ht="15.75" customHeight="1">
      <c r="A366" s="61"/>
      <c r="B366" s="61"/>
      <c r="C366" s="61"/>
      <c r="D366" s="61"/>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61"/>
      <c r="AY366" s="61"/>
      <c r="AZ366" s="61"/>
      <c r="BA366" s="4"/>
      <c r="BB366" s="4"/>
      <c r="BC366" s="4"/>
      <c r="BD366" s="4"/>
      <c r="BE366" s="4"/>
      <c r="BF366" s="4"/>
      <c r="BG366" s="4"/>
      <c r="BH366" s="4"/>
      <c r="BI366" s="4"/>
      <c r="BJ366" s="4"/>
      <c r="BK366" s="4"/>
      <c r="BL366" s="4"/>
      <c r="BM366" s="4"/>
      <c r="BN366" s="61"/>
      <c r="BO366" s="61"/>
      <c r="BP366" s="61"/>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61"/>
      <c r="CU366" s="61"/>
      <c r="CV366" s="61"/>
      <c r="CW366" s="61"/>
      <c r="CX366" s="61"/>
      <c r="CY366" s="4"/>
      <c r="CZ366" s="4"/>
      <c r="DA366" s="4"/>
      <c r="DB366" s="4"/>
      <c r="DC366" s="4"/>
      <c r="DD366" s="4"/>
      <c r="DE366" s="4"/>
      <c r="DF366" s="4"/>
      <c r="DG366" s="4"/>
      <c r="DH366" s="4"/>
      <c r="DI366" s="4"/>
      <c r="DJ366" s="4"/>
    </row>
    <row r="367" spans="1:114" ht="15.75" customHeight="1">
      <c r="A367" s="61"/>
      <c r="B367" s="61"/>
      <c r="C367" s="61"/>
      <c r="D367" s="61"/>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61"/>
      <c r="AY367" s="61"/>
      <c r="AZ367" s="61"/>
      <c r="BA367" s="4"/>
      <c r="BB367" s="4"/>
      <c r="BC367" s="4"/>
      <c r="BD367" s="4"/>
      <c r="BE367" s="4"/>
      <c r="BF367" s="4"/>
      <c r="BG367" s="4"/>
      <c r="BH367" s="4"/>
      <c r="BI367" s="4"/>
      <c r="BJ367" s="4"/>
      <c r="BK367" s="4"/>
      <c r="BL367" s="4"/>
      <c r="BM367" s="4"/>
      <c r="BN367" s="61"/>
      <c r="BO367" s="61"/>
      <c r="BP367" s="61"/>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61"/>
      <c r="CU367" s="61"/>
      <c r="CV367" s="61"/>
      <c r="CW367" s="61"/>
      <c r="CX367" s="61"/>
      <c r="CY367" s="4"/>
      <c r="CZ367" s="4"/>
      <c r="DA367" s="4"/>
      <c r="DB367" s="4"/>
      <c r="DC367" s="4"/>
      <c r="DD367" s="4"/>
      <c r="DE367" s="4"/>
      <c r="DF367" s="4"/>
      <c r="DG367" s="4"/>
      <c r="DH367" s="4"/>
      <c r="DI367" s="4"/>
      <c r="DJ367" s="4"/>
    </row>
    <row r="368" spans="1:114" ht="15.75" customHeight="1">
      <c r="A368" s="61"/>
      <c r="B368" s="61"/>
      <c r="C368" s="61"/>
      <c r="D368" s="61"/>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61"/>
      <c r="AY368" s="61"/>
      <c r="AZ368" s="61"/>
      <c r="BA368" s="4"/>
      <c r="BB368" s="4"/>
      <c r="BC368" s="4"/>
      <c r="BD368" s="4"/>
      <c r="BE368" s="4"/>
      <c r="BF368" s="4"/>
      <c r="BG368" s="4"/>
      <c r="BH368" s="4"/>
      <c r="BI368" s="4"/>
      <c r="BJ368" s="4"/>
      <c r="BK368" s="4"/>
      <c r="BL368" s="4"/>
      <c r="BM368" s="4"/>
      <c r="BN368" s="61"/>
      <c r="BO368" s="61"/>
      <c r="BP368" s="61"/>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61"/>
      <c r="CU368" s="61"/>
      <c r="CV368" s="61"/>
      <c r="CW368" s="61"/>
      <c r="CX368" s="61"/>
      <c r="CY368" s="4"/>
      <c r="CZ368" s="4"/>
      <c r="DA368" s="4"/>
      <c r="DB368" s="4"/>
      <c r="DC368" s="4"/>
      <c r="DD368" s="4"/>
      <c r="DE368" s="4"/>
      <c r="DF368" s="4"/>
      <c r="DG368" s="4"/>
      <c r="DH368" s="4"/>
      <c r="DI368" s="4"/>
      <c r="DJ368" s="4"/>
    </row>
    <row r="369" spans="1:114" ht="15.75" customHeight="1">
      <c r="A369" s="61"/>
      <c r="B369" s="61"/>
      <c r="C369" s="61"/>
      <c r="D369" s="61"/>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61"/>
      <c r="AY369" s="61"/>
      <c r="AZ369" s="61"/>
      <c r="BA369" s="4"/>
      <c r="BB369" s="4"/>
      <c r="BC369" s="4"/>
      <c r="BD369" s="4"/>
      <c r="BE369" s="4"/>
      <c r="BF369" s="4"/>
      <c r="BG369" s="4"/>
      <c r="BH369" s="4"/>
      <c r="BI369" s="4"/>
      <c r="BJ369" s="4"/>
      <c r="BK369" s="4"/>
      <c r="BL369" s="4"/>
      <c r="BM369" s="4"/>
      <c r="BN369" s="61"/>
      <c r="BO369" s="61"/>
      <c r="BP369" s="61"/>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61"/>
      <c r="CU369" s="61"/>
      <c r="CV369" s="61"/>
      <c r="CW369" s="61"/>
      <c r="CX369" s="61"/>
      <c r="CY369" s="4"/>
      <c r="CZ369" s="4"/>
      <c r="DA369" s="4"/>
      <c r="DB369" s="4"/>
      <c r="DC369" s="4"/>
      <c r="DD369" s="4"/>
      <c r="DE369" s="4"/>
      <c r="DF369" s="4"/>
      <c r="DG369" s="4"/>
      <c r="DH369" s="4"/>
      <c r="DI369" s="4"/>
      <c r="DJ369" s="4"/>
    </row>
    <row r="370" spans="1:114" ht="15.75" customHeight="1">
      <c r="A370" s="61"/>
      <c r="B370" s="61"/>
      <c r="C370" s="61"/>
      <c r="D370" s="61"/>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61"/>
      <c r="AY370" s="61"/>
      <c r="AZ370" s="61"/>
      <c r="BA370" s="4"/>
      <c r="BB370" s="4"/>
      <c r="BC370" s="4"/>
      <c r="BD370" s="4"/>
      <c r="BE370" s="4"/>
      <c r="BF370" s="4"/>
      <c r="BG370" s="4"/>
      <c r="BH370" s="4"/>
      <c r="BI370" s="4"/>
      <c r="BJ370" s="4"/>
      <c r="BK370" s="4"/>
      <c r="BL370" s="4"/>
      <c r="BM370" s="4"/>
      <c r="BN370" s="61"/>
      <c r="BO370" s="61"/>
      <c r="BP370" s="61"/>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61"/>
      <c r="CU370" s="61"/>
      <c r="CV370" s="61"/>
      <c r="CW370" s="61"/>
      <c r="CX370" s="61"/>
      <c r="CY370" s="4"/>
      <c r="CZ370" s="4"/>
      <c r="DA370" s="4"/>
      <c r="DB370" s="4"/>
      <c r="DC370" s="4"/>
      <c r="DD370" s="4"/>
      <c r="DE370" s="4"/>
      <c r="DF370" s="4"/>
      <c r="DG370" s="4"/>
      <c r="DH370" s="4"/>
      <c r="DI370" s="4"/>
      <c r="DJ370" s="4"/>
    </row>
    <row r="371" spans="1:114" ht="15.75" customHeight="1">
      <c r="A371" s="61"/>
      <c r="B371" s="61"/>
      <c r="C371" s="61"/>
      <c r="D371" s="61"/>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61"/>
      <c r="AY371" s="61"/>
      <c r="AZ371" s="61"/>
      <c r="BA371" s="4"/>
      <c r="BB371" s="4"/>
      <c r="BC371" s="4"/>
      <c r="BD371" s="4"/>
      <c r="BE371" s="4"/>
      <c r="BF371" s="4"/>
      <c r="BG371" s="4"/>
      <c r="BH371" s="4"/>
      <c r="BI371" s="4"/>
      <c r="BJ371" s="4"/>
      <c r="BK371" s="4"/>
      <c r="BL371" s="4"/>
      <c r="BM371" s="4"/>
      <c r="BN371" s="61"/>
      <c r="BO371" s="61"/>
      <c r="BP371" s="61"/>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61"/>
      <c r="CU371" s="61"/>
      <c r="CV371" s="61"/>
      <c r="CW371" s="61"/>
      <c r="CX371" s="61"/>
      <c r="CY371" s="4"/>
      <c r="CZ371" s="4"/>
      <c r="DA371" s="4"/>
      <c r="DB371" s="4"/>
      <c r="DC371" s="4"/>
      <c r="DD371" s="4"/>
      <c r="DE371" s="4"/>
      <c r="DF371" s="4"/>
      <c r="DG371" s="4"/>
      <c r="DH371" s="4"/>
      <c r="DI371" s="4"/>
      <c r="DJ371" s="4"/>
    </row>
    <row r="372" spans="1:114" ht="15.75" customHeight="1">
      <c r="A372" s="61"/>
      <c r="B372" s="61"/>
      <c r="C372" s="61"/>
      <c r="D372" s="61"/>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61"/>
      <c r="AY372" s="61"/>
      <c r="AZ372" s="61"/>
      <c r="BA372" s="4"/>
      <c r="BB372" s="4"/>
      <c r="BC372" s="4"/>
      <c r="BD372" s="4"/>
      <c r="BE372" s="4"/>
      <c r="BF372" s="4"/>
      <c r="BG372" s="4"/>
      <c r="BH372" s="4"/>
      <c r="BI372" s="4"/>
      <c r="BJ372" s="4"/>
      <c r="BK372" s="4"/>
      <c r="BL372" s="4"/>
      <c r="BM372" s="4"/>
      <c r="BN372" s="61"/>
      <c r="BO372" s="61"/>
      <c r="BP372" s="61"/>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61"/>
      <c r="CU372" s="61"/>
      <c r="CV372" s="61"/>
      <c r="CW372" s="61"/>
      <c r="CX372" s="61"/>
      <c r="CY372" s="4"/>
      <c r="CZ372" s="4"/>
      <c r="DA372" s="4"/>
      <c r="DB372" s="4"/>
      <c r="DC372" s="4"/>
      <c r="DD372" s="4"/>
      <c r="DE372" s="4"/>
      <c r="DF372" s="4"/>
      <c r="DG372" s="4"/>
      <c r="DH372" s="4"/>
      <c r="DI372" s="4"/>
      <c r="DJ372" s="4"/>
    </row>
    <row r="373" spans="1:114" ht="15.75" customHeight="1">
      <c r="A373" s="61"/>
      <c r="B373" s="61"/>
      <c r="C373" s="61"/>
      <c r="D373" s="61"/>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61"/>
      <c r="AY373" s="61"/>
      <c r="AZ373" s="61"/>
      <c r="BA373" s="4"/>
      <c r="BB373" s="4"/>
      <c r="BC373" s="4"/>
      <c r="BD373" s="4"/>
      <c r="BE373" s="4"/>
      <c r="BF373" s="4"/>
      <c r="BG373" s="4"/>
      <c r="BH373" s="4"/>
      <c r="BI373" s="4"/>
      <c r="BJ373" s="4"/>
      <c r="BK373" s="4"/>
      <c r="BL373" s="4"/>
      <c r="BM373" s="4"/>
      <c r="BN373" s="61"/>
      <c r="BO373" s="61"/>
      <c r="BP373" s="61"/>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61"/>
      <c r="CU373" s="61"/>
      <c r="CV373" s="61"/>
      <c r="CW373" s="61"/>
      <c r="CX373" s="61"/>
      <c r="CY373" s="4"/>
      <c r="CZ373" s="4"/>
      <c r="DA373" s="4"/>
      <c r="DB373" s="4"/>
      <c r="DC373" s="4"/>
      <c r="DD373" s="4"/>
      <c r="DE373" s="4"/>
      <c r="DF373" s="4"/>
      <c r="DG373" s="4"/>
      <c r="DH373" s="4"/>
      <c r="DI373" s="4"/>
      <c r="DJ373" s="4"/>
    </row>
    <row r="374" spans="1:114" ht="15.75" customHeight="1">
      <c r="A374" s="61"/>
      <c r="B374" s="61"/>
      <c r="C374" s="61"/>
      <c r="D374" s="61"/>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61"/>
      <c r="AY374" s="61"/>
      <c r="AZ374" s="61"/>
      <c r="BA374" s="4"/>
      <c r="BB374" s="4"/>
      <c r="BC374" s="4"/>
      <c r="BD374" s="4"/>
      <c r="BE374" s="4"/>
      <c r="BF374" s="4"/>
      <c r="BG374" s="4"/>
      <c r="BH374" s="4"/>
      <c r="BI374" s="4"/>
      <c r="BJ374" s="4"/>
      <c r="BK374" s="4"/>
      <c r="BL374" s="4"/>
      <c r="BM374" s="4"/>
      <c r="BN374" s="61"/>
      <c r="BO374" s="61"/>
      <c r="BP374" s="61"/>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61"/>
      <c r="CU374" s="61"/>
      <c r="CV374" s="61"/>
      <c r="CW374" s="61"/>
      <c r="CX374" s="61"/>
      <c r="CY374" s="4"/>
      <c r="CZ374" s="4"/>
      <c r="DA374" s="4"/>
      <c r="DB374" s="4"/>
      <c r="DC374" s="4"/>
      <c r="DD374" s="4"/>
      <c r="DE374" s="4"/>
      <c r="DF374" s="4"/>
      <c r="DG374" s="4"/>
      <c r="DH374" s="4"/>
      <c r="DI374" s="4"/>
      <c r="DJ374" s="4"/>
    </row>
    <row r="375" spans="1:114" ht="15.75" customHeight="1">
      <c r="A375" s="61"/>
      <c r="B375" s="61"/>
      <c r="C375" s="61"/>
      <c r="D375" s="61"/>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61"/>
      <c r="AY375" s="61"/>
      <c r="AZ375" s="61"/>
      <c r="BA375" s="4"/>
      <c r="BB375" s="4"/>
      <c r="BC375" s="4"/>
      <c r="BD375" s="4"/>
      <c r="BE375" s="4"/>
      <c r="BF375" s="4"/>
      <c r="BG375" s="4"/>
      <c r="BH375" s="4"/>
      <c r="BI375" s="4"/>
      <c r="BJ375" s="4"/>
      <c r="BK375" s="4"/>
      <c r="BL375" s="4"/>
      <c r="BM375" s="4"/>
      <c r="BN375" s="61"/>
      <c r="BO375" s="61"/>
      <c r="BP375" s="61"/>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61"/>
      <c r="CU375" s="61"/>
      <c r="CV375" s="61"/>
      <c r="CW375" s="61"/>
      <c r="CX375" s="61"/>
      <c r="CY375" s="4"/>
      <c r="CZ375" s="4"/>
      <c r="DA375" s="4"/>
      <c r="DB375" s="4"/>
      <c r="DC375" s="4"/>
      <c r="DD375" s="4"/>
      <c r="DE375" s="4"/>
      <c r="DF375" s="4"/>
      <c r="DG375" s="4"/>
      <c r="DH375" s="4"/>
      <c r="DI375" s="4"/>
      <c r="DJ375" s="4"/>
    </row>
    <row r="376" spans="1:114" ht="15.75" customHeight="1">
      <c r="A376" s="61"/>
      <c r="B376" s="61"/>
      <c r="C376" s="61"/>
      <c r="D376" s="61"/>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61"/>
      <c r="AY376" s="61"/>
      <c r="AZ376" s="61"/>
      <c r="BA376" s="4"/>
      <c r="BB376" s="4"/>
      <c r="BC376" s="4"/>
      <c r="BD376" s="4"/>
      <c r="BE376" s="4"/>
      <c r="BF376" s="4"/>
      <c r="BG376" s="4"/>
      <c r="BH376" s="4"/>
      <c r="BI376" s="4"/>
      <c r="BJ376" s="4"/>
      <c r="BK376" s="4"/>
      <c r="BL376" s="4"/>
      <c r="BM376" s="4"/>
      <c r="BN376" s="61"/>
      <c r="BO376" s="61"/>
      <c r="BP376" s="61"/>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61"/>
      <c r="CU376" s="61"/>
      <c r="CV376" s="61"/>
      <c r="CW376" s="61"/>
      <c r="CX376" s="61"/>
      <c r="CY376" s="4"/>
      <c r="CZ376" s="4"/>
      <c r="DA376" s="4"/>
      <c r="DB376" s="4"/>
      <c r="DC376" s="4"/>
      <c r="DD376" s="4"/>
      <c r="DE376" s="4"/>
      <c r="DF376" s="4"/>
      <c r="DG376" s="4"/>
      <c r="DH376" s="4"/>
      <c r="DI376" s="4"/>
      <c r="DJ376" s="4"/>
    </row>
    <row r="377" spans="1:114" ht="15.75" customHeight="1">
      <c r="A377" s="61"/>
      <c r="B377" s="61"/>
      <c r="C377" s="61"/>
      <c r="D377" s="61"/>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61"/>
      <c r="AY377" s="61"/>
      <c r="AZ377" s="61"/>
      <c r="BA377" s="4"/>
      <c r="BB377" s="4"/>
      <c r="BC377" s="4"/>
      <c r="BD377" s="4"/>
      <c r="BE377" s="4"/>
      <c r="BF377" s="4"/>
      <c r="BG377" s="4"/>
      <c r="BH377" s="4"/>
      <c r="BI377" s="4"/>
      <c r="BJ377" s="4"/>
      <c r="BK377" s="4"/>
      <c r="BL377" s="4"/>
      <c r="BM377" s="4"/>
      <c r="BN377" s="61"/>
      <c r="BO377" s="61"/>
      <c r="BP377" s="61"/>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61"/>
      <c r="CU377" s="61"/>
      <c r="CV377" s="61"/>
      <c r="CW377" s="61"/>
      <c r="CX377" s="61"/>
      <c r="CY377" s="4"/>
      <c r="CZ377" s="4"/>
      <c r="DA377" s="4"/>
      <c r="DB377" s="4"/>
      <c r="DC377" s="4"/>
      <c r="DD377" s="4"/>
      <c r="DE377" s="4"/>
      <c r="DF377" s="4"/>
      <c r="DG377" s="4"/>
      <c r="DH377" s="4"/>
      <c r="DI377" s="4"/>
      <c r="DJ377" s="4"/>
    </row>
    <row r="378" spans="1:114" ht="15.75" customHeight="1">
      <c r="A378" s="61"/>
      <c r="B378" s="61"/>
      <c r="C378" s="61"/>
      <c r="D378" s="61"/>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61"/>
      <c r="AY378" s="61"/>
      <c r="AZ378" s="61"/>
      <c r="BA378" s="4"/>
      <c r="BB378" s="4"/>
      <c r="BC378" s="4"/>
      <c r="BD378" s="4"/>
      <c r="BE378" s="4"/>
      <c r="BF378" s="4"/>
      <c r="BG378" s="4"/>
      <c r="BH378" s="4"/>
      <c r="BI378" s="4"/>
      <c r="BJ378" s="4"/>
      <c r="BK378" s="4"/>
      <c r="BL378" s="4"/>
      <c r="BM378" s="4"/>
      <c r="BN378" s="61"/>
      <c r="BO378" s="61"/>
      <c r="BP378" s="61"/>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61"/>
      <c r="CU378" s="61"/>
      <c r="CV378" s="61"/>
      <c r="CW378" s="61"/>
      <c r="CX378" s="61"/>
      <c r="CY378" s="4"/>
      <c r="CZ378" s="4"/>
      <c r="DA378" s="4"/>
      <c r="DB378" s="4"/>
      <c r="DC378" s="4"/>
      <c r="DD378" s="4"/>
      <c r="DE378" s="4"/>
      <c r="DF378" s="4"/>
      <c r="DG378" s="4"/>
      <c r="DH378" s="4"/>
      <c r="DI378" s="4"/>
      <c r="DJ378" s="4"/>
    </row>
    <row r="379" spans="1:114" ht="15.75" customHeight="1">
      <c r="A379" s="61"/>
      <c r="B379" s="61"/>
      <c r="C379" s="61"/>
      <c r="D379" s="61"/>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61"/>
      <c r="AY379" s="61"/>
      <c r="AZ379" s="61"/>
      <c r="BA379" s="4"/>
      <c r="BB379" s="4"/>
      <c r="BC379" s="4"/>
      <c r="BD379" s="4"/>
      <c r="BE379" s="4"/>
      <c r="BF379" s="4"/>
      <c r="BG379" s="4"/>
      <c r="BH379" s="4"/>
      <c r="BI379" s="4"/>
      <c r="BJ379" s="4"/>
      <c r="BK379" s="4"/>
      <c r="BL379" s="4"/>
      <c r="BM379" s="4"/>
      <c r="BN379" s="61"/>
      <c r="BO379" s="61"/>
      <c r="BP379" s="61"/>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61"/>
      <c r="CU379" s="61"/>
      <c r="CV379" s="61"/>
      <c r="CW379" s="61"/>
      <c r="CX379" s="61"/>
      <c r="CY379" s="4"/>
      <c r="CZ379" s="4"/>
      <c r="DA379" s="4"/>
      <c r="DB379" s="4"/>
      <c r="DC379" s="4"/>
      <c r="DD379" s="4"/>
      <c r="DE379" s="4"/>
      <c r="DF379" s="4"/>
      <c r="DG379" s="4"/>
      <c r="DH379" s="4"/>
      <c r="DI379" s="4"/>
      <c r="DJ379" s="4"/>
    </row>
    <row r="380" spans="1:114" ht="15.75" customHeight="1">
      <c r="A380" s="61"/>
      <c r="B380" s="61"/>
      <c r="C380" s="61"/>
      <c r="D380" s="61"/>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61"/>
      <c r="AY380" s="61"/>
      <c r="AZ380" s="61"/>
      <c r="BA380" s="4"/>
      <c r="BB380" s="4"/>
      <c r="BC380" s="4"/>
      <c r="BD380" s="4"/>
      <c r="BE380" s="4"/>
      <c r="BF380" s="4"/>
      <c r="BG380" s="4"/>
      <c r="BH380" s="4"/>
      <c r="BI380" s="4"/>
      <c r="BJ380" s="4"/>
      <c r="BK380" s="4"/>
      <c r="BL380" s="4"/>
      <c r="BM380" s="4"/>
      <c r="BN380" s="61"/>
      <c r="BO380" s="61"/>
      <c r="BP380" s="61"/>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61"/>
      <c r="CU380" s="61"/>
      <c r="CV380" s="61"/>
      <c r="CW380" s="61"/>
      <c r="CX380" s="61"/>
      <c r="CY380" s="4"/>
      <c r="CZ380" s="4"/>
      <c r="DA380" s="4"/>
      <c r="DB380" s="4"/>
      <c r="DC380" s="4"/>
      <c r="DD380" s="4"/>
      <c r="DE380" s="4"/>
      <c r="DF380" s="4"/>
      <c r="DG380" s="4"/>
      <c r="DH380" s="4"/>
      <c r="DI380" s="4"/>
      <c r="DJ380" s="4"/>
    </row>
    <row r="381" spans="1:114" ht="15.75" customHeight="1">
      <c r="A381" s="61"/>
      <c r="B381" s="61"/>
      <c r="C381" s="61"/>
      <c r="D381" s="61"/>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61"/>
      <c r="AY381" s="61"/>
      <c r="AZ381" s="61"/>
      <c r="BA381" s="4"/>
      <c r="BB381" s="4"/>
      <c r="BC381" s="4"/>
      <c r="BD381" s="4"/>
      <c r="BE381" s="4"/>
      <c r="BF381" s="4"/>
      <c r="BG381" s="4"/>
      <c r="BH381" s="4"/>
      <c r="BI381" s="4"/>
      <c r="BJ381" s="4"/>
      <c r="BK381" s="4"/>
      <c r="BL381" s="4"/>
      <c r="BM381" s="4"/>
      <c r="BN381" s="61"/>
      <c r="BO381" s="61"/>
      <c r="BP381" s="61"/>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61"/>
      <c r="CU381" s="61"/>
      <c r="CV381" s="61"/>
      <c r="CW381" s="61"/>
      <c r="CX381" s="61"/>
      <c r="CY381" s="4"/>
      <c r="CZ381" s="4"/>
      <c r="DA381" s="4"/>
      <c r="DB381" s="4"/>
      <c r="DC381" s="4"/>
      <c r="DD381" s="4"/>
      <c r="DE381" s="4"/>
      <c r="DF381" s="4"/>
      <c r="DG381" s="4"/>
      <c r="DH381" s="4"/>
      <c r="DI381" s="4"/>
      <c r="DJ381" s="4"/>
    </row>
    <row r="382" spans="1:114" ht="15.75" customHeight="1">
      <c r="A382" s="61"/>
      <c r="B382" s="61"/>
      <c r="C382" s="61"/>
      <c r="D382" s="61"/>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61"/>
      <c r="AY382" s="61"/>
      <c r="AZ382" s="61"/>
      <c r="BA382" s="4"/>
      <c r="BB382" s="4"/>
      <c r="BC382" s="4"/>
      <c r="BD382" s="4"/>
      <c r="BE382" s="4"/>
      <c r="BF382" s="4"/>
      <c r="BG382" s="4"/>
      <c r="BH382" s="4"/>
      <c r="BI382" s="4"/>
      <c r="BJ382" s="4"/>
      <c r="BK382" s="4"/>
      <c r="BL382" s="4"/>
      <c r="BM382" s="4"/>
      <c r="BN382" s="61"/>
      <c r="BO382" s="61"/>
      <c r="BP382" s="61"/>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61"/>
      <c r="CU382" s="61"/>
      <c r="CV382" s="61"/>
      <c r="CW382" s="61"/>
      <c r="CX382" s="61"/>
      <c r="CY382" s="4"/>
      <c r="CZ382" s="4"/>
      <c r="DA382" s="4"/>
      <c r="DB382" s="4"/>
      <c r="DC382" s="4"/>
      <c r="DD382" s="4"/>
      <c r="DE382" s="4"/>
      <c r="DF382" s="4"/>
      <c r="DG382" s="4"/>
      <c r="DH382" s="4"/>
      <c r="DI382" s="4"/>
      <c r="DJ382" s="4"/>
    </row>
    <row r="383" spans="1:114" ht="15.75" customHeight="1">
      <c r="A383" s="61"/>
      <c r="B383" s="61"/>
      <c r="C383" s="61"/>
      <c r="D383" s="61"/>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61"/>
      <c r="AY383" s="61"/>
      <c r="AZ383" s="61"/>
      <c r="BA383" s="4"/>
      <c r="BB383" s="4"/>
      <c r="BC383" s="4"/>
      <c r="BD383" s="4"/>
      <c r="BE383" s="4"/>
      <c r="BF383" s="4"/>
      <c r="BG383" s="4"/>
      <c r="BH383" s="4"/>
      <c r="BI383" s="4"/>
      <c r="BJ383" s="4"/>
      <c r="BK383" s="4"/>
      <c r="BL383" s="4"/>
      <c r="BM383" s="4"/>
      <c r="BN383" s="61"/>
      <c r="BO383" s="61"/>
      <c r="BP383" s="61"/>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61"/>
      <c r="CU383" s="61"/>
      <c r="CV383" s="61"/>
      <c r="CW383" s="61"/>
      <c r="CX383" s="61"/>
      <c r="CY383" s="4"/>
      <c r="CZ383" s="4"/>
      <c r="DA383" s="4"/>
      <c r="DB383" s="4"/>
      <c r="DC383" s="4"/>
      <c r="DD383" s="4"/>
      <c r="DE383" s="4"/>
      <c r="DF383" s="4"/>
      <c r="DG383" s="4"/>
      <c r="DH383" s="4"/>
      <c r="DI383" s="4"/>
      <c r="DJ383" s="4"/>
    </row>
    <row r="384" spans="1:114" ht="15.75" customHeight="1">
      <c r="A384" s="61"/>
      <c r="B384" s="61"/>
      <c r="C384" s="61"/>
      <c r="D384" s="61"/>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61"/>
      <c r="AY384" s="61"/>
      <c r="AZ384" s="61"/>
      <c r="BA384" s="4"/>
      <c r="BB384" s="4"/>
      <c r="BC384" s="4"/>
      <c r="BD384" s="4"/>
      <c r="BE384" s="4"/>
      <c r="BF384" s="4"/>
      <c r="BG384" s="4"/>
      <c r="BH384" s="4"/>
      <c r="BI384" s="4"/>
      <c r="BJ384" s="4"/>
      <c r="BK384" s="4"/>
      <c r="BL384" s="4"/>
      <c r="BM384" s="4"/>
      <c r="BN384" s="61"/>
      <c r="BO384" s="61"/>
      <c r="BP384" s="61"/>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61"/>
      <c r="CU384" s="61"/>
      <c r="CV384" s="61"/>
      <c r="CW384" s="61"/>
      <c r="CX384" s="61"/>
      <c r="CY384" s="4"/>
      <c r="CZ384" s="4"/>
      <c r="DA384" s="4"/>
      <c r="DB384" s="4"/>
      <c r="DC384" s="4"/>
      <c r="DD384" s="4"/>
      <c r="DE384" s="4"/>
      <c r="DF384" s="4"/>
      <c r="DG384" s="4"/>
      <c r="DH384" s="4"/>
      <c r="DI384" s="4"/>
      <c r="DJ384" s="4"/>
    </row>
    <row r="385" spans="1:114" ht="15.75" customHeight="1">
      <c r="A385" s="61"/>
      <c r="B385" s="61"/>
      <c r="C385" s="61"/>
      <c r="D385" s="61"/>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61"/>
      <c r="AY385" s="61"/>
      <c r="AZ385" s="61"/>
      <c r="BA385" s="4"/>
      <c r="BB385" s="4"/>
      <c r="BC385" s="4"/>
      <c r="BD385" s="4"/>
      <c r="BE385" s="4"/>
      <c r="BF385" s="4"/>
      <c r="BG385" s="4"/>
      <c r="BH385" s="4"/>
      <c r="BI385" s="4"/>
      <c r="BJ385" s="4"/>
      <c r="BK385" s="4"/>
      <c r="BL385" s="4"/>
      <c r="BM385" s="4"/>
      <c r="BN385" s="61"/>
      <c r="BO385" s="61"/>
      <c r="BP385" s="61"/>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61"/>
      <c r="CU385" s="61"/>
      <c r="CV385" s="61"/>
      <c r="CW385" s="61"/>
      <c r="CX385" s="61"/>
      <c r="CY385" s="4"/>
      <c r="CZ385" s="4"/>
      <c r="DA385" s="4"/>
      <c r="DB385" s="4"/>
      <c r="DC385" s="4"/>
      <c r="DD385" s="4"/>
      <c r="DE385" s="4"/>
      <c r="DF385" s="4"/>
      <c r="DG385" s="4"/>
      <c r="DH385" s="4"/>
      <c r="DI385" s="4"/>
      <c r="DJ385" s="4"/>
    </row>
    <row r="386" spans="1:114" ht="15.75" customHeight="1">
      <c r="A386" s="61"/>
      <c r="B386" s="61"/>
      <c r="C386" s="61"/>
      <c r="D386" s="61"/>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61"/>
      <c r="AY386" s="61"/>
      <c r="AZ386" s="61"/>
      <c r="BA386" s="4"/>
      <c r="BB386" s="4"/>
      <c r="BC386" s="4"/>
      <c r="BD386" s="4"/>
      <c r="BE386" s="4"/>
      <c r="BF386" s="4"/>
      <c r="BG386" s="4"/>
      <c r="BH386" s="4"/>
      <c r="BI386" s="4"/>
      <c r="BJ386" s="4"/>
      <c r="BK386" s="4"/>
      <c r="BL386" s="4"/>
      <c r="BM386" s="4"/>
      <c r="BN386" s="61"/>
      <c r="BO386" s="61"/>
      <c r="BP386" s="61"/>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61"/>
      <c r="CU386" s="61"/>
      <c r="CV386" s="61"/>
      <c r="CW386" s="61"/>
      <c r="CX386" s="61"/>
      <c r="CY386" s="4"/>
      <c r="CZ386" s="4"/>
      <c r="DA386" s="4"/>
      <c r="DB386" s="4"/>
      <c r="DC386" s="4"/>
      <c r="DD386" s="4"/>
      <c r="DE386" s="4"/>
      <c r="DF386" s="4"/>
      <c r="DG386" s="4"/>
      <c r="DH386" s="4"/>
      <c r="DI386" s="4"/>
      <c r="DJ386" s="4"/>
    </row>
    <row r="387" spans="1:114" ht="15.75" customHeight="1">
      <c r="A387" s="61"/>
      <c r="B387" s="61"/>
      <c r="C387" s="61"/>
      <c r="D387" s="61"/>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61"/>
      <c r="AY387" s="61"/>
      <c r="AZ387" s="61"/>
      <c r="BA387" s="4"/>
      <c r="BB387" s="4"/>
      <c r="BC387" s="4"/>
      <c r="BD387" s="4"/>
      <c r="BE387" s="4"/>
      <c r="BF387" s="4"/>
      <c r="BG387" s="4"/>
      <c r="BH387" s="4"/>
      <c r="BI387" s="4"/>
      <c r="BJ387" s="4"/>
      <c r="BK387" s="4"/>
      <c r="BL387" s="4"/>
      <c r="BM387" s="4"/>
      <c r="BN387" s="61"/>
      <c r="BO387" s="61"/>
      <c r="BP387" s="61"/>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61"/>
      <c r="CU387" s="61"/>
      <c r="CV387" s="61"/>
      <c r="CW387" s="61"/>
      <c r="CX387" s="61"/>
      <c r="CY387" s="4"/>
      <c r="CZ387" s="4"/>
      <c r="DA387" s="4"/>
      <c r="DB387" s="4"/>
      <c r="DC387" s="4"/>
      <c r="DD387" s="4"/>
      <c r="DE387" s="4"/>
      <c r="DF387" s="4"/>
      <c r="DG387" s="4"/>
      <c r="DH387" s="4"/>
      <c r="DI387" s="4"/>
      <c r="DJ387" s="4"/>
    </row>
    <row r="388" spans="1:114" ht="15.75" customHeight="1">
      <c r="A388" s="61"/>
      <c r="B388" s="61"/>
      <c r="C388" s="61"/>
      <c r="D388" s="61"/>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61"/>
      <c r="AY388" s="61"/>
      <c r="AZ388" s="61"/>
      <c r="BA388" s="4"/>
      <c r="BB388" s="4"/>
      <c r="BC388" s="4"/>
      <c r="BD388" s="4"/>
      <c r="BE388" s="4"/>
      <c r="BF388" s="4"/>
      <c r="BG388" s="4"/>
      <c r="BH388" s="4"/>
      <c r="BI388" s="4"/>
      <c r="BJ388" s="4"/>
      <c r="BK388" s="4"/>
      <c r="BL388" s="4"/>
      <c r="BM388" s="4"/>
      <c r="BN388" s="61"/>
      <c r="BO388" s="61"/>
      <c r="BP388" s="61"/>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61"/>
      <c r="CU388" s="61"/>
      <c r="CV388" s="61"/>
      <c r="CW388" s="61"/>
      <c r="CX388" s="61"/>
      <c r="CY388" s="4"/>
      <c r="CZ388" s="4"/>
      <c r="DA388" s="4"/>
      <c r="DB388" s="4"/>
      <c r="DC388" s="4"/>
      <c r="DD388" s="4"/>
      <c r="DE388" s="4"/>
      <c r="DF388" s="4"/>
      <c r="DG388" s="4"/>
      <c r="DH388" s="4"/>
      <c r="DI388" s="4"/>
      <c r="DJ388" s="4"/>
    </row>
    <row r="389" spans="1:114" ht="15.75" customHeight="1">
      <c r="A389" s="61"/>
      <c r="B389" s="61"/>
      <c r="C389" s="61"/>
      <c r="D389" s="61"/>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61"/>
      <c r="AY389" s="61"/>
      <c r="AZ389" s="61"/>
      <c r="BA389" s="4"/>
      <c r="BB389" s="4"/>
      <c r="BC389" s="4"/>
      <c r="BD389" s="4"/>
      <c r="BE389" s="4"/>
      <c r="BF389" s="4"/>
      <c r="BG389" s="4"/>
      <c r="BH389" s="4"/>
      <c r="BI389" s="4"/>
      <c r="BJ389" s="4"/>
      <c r="BK389" s="4"/>
      <c r="BL389" s="4"/>
      <c r="BM389" s="4"/>
      <c r="BN389" s="61"/>
      <c r="BO389" s="61"/>
      <c r="BP389" s="61"/>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61"/>
      <c r="CU389" s="61"/>
      <c r="CV389" s="61"/>
      <c r="CW389" s="61"/>
      <c r="CX389" s="61"/>
      <c r="CY389" s="4"/>
      <c r="CZ389" s="4"/>
      <c r="DA389" s="4"/>
      <c r="DB389" s="4"/>
      <c r="DC389" s="4"/>
      <c r="DD389" s="4"/>
      <c r="DE389" s="4"/>
      <c r="DF389" s="4"/>
      <c r="DG389" s="4"/>
      <c r="DH389" s="4"/>
      <c r="DI389" s="4"/>
      <c r="DJ389" s="4"/>
    </row>
    <row r="390" spans="1:114" ht="15.75" customHeight="1">
      <c r="A390" s="61"/>
      <c r="B390" s="61"/>
      <c r="C390" s="61"/>
      <c r="D390" s="61"/>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61"/>
      <c r="AY390" s="61"/>
      <c r="AZ390" s="61"/>
      <c r="BA390" s="4"/>
      <c r="BB390" s="4"/>
      <c r="BC390" s="4"/>
      <c r="BD390" s="4"/>
      <c r="BE390" s="4"/>
      <c r="BF390" s="4"/>
      <c r="BG390" s="4"/>
      <c r="BH390" s="4"/>
      <c r="BI390" s="4"/>
      <c r="BJ390" s="4"/>
      <c r="BK390" s="4"/>
      <c r="BL390" s="4"/>
      <c r="BM390" s="4"/>
      <c r="BN390" s="61"/>
      <c r="BO390" s="61"/>
      <c r="BP390" s="61"/>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61"/>
      <c r="CU390" s="61"/>
      <c r="CV390" s="61"/>
      <c r="CW390" s="61"/>
      <c r="CX390" s="61"/>
      <c r="CY390" s="4"/>
      <c r="CZ390" s="4"/>
      <c r="DA390" s="4"/>
      <c r="DB390" s="4"/>
      <c r="DC390" s="4"/>
      <c r="DD390" s="4"/>
      <c r="DE390" s="4"/>
      <c r="DF390" s="4"/>
      <c r="DG390" s="4"/>
      <c r="DH390" s="4"/>
      <c r="DI390" s="4"/>
      <c r="DJ390" s="4"/>
    </row>
    <row r="391" spans="1:114" ht="15.75" customHeight="1">
      <c r="A391" s="61"/>
      <c r="B391" s="61"/>
      <c r="C391" s="61"/>
      <c r="D391" s="61"/>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61"/>
      <c r="AY391" s="61"/>
      <c r="AZ391" s="61"/>
      <c r="BA391" s="4"/>
      <c r="BB391" s="4"/>
      <c r="BC391" s="4"/>
      <c r="BD391" s="4"/>
      <c r="BE391" s="4"/>
      <c r="BF391" s="4"/>
      <c r="BG391" s="4"/>
      <c r="BH391" s="4"/>
      <c r="BI391" s="4"/>
      <c r="BJ391" s="4"/>
      <c r="BK391" s="4"/>
      <c r="BL391" s="4"/>
      <c r="BM391" s="4"/>
      <c r="BN391" s="61"/>
      <c r="BO391" s="61"/>
      <c r="BP391" s="61"/>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61"/>
      <c r="CU391" s="61"/>
      <c r="CV391" s="61"/>
      <c r="CW391" s="61"/>
      <c r="CX391" s="61"/>
      <c r="CY391" s="4"/>
      <c r="CZ391" s="4"/>
      <c r="DA391" s="4"/>
      <c r="DB391" s="4"/>
      <c r="DC391" s="4"/>
      <c r="DD391" s="4"/>
      <c r="DE391" s="4"/>
      <c r="DF391" s="4"/>
      <c r="DG391" s="4"/>
      <c r="DH391" s="4"/>
      <c r="DI391" s="4"/>
      <c r="DJ391" s="4"/>
    </row>
    <row r="392" spans="1:114" ht="15.75" customHeight="1">
      <c r="A392" s="61"/>
      <c r="B392" s="61"/>
      <c r="C392" s="61"/>
      <c r="D392" s="61"/>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61"/>
      <c r="AY392" s="61"/>
      <c r="AZ392" s="61"/>
      <c r="BA392" s="4"/>
      <c r="BB392" s="4"/>
      <c r="BC392" s="4"/>
      <c r="BD392" s="4"/>
      <c r="BE392" s="4"/>
      <c r="BF392" s="4"/>
      <c r="BG392" s="4"/>
      <c r="BH392" s="4"/>
      <c r="BI392" s="4"/>
      <c r="BJ392" s="4"/>
      <c r="BK392" s="4"/>
      <c r="BL392" s="4"/>
      <c r="BM392" s="4"/>
      <c r="BN392" s="61"/>
      <c r="BO392" s="61"/>
      <c r="BP392" s="61"/>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61"/>
      <c r="CU392" s="61"/>
      <c r="CV392" s="61"/>
      <c r="CW392" s="61"/>
      <c r="CX392" s="61"/>
      <c r="CY392" s="4"/>
      <c r="CZ392" s="4"/>
      <c r="DA392" s="4"/>
      <c r="DB392" s="4"/>
      <c r="DC392" s="4"/>
      <c r="DD392" s="4"/>
      <c r="DE392" s="4"/>
      <c r="DF392" s="4"/>
      <c r="DG392" s="4"/>
      <c r="DH392" s="4"/>
      <c r="DI392" s="4"/>
      <c r="DJ392" s="4"/>
    </row>
    <row r="393" spans="1:114" ht="15.75" customHeight="1">
      <c r="A393" s="61"/>
      <c r="B393" s="61"/>
      <c r="C393" s="61"/>
      <c r="D393" s="61"/>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61"/>
      <c r="AY393" s="61"/>
      <c r="AZ393" s="61"/>
      <c r="BA393" s="4"/>
      <c r="BB393" s="4"/>
      <c r="BC393" s="4"/>
      <c r="BD393" s="4"/>
      <c r="BE393" s="4"/>
      <c r="BF393" s="4"/>
      <c r="BG393" s="4"/>
      <c r="BH393" s="4"/>
      <c r="BI393" s="4"/>
      <c r="BJ393" s="4"/>
      <c r="BK393" s="4"/>
      <c r="BL393" s="4"/>
      <c r="BM393" s="4"/>
      <c r="BN393" s="61"/>
      <c r="BO393" s="61"/>
      <c r="BP393" s="61"/>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61"/>
      <c r="CU393" s="61"/>
      <c r="CV393" s="61"/>
      <c r="CW393" s="61"/>
      <c r="CX393" s="61"/>
      <c r="CY393" s="4"/>
      <c r="CZ393" s="4"/>
      <c r="DA393" s="4"/>
      <c r="DB393" s="4"/>
      <c r="DC393" s="4"/>
      <c r="DD393" s="4"/>
      <c r="DE393" s="4"/>
      <c r="DF393" s="4"/>
      <c r="DG393" s="4"/>
      <c r="DH393" s="4"/>
      <c r="DI393" s="4"/>
      <c r="DJ393" s="4"/>
    </row>
    <row r="394" spans="1:114" ht="15.75" customHeight="1">
      <c r="A394" s="61"/>
      <c r="B394" s="61"/>
      <c r="C394" s="61"/>
      <c r="D394" s="61"/>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61"/>
      <c r="AY394" s="61"/>
      <c r="AZ394" s="61"/>
      <c r="BA394" s="4"/>
      <c r="BB394" s="4"/>
      <c r="BC394" s="4"/>
      <c r="BD394" s="4"/>
      <c r="BE394" s="4"/>
      <c r="BF394" s="4"/>
      <c r="BG394" s="4"/>
      <c r="BH394" s="4"/>
      <c r="BI394" s="4"/>
      <c r="BJ394" s="4"/>
      <c r="BK394" s="4"/>
      <c r="BL394" s="4"/>
      <c r="BM394" s="4"/>
      <c r="BN394" s="61"/>
      <c r="BO394" s="61"/>
      <c r="BP394" s="61"/>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61"/>
      <c r="CU394" s="61"/>
      <c r="CV394" s="61"/>
      <c r="CW394" s="61"/>
      <c r="CX394" s="61"/>
      <c r="CY394" s="4"/>
      <c r="CZ394" s="4"/>
      <c r="DA394" s="4"/>
      <c r="DB394" s="4"/>
      <c r="DC394" s="4"/>
      <c r="DD394" s="4"/>
      <c r="DE394" s="4"/>
      <c r="DF394" s="4"/>
      <c r="DG394" s="4"/>
      <c r="DH394" s="4"/>
      <c r="DI394" s="4"/>
      <c r="DJ394" s="4"/>
    </row>
    <row r="395" spans="1:114" ht="15.75" customHeight="1">
      <c r="A395" s="61"/>
      <c r="B395" s="61"/>
      <c r="C395" s="61"/>
      <c r="D395" s="61"/>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61"/>
      <c r="AY395" s="61"/>
      <c r="AZ395" s="61"/>
      <c r="BA395" s="4"/>
      <c r="BB395" s="4"/>
      <c r="BC395" s="4"/>
      <c r="BD395" s="4"/>
      <c r="BE395" s="4"/>
      <c r="BF395" s="4"/>
      <c r="BG395" s="4"/>
      <c r="BH395" s="4"/>
      <c r="BI395" s="4"/>
      <c r="BJ395" s="4"/>
      <c r="BK395" s="4"/>
      <c r="BL395" s="4"/>
      <c r="BM395" s="4"/>
      <c r="BN395" s="61"/>
      <c r="BO395" s="61"/>
      <c r="BP395" s="61"/>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61"/>
      <c r="CU395" s="61"/>
      <c r="CV395" s="61"/>
      <c r="CW395" s="61"/>
      <c r="CX395" s="61"/>
      <c r="CY395" s="4"/>
      <c r="CZ395" s="4"/>
      <c r="DA395" s="4"/>
      <c r="DB395" s="4"/>
      <c r="DC395" s="4"/>
      <c r="DD395" s="4"/>
      <c r="DE395" s="4"/>
      <c r="DF395" s="4"/>
      <c r="DG395" s="4"/>
      <c r="DH395" s="4"/>
      <c r="DI395" s="4"/>
      <c r="DJ395" s="4"/>
    </row>
    <row r="396" spans="1:114" ht="15.75" customHeight="1">
      <c r="A396" s="61"/>
      <c r="B396" s="61"/>
      <c r="C396" s="61"/>
      <c r="D396" s="61"/>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61"/>
      <c r="AY396" s="61"/>
      <c r="AZ396" s="61"/>
      <c r="BA396" s="4"/>
      <c r="BB396" s="4"/>
      <c r="BC396" s="4"/>
      <c r="BD396" s="4"/>
      <c r="BE396" s="4"/>
      <c r="BF396" s="4"/>
      <c r="BG396" s="4"/>
      <c r="BH396" s="4"/>
      <c r="BI396" s="4"/>
      <c r="BJ396" s="4"/>
      <c r="BK396" s="4"/>
      <c r="BL396" s="4"/>
      <c r="BM396" s="4"/>
      <c r="BN396" s="61"/>
      <c r="BO396" s="61"/>
      <c r="BP396" s="61"/>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61"/>
      <c r="CU396" s="61"/>
      <c r="CV396" s="61"/>
      <c r="CW396" s="61"/>
      <c r="CX396" s="61"/>
      <c r="CY396" s="4"/>
      <c r="CZ396" s="4"/>
      <c r="DA396" s="4"/>
      <c r="DB396" s="4"/>
      <c r="DC396" s="4"/>
      <c r="DD396" s="4"/>
      <c r="DE396" s="4"/>
      <c r="DF396" s="4"/>
      <c r="DG396" s="4"/>
      <c r="DH396" s="4"/>
      <c r="DI396" s="4"/>
      <c r="DJ396" s="4"/>
    </row>
    <row r="397" spans="1:114" ht="15.75" customHeight="1">
      <c r="A397" s="61"/>
      <c r="B397" s="61"/>
      <c r="C397" s="61"/>
      <c r="D397" s="61"/>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61"/>
      <c r="AY397" s="61"/>
      <c r="AZ397" s="61"/>
      <c r="BA397" s="4"/>
      <c r="BB397" s="4"/>
      <c r="BC397" s="4"/>
      <c r="BD397" s="4"/>
      <c r="BE397" s="4"/>
      <c r="BF397" s="4"/>
      <c r="BG397" s="4"/>
      <c r="BH397" s="4"/>
      <c r="BI397" s="4"/>
      <c r="BJ397" s="4"/>
      <c r="BK397" s="4"/>
      <c r="BL397" s="4"/>
      <c r="BM397" s="4"/>
      <c r="BN397" s="61"/>
      <c r="BO397" s="61"/>
      <c r="BP397" s="61"/>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61"/>
      <c r="CU397" s="61"/>
      <c r="CV397" s="61"/>
      <c r="CW397" s="61"/>
      <c r="CX397" s="61"/>
      <c r="CY397" s="4"/>
      <c r="CZ397" s="4"/>
      <c r="DA397" s="4"/>
      <c r="DB397" s="4"/>
      <c r="DC397" s="4"/>
      <c r="DD397" s="4"/>
      <c r="DE397" s="4"/>
      <c r="DF397" s="4"/>
      <c r="DG397" s="4"/>
      <c r="DH397" s="4"/>
      <c r="DI397" s="4"/>
      <c r="DJ397" s="4"/>
    </row>
    <row r="398" spans="1:114" ht="15.75" customHeight="1">
      <c r="A398" s="61"/>
      <c r="B398" s="61"/>
      <c r="C398" s="61"/>
      <c r="D398" s="61"/>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61"/>
      <c r="AY398" s="61"/>
      <c r="AZ398" s="61"/>
      <c r="BA398" s="4"/>
      <c r="BB398" s="4"/>
      <c r="BC398" s="4"/>
      <c r="BD398" s="4"/>
      <c r="BE398" s="4"/>
      <c r="BF398" s="4"/>
      <c r="BG398" s="4"/>
      <c r="BH398" s="4"/>
      <c r="BI398" s="4"/>
      <c r="BJ398" s="4"/>
      <c r="BK398" s="4"/>
      <c r="BL398" s="4"/>
      <c r="BM398" s="4"/>
      <c r="BN398" s="61"/>
      <c r="BO398" s="61"/>
      <c r="BP398" s="61"/>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61"/>
      <c r="CU398" s="61"/>
      <c r="CV398" s="61"/>
      <c r="CW398" s="61"/>
      <c r="CX398" s="61"/>
      <c r="CY398" s="4"/>
      <c r="CZ398" s="4"/>
      <c r="DA398" s="4"/>
      <c r="DB398" s="4"/>
      <c r="DC398" s="4"/>
      <c r="DD398" s="4"/>
      <c r="DE398" s="4"/>
      <c r="DF398" s="4"/>
      <c r="DG398" s="4"/>
      <c r="DH398" s="4"/>
      <c r="DI398" s="4"/>
      <c r="DJ398" s="4"/>
    </row>
    <row r="399" spans="1:114" ht="15.75" customHeight="1">
      <c r="A399" s="61"/>
      <c r="B399" s="61"/>
      <c r="C399" s="61"/>
      <c r="D399" s="61"/>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61"/>
      <c r="AY399" s="61"/>
      <c r="AZ399" s="61"/>
      <c r="BA399" s="4"/>
      <c r="BB399" s="4"/>
      <c r="BC399" s="4"/>
      <c r="BD399" s="4"/>
      <c r="BE399" s="4"/>
      <c r="BF399" s="4"/>
      <c r="BG399" s="4"/>
      <c r="BH399" s="4"/>
      <c r="BI399" s="4"/>
      <c r="BJ399" s="4"/>
      <c r="BK399" s="4"/>
      <c r="BL399" s="4"/>
      <c r="BM399" s="4"/>
      <c r="BN399" s="61"/>
      <c r="BO399" s="61"/>
      <c r="BP399" s="61"/>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61"/>
      <c r="CU399" s="61"/>
      <c r="CV399" s="61"/>
      <c r="CW399" s="61"/>
      <c r="CX399" s="61"/>
      <c r="CY399" s="4"/>
      <c r="CZ399" s="4"/>
      <c r="DA399" s="4"/>
      <c r="DB399" s="4"/>
      <c r="DC399" s="4"/>
      <c r="DD399" s="4"/>
      <c r="DE399" s="4"/>
      <c r="DF399" s="4"/>
      <c r="DG399" s="4"/>
      <c r="DH399" s="4"/>
      <c r="DI399" s="4"/>
      <c r="DJ399" s="4"/>
    </row>
    <row r="400" spans="1:114" ht="15.75" customHeight="1">
      <c r="A400" s="61"/>
      <c r="B400" s="61"/>
      <c r="C400" s="61"/>
      <c r="D400" s="61"/>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61"/>
      <c r="AY400" s="61"/>
      <c r="AZ400" s="61"/>
      <c r="BA400" s="4"/>
      <c r="BB400" s="4"/>
      <c r="BC400" s="4"/>
      <c r="BD400" s="4"/>
      <c r="BE400" s="4"/>
      <c r="BF400" s="4"/>
      <c r="BG400" s="4"/>
      <c r="BH400" s="4"/>
      <c r="BI400" s="4"/>
      <c r="BJ400" s="4"/>
      <c r="BK400" s="4"/>
      <c r="BL400" s="4"/>
      <c r="BM400" s="4"/>
      <c r="BN400" s="61"/>
      <c r="BO400" s="61"/>
      <c r="BP400" s="61"/>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61"/>
      <c r="CU400" s="61"/>
      <c r="CV400" s="61"/>
      <c r="CW400" s="61"/>
      <c r="CX400" s="61"/>
      <c r="CY400" s="4"/>
      <c r="CZ400" s="4"/>
      <c r="DA400" s="4"/>
      <c r="DB400" s="4"/>
      <c r="DC400" s="4"/>
      <c r="DD400" s="4"/>
      <c r="DE400" s="4"/>
      <c r="DF400" s="4"/>
      <c r="DG400" s="4"/>
      <c r="DH400" s="4"/>
      <c r="DI400" s="4"/>
      <c r="DJ400" s="4"/>
    </row>
    <row r="401" spans="1:114" ht="15.75" customHeight="1">
      <c r="A401" s="61"/>
      <c r="B401" s="61"/>
      <c r="C401" s="61"/>
      <c r="D401" s="61"/>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61"/>
      <c r="AY401" s="61"/>
      <c r="AZ401" s="61"/>
      <c r="BA401" s="4"/>
      <c r="BB401" s="4"/>
      <c r="BC401" s="4"/>
      <c r="BD401" s="4"/>
      <c r="BE401" s="4"/>
      <c r="BF401" s="4"/>
      <c r="BG401" s="4"/>
      <c r="BH401" s="4"/>
      <c r="BI401" s="4"/>
      <c r="BJ401" s="4"/>
      <c r="BK401" s="4"/>
      <c r="BL401" s="4"/>
      <c r="BM401" s="4"/>
      <c r="BN401" s="61"/>
      <c r="BO401" s="61"/>
      <c r="BP401" s="61"/>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61"/>
      <c r="CU401" s="61"/>
      <c r="CV401" s="61"/>
      <c r="CW401" s="61"/>
      <c r="CX401" s="61"/>
      <c r="CY401" s="4"/>
      <c r="CZ401" s="4"/>
      <c r="DA401" s="4"/>
      <c r="DB401" s="4"/>
      <c r="DC401" s="4"/>
      <c r="DD401" s="4"/>
      <c r="DE401" s="4"/>
      <c r="DF401" s="4"/>
      <c r="DG401" s="4"/>
      <c r="DH401" s="4"/>
      <c r="DI401" s="4"/>
      <c r="DJ401" s="4"/>
    </row>
    <row r="402" spans="1:114" ht="15.75" customHeight="1">
      <c r="A402" s="61"/>
      <c r="B402" s="61"/>
      <c r="C402" s="61"/>
      <c r="D402" s="61"/>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61"/>
      <c r="AY402" s="61"/>
      <c r="AZ402" s="61"/>
      <c r="BA402" s="4"/>
      <c r="BB402" s="4"/>
      <c r="BC402" s="4"/>
      <c r="BD402" s="4"/>
      <c r="BE402" s="4"/>
      <c r="BF402" s="4"/>
      <c r="BG402" s="4"/>
      <c r="BH402" s="4"/>
      <c r="BI402" s="4"/>
      <c r="BJ402" s="4"/>
      <c r="BK402" s="4"/>
      <c r="BL402" s="4"/>
      <c r="BM402" s="4"/>
      <c r="BN402" s="61"/>
      <c r="BO402" s="61"/>
      <c r="BP402" s="61"/>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61"/>
      <c r="CU402" s="61"/>
      <c r="CV402" s="61"/>
      <c r="CW402" s="61"/>
      <c r="CX402" s="61"/>
      <c r="CY402" s="4"/>
      <c r="CZ402" s="4"/>
      <c r="DA402" s="4"/>
      <c r="DB402" s="4"/>
      <c r="DC402" s="4"/>
      <c r="DD402" s="4"/>
      <c r="DE402" s="4"/>
      <c r="DF402" s="4"/>
      <c r="DG402" s="4"/>
      <c r="DH402" s="4"/>
      <c r="DI402" s="4"/>
      <c r="DJ402" s="4"/>
    </row>
    <row r="403" spans="1:114" ht="15.75" customHeight="1">
      <c r="A403" s="61"/>
      <c r="B403" s="61"/>
      <c r="C403" s="61"/>
      <c r="D403" s="61"/>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61"/>
      <c r="AY403" s="61"/>
      <c r="AZ403" s="61"/>
      <c r="BA403" s="4"/>
      <c r="BB403" s="4"/>
      <c r="BC403" s="4"/>
      <c r="BD403" s="4"/>
      <c r="BE403" s="4"/>
      <c r="BF403" s="4"/>
      <c r="BG403" s="4"/>
      <c r="BH403" s="4"/>
      <c r="BI403" s="4"/>
      <c r="BJ403" s="4"/>
      <c r="BK403" s="4"/>
      <c r="BL403" s="4"/>
      <c r="BM403" s="4"/>
      <c r="BN403" s="61"/>
      <c r="BO403" s="61"/>
      <c r="BP403" s="61"/>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61"/>
      <c r="CU403" s="61"/>
      <c r="CV403" s="61"/>
      <c r="CW403" s="61"/>
      <c r="CX403" s="61"/>
      <c r="CY403" s="4"/>
      <c r="CZ403" s="4"/>
      <c r="DA403" s="4"/>
      <c r="DB403" s="4"/>
      <c r="DC403" s="4"/>
      <c r="DD403" s="4"/>
      <c r="DE403" s="4"/>
      <c r="DF403" s="4"/>
      <c r="DG403" s="4"/>
      <c r="DH403" s="4"/>
      <c r="DI403" s="4"/>
      <c r="DJ403" s="4"/>
    </row>
    <row r="404" spans="1:114" ht="15.75" customHeight="1">
      <c r="A404" s="61"/>
      <c r="B404" s="61"/>
      <c r="C404" s="61"/>
      <c r="D404" s="61"/>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61"/>
      <c r="AY404" s="61"/>
      <c r="AZ404" s="61"/>
      <c r="BA404" s="4"/>
      <c r="BB404" s="4"/>
      <c r="BC404" s="4"/>
      <c r="BD404" s="4"/>
      <c r="BE404" s="4"/>
      <c r="BF404" s="4"/>
      <c r="BG404" s="4"/>
      <c r="BH404" s="4"/>
      <c r="BI404" s="4"/>
      <c r="BJ404" s="4"/>
      <c r="BK404" s="4"/>
      <c r="BL404" s="4"/>
      <c r="BM404" s="4"/>
      <c r="BN404" s="61"/>
      <c r="BO404" s="61"/>
      <c r="BP404" s="61"/>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61"/>
      <c r="CU404" s="61"/>
      <c r="CV404" s="61"/>
      <c r="CW404" s="61"/>
      <c r="CX404" s="61"/>
      <c r="CY404" s="4"/>
      <c r="CZ404" s="4"/>
      <c r="DA404" s="4"/>
      <c r="DB404" s="4"/>
      <c r="DC404" s="4"/>
      <c r="DD404" s="4"/>
      <c r="DE404" s="4"/>
      <c r="DF404" s="4"/>
      <c r="DG404" s="4"/>
      <c r="DH404" s="4"/>
      <c r="DI404" s="4"/>
      <c r="DJ404" s="4"/>
    </row>
    <row r="405" spans="1:114" ht="15.75" customHeight="1">
      <c r="A405" s="61"/>
      <c r="B405" s="61"/>
      <c r="C405" s="61"/>
      <c r="D405" s="61"/>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61"/>
      <c r="AY405" s="61"/>
      <c r="AZ405" s="61"/>
      <c r="BA405" s="4"/>
      <c r="BB405" s="4"/>
      <c r="BC405" s="4"/>
      <c r="BD405" s="4"/>
      <c r="BE405" s="4"/>
      <c r="BF405" s="4"/>
      <c r="BG405" s="4"/>
      <c r="BH405" s="4"/>
      <c r="BI405" s="4"/>
      <c r="BJ405" s="4"/>
      <c r="BK405" s="4"/>
      <c r="BL405" s="4"/>
      <c r="BM405" s="4"/>
      <c r="BN405" s="61"/>
      <c r="BO405" s="61"/>
      <c r="BP405" s="61"/>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61"/>
      <c r="CU405" s="61"/>
      <c r="CV405" s="61"/>
      <c r="CW405" s="61"/>
      <c r="CX405" s="61"/>
      <c r="CY405" s="4"/>
      <c r="CZ405" s="4"/>
      <c r="DA405" s="4"/>
      <c r="DB405" s="4"/>
      <c r="DC405" s="4"/>
      <c r="DD405" s="4"/>
      <c r="DE405" s="4"/>
      <c r="DF405" s="4"/>
      <c r="DG405" s="4"/>
      <c r="DH405" s="4"/>
      <c r="DI405" s="4"/>
      <c r="DJ405" s="4"/>
    </row>
    <row r="406" spans="1:114" ht="15.75" customHeight="1">
      <c r="A406" s="61"/>
      <c r="B406" s="61"/>
      <c r="C406" s="61"/>
      <c r="D406" s="61"/>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61"/>
      <c r="AY406" s="61"/>
      <c r="AZ406" s="61"/>
      <c r="BA406" s="4"/>
      <c r="BB406" s="4"/>
      <c r="BC406" s="4"/>
      <c r="BD406" s="4"/>
      <c r="BE406" s="4"/>
      <c r="BF406" s="4"/>
      <c r="BG406" s="4"/>
      <c r="BH406" s="4"/>
      <c r="BI406" s="4"/>
      <c r="BJ406" s="4"/>
      <c r="BK406" s="4"/>
      <c r="BL406" s="4"/>
      <c r="BM406" s="4"/>
      <c r="BN406" s="61"/>
      <c r="BO406" s="61"/>
      <c r="BP406" s="61"/>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61"/>
      <c r="CU406" s="61"/>
      <c r="CV406" s="61"/>
      <c r="CW406" s="61"/>
      <c r="CX406" s="61"/>
      <c r="CY406" s="4"/>
      <c r="CZ406" s="4"/>
      <c r="DA406" s="4"/>
      <c r="DB406" s="4"/>
      <c r="DC406" s="4"/>
      <c r="DD406" s="4"/>
      <c r="DE406" s="4"/>
      <c r="DF406" s="4"/>
      <c r="DG406" s="4"/>
      <c r="DH406" s="4"/>
      <c r="DI406" s="4"/>
      <c r="DJ406" s="4"/>
    </row>
    <row r="407" spans="1:114" ht="15.75" customHeight="1">
      <c r="A407" s="61"/>
      <c r="B407" s="61"/>
      <c r="C407" s="61"/>
      <c r="D407" s="61"/>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61"/>
      <c r="AY407" s="61"/>
      <c r="AZ407" s="61"/>
      <c r="BA407" s="4"/>
      <c r="BB407" s="4"/>
      <c r="BC407" s="4"/>
      <c r="BD407" s="4"/>
      <c r="BE407" s="4"/>
      <c r="BF407" s="4"/>
      <c r="BG407" s="4"/>
      <c r="BH407" s="4"/>
      <c r="BI407" s="4"/>
      <c r="BJ407" s="4"/>
      <c r="BK407" s="4"/>
      <c r="BL407" s="4"/>
      <c r="BM407" s="4"/>
      <c r="BN407" s="61"/>
      <c r="BO407" s="61"/>
      <c r="BP407" s="61"/>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61"/>
      <c r="CU407" s="61"/>
      <c r="CV407" s="61"/>
      <c r="CW407" s="61"/>
      <c r="CX407" s="61"/>
      <c r="CY407" s="4"/>
      <c r="CZ407" s="4"/>
      <c r="DA407" s="4"/>
      <c r="DB407" s="4"/>
      <c r="DC407" s="4"/>
      <c r="DD407" s="4"/>
      <c r="DE407" s="4"/>
      <c r="DF407" s="4"/>
      <c r="DG407" s="4"/>
      <c r="DH407" s="4"/>
      <c r="DI407" s="4"/>
      <c r="DJ407" s="4"/>
    </row>
    <row r="408" spans="1:114" ht="15.75" customHeight="1">
      <c r="A408" s="61"/>
      <c r="B408" s="61"/>
      <c r="C408" s="61"/>
      <c r="D408" s="61"/>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61"/>
      <c r="AY408" s="61"/>
      <c r="AZ408" s="61"/>
      <c r="BA408" s="4"/>
      <c r="BB408" s="4"/>
      <c r="BC408" s="4"/>
      <c r="BD408" s="4"/>
      <c r="BE408" s="4"/>
      <c r="BF408" s="4"/>
      <c r="BG408" s="4"/>
      <c r="BH408" s="4"/>
      <c r="BI408" s="4"/>
      <c r="BJ408" s="4"/>
      <c r="BK408" s="4"/>
      <c r="BL408" s="4"/>
      <c r="BM408" s="4"/>
      <c r="BN408" s="61"/>
      <c r="BO408" s="61"/>
      <c r="BP408" s="61"/>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61"/>
      <c r="CU408" s="61"/>
      <c r="CV408" s="61"/>
      <c r="CW408" s="61"/>
      <c r="CX408" s="61"/>
      <c r="CY408" s="4"/>
      <c r="CZ408" s="4"/>
      <c r="DA408" s="4"/>
      <c r="DB408" s="4"/>
      <c r="DC408" s="4"/>
      <c r="DD408" s="4"/>
      <c r="DE408" s="4"/>
      <c r="DF408" s="4"/>
      <c r="DG408" s="4"/>
      <c r="DH408" s="4"/>
      <c r="DI408" s="4"/>
      <c r="DJ408" s="4"/>
    </row>
    <row r="409" spans="1:114" ht="15.75" customHeight="1">
      <c r="A409" s="61"/>
      <c r="B409" s="61"/>
      <c r="C409" s="61"/>
      <c r="D409" s="61"/>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61"/>
      <c r="AY409" s="61"/>
      <c r="AZ409" s="61"/>
      <c r="BA409" s="4"/>
      <c r="BB409" s="4"/>
      <c r="BC409" s="4"/>
      <c r="BD409" s="4"/>
      <c r="BE409" s="4"/>
      <c r="BF409" s="4"/>
      <c r="BG409" s="4"/>
      <c r="BH409" s="4"/>
      <c r="BI409" s="4"/>
      <c r="BJ409" s="4"/>
      <c r="BK409" s="4"/>
      <c r="BL409" s="4"/>
      <c r="BM409" s="4"/>
      <c r="BN409" s="61"/>
      <c r="BO409" s="61"/>
      <c r="BP409" s="61"/>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61"/>
      <c r="CU409" s="61"/>
      <c r="CV409" s="61"/>
      <c r="CW409" s="61"/>
      <c r="CX409" s="61"/>
      <c r="CY409" s="4"/>
      <c r="CZ409" s="4"/>
      <c r="DA409" s="4"/>
      <c r="DB409" s="4"/>
      <c r="DC409" s="4"/>
      <c r="DD409" s="4"/>
      <c r="DE409" s="4"/>
      <c r="DF409" s="4"/>
      <c r="DG409" s="4"/>
      <c r="DH409" s="4"/>
      <c r="DI409" s="4"/>
      <c r="DJ409" s="4"/>
    </row>
    <row r="410" spans="1:114" ht="15.75" customHeight="1">
      <c r="A410" s="61"/>
      <c r="B410" s="61"/>
      <c r="C410" s="61"/>
      <c r="D410" s="61"/>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61"/>
      <c r="AY410" s="61"/>
      <c r="AZ410" s="61"/>
      <c r="BA410" s="4"/>
      <c r="BB410" s="4"/>
      <c r="BC410" s="4"/>
      <c r="BD410" s="4"/>
      <c r="BE410" s="4"/>
      <c r="BF410" s="4"/>
      <c r="BG410" s="4"/>
      <c r="BH410" s="4"/>
      <c r="BI410" s="4"/>
      <c r="BJ410" s="4"/>
      <c r="BK410" s="4"/>
      <c r="BL410" s="4"/>
      <c r="BM410" s="4"/>
      <c r="BN410" s="61"/>
      <c r="BO410" s="61"/>
      <c r="BP410" s="61"/>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61"/>
      <c r="CU410" s="61"/>
      <c r="CV410" s="61"/>
      <c r="CW410" s="61"/>
      <c r="CX410" s="61"/>
      <c r="CY410" s="4"/>
      <c r="CZ410" s="4"/>
      <c r="DA410" s="4"/>
      <c r="DB410" s="4"/>
      <c r="DC410" s="4"/>
      <c r="DD410" s="4"/>
      <c r="DE410" s="4"/>
      <c r="DF410" s="4"/>
      <c r="DG410" s="4"/>
      <c r="DH410" s="4"/>
      <c r="DI410" s="4"/>
      <c r="DJ410" s="4"/>
    </row>
    <row r="411" spans="1:114" ht="15.75" customHeight="1">
      <c r="A411" s="61"/>
      <c r="B411" s="61"/>
      <c r="C411" s="61"/>
      <c r="D411" s="61"/>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61"/>
      <c r="AY411" s="61"/>
      <c r="AZ411" s="61"/>
      <c r="BA411" s="4"/>
      <c r="BB411" s="4"/>
      <c r="BC411" s="4"/>
      <c r="BD411" s="4"/>
      <c r="BE411" s="4"/>
      <c r="BF411" s="4"/>
      <c r="BG411" s="4"/>
      <c r="BH411" s="4"/>
      <c r="BI411" s="4"/>
      <c r="BJ411" s="4"/>
      <c r="BK411" s="4"/>
      <c r="BL411" s="4"/>
      <c r="BM411" s="4"/>
      <c r="BN411" s="61"/>
      <c r="BO411" s="61"/>
      <c r="BP411" s="61"/>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61"/>
      <c r="CU411" s="61"/>
      <c r="CV411" s="61"/>
      <c r="CW411" s="61"/>
      <c r="CX411" s="61"/>
      <c r="CY411" s="4"/>
      <c r="CZ411" s="4"/>
      <c r="DA411" s="4"/>
      <c r="DB411" s="4"/>
      <c r="DC411" s="4"/>
      <c r="DD411" s="4"/>
      <c r="DE411" s="4"/>
      <c r="DF411" s="4"/>
      <c r="DG411" s="4"/>
      <c r="DH411" s="4"/>
      <c r="DI411" s="4"/>
      <c r="DJ411" s="4"/>
    </row>
    <row r="412" spans="1:114" ht="15.75" customHeight="1">
      <c r="A412" s="61"/>
      <c r="B412" s="61"/>
      <c r="C412" s="61"/>
      <c r="D412" s="61"/>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61"/>
      <c r="AY412" s="61"/>
      <c r="AZ412" s="61"/>
      <c r="BA412" s="4"/>
      <c r="BB412" s="4"/>
      <c r="BC412" s="4"/>
      <c r="BD412" s="4"/>
      <c r="BE412" s="4"/>
      <c r="BF412" s="4"/>
      <c r="BG412" s="4"/>
      <c r="BH412" s="4"/>
      <c r="BI412" s="4"/>
      <c r="BJ412" s="4"/>
      <c r="BK412" s="4"/>
      <c r="BL412" s="4"/>
      <c r="BM412" s="4"/>
      <c r="BN412" s="61"/>
      <c r="BO412" s="61"/>
      <c r="BP412" s="61"/>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61"/>
      <c r="CU412" s="61"/>
      <c r="CV412" s="61"/>
      <c r="CW412" s="61"/>
      <c r="CX412" s="61"/>
      <c r="CY412" s="4"/>
      <c r="CZ412" s="4"/>
      <c r="DA412" s="4"/>
      <c r="DB412" s="4"/>
      <c r="DC412" s="4"/>
      <c r="DD412" s="4"/>
      <c r="DE412" s="4"/>
      <c r="DF412" s="4"/>
      <c r="DG412" s="4"/>
      <c r="DH412" s="4"/>
      <c r="DI412" s="4"/>
      <c r="DJ412" s="4"/>
    </row>
    <row r="413" spans="1:114" ht="15.75" customHeight="1">
      <c r="A413" s="61"/>
      <c r="B413" s="61"/>
      <c r="C413" s="61"/>
      <c r="D413" s="61"/>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61"/>
      <c r="AY413" s="61"/>
      <c r="AZ413" s="61"/>
      <c r="BA413" s="4"/>
      <c r="BB413" s="4"/>
      <c r="BC413" s="4"/>
      <c r="BD413" s="4"/>
      <c r="BE413" s="4"/>
      <c r="BF413" s="4"/>
      <c r="BG413" s="4"/>
      <c r="BH413" s="4"/>
      <c r="BI413" s="4"/>
      <c r="BJ413" s="4"/>
      <c r="BK413" s="4"/>
      <c r="BL413" s="4"/>
      <c r="BM413" s="4"/>
      <c r="BN413" s="61"/>
      <c r="BO413" s="61"/>
      <c r="BP413" s="61"/>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61"/>
      <c r="CU413" s="61"/>
      <c r="CV413" s="61"/>
      <c r="CW413" s="61"/>
      <c r="CX413" s="61"/>
      <c r="CY413" s="4"/>
      <c r="CZ413" s="4"/>
      <c r="DA413" s="4"/>
      <c r="DB413" s="4"/>
      <c r="DC413" s="4"/>
      <c r="DD413" s="4"/>
      <c r="DE413" s="4"/>
      <c r="DF413" s="4"/>
      <c r="DG413" s="4"/>
      <c r="DH413" s="4"/>
      <c r="DI413" s="4"/>
      <c r="DJ413" s="4"/>
    </row>
    <row r="414" spans="1:114" ht="15.75" customHeight="1">
      <c r="A414" s="61"/>
      <c r="B414" s="61"/>
      <c r="C414" s="61"/>
      <c r="D414" s="61"/>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61"/>
      <c r="AY414" s="61"/>
      <c r="AZ414" s="61"/>
      <c r="BA414" s="4"/>
      <c r="BB414" s="4"/>
      <c r="BC414" s="4"/>
      <c r="BD414" s="4"/>
      <c r="BE414" s="4"/>
      <c r="BF414" s="4"/>
      <c r="BG414" s="4"/>
      <c r="BH414" s="4"/>
      <c r="BI414" s="4"/>
      <c r="BJ414" s="4"/>
      <c r="BK414" s="4"/>
      <c r="BL414" s="4"/>
      <c r="BM414" s="4"/>
      <c r="BN414" s="61"/>
      <c r="BO414" s="61"/>
      <c r="BP414" s="61"/>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61"/>
      <c r="CU414" s="61"/>
      <c r="CV414" s="61"/>
      <c r="CW414" s="61"/>
      <c r="CX414" s="61"/>
      <c r="CY414" s="4"/>
      <c r="CZ414" s="4"/>
      <c r="DA414" s="4"/>
      <c r="DB414" s="4"/>
      <c r="DC414" s="4"/>
      <c r="DD414" s="4"/>
      <c r="DE414" s="4"/>
      <c r="DF414" s="4"/>
      <c r="DG414" s="4"/>
      <c r="DH414" s="4"/>
      <c r="DI414" s="4"/>
      <c r="DJ414" s="4"/>
    </row>
    <row r="415" spans="1:114" ht="15.75" customHeight="1">
      <c r="A415" s="61"/>
      <c r="B415" s="61"/>
      <c r="C415" s="61"/>
      <c r="D415" s="61"/>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61"/>
      <c r="AY415" s="61"/>
      <c r="AZ415" s="61"/>
      <c r="BA415" s="4"/>
      <c r="BB415" s="4"/>
      <c r="BC415" s="4"/>
      <c r="BD415" s="4"/>
      <c r="BE415" s="4"/>
      <c r="BF415" s="4"/>
      <c r="BG415" s="4"/>
      <c r="BH415" s="4"/>
      <c r="BI415" s="4"/>
      <c r="BJ415" s="4"/>
      <c r="BK415" s="4"/>
      <c r="BL415" s="4"/>
      <c r="BM415" s="4"/>
      <c r="BN415" s="61"/>
      <c r="BO415" s="61"/>
      <c r="BP415" s="61"/>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61"/>
      <c r="CU415" s="61"/>
      <c r="CV415" s="61"/>
      <c r="CW415" s="61"/>
      <c r="CX415" s="61"/>
      <c r="CY415" s="4"/>
      <c r="CZ415" s="4"/>
      <c r="DA415" s="4"/>
      <c r="DB415" s="4"/>
      <c r="DC415" s="4"/>
      <c r="DD415" s="4"/>
      <c r="DE415" s="4"/>
      <c r="DF415" s="4"/>
      <c r="DG415" s="4"/>
      <c r="DH415" s="4"/>
      <c r="DI415" s="4"/>
      <c r="DJ415" s="4"/>
    </row>
    <row r="416" spans="1:114" ht="15.75" customHeight="1">
      <c r="A416" s="61"/>
      <c r="B416" s="61"/>
      <c r="C416" s="61"/>
      <c r="D416" s="61"/>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61"/>
      <c r="AY416" s="61"/>
      <c r="AZ416" s="61"/>
      <c r="BA416" s="4"/>
      <c r="BB416" s="4"/>
      <c r="BC416" s="4"/>
      <c r="BD416" s="4"/>
      <c r="BE416" s="4"/>
      <c r="BF416" s="4"/>
      <c r="BG416" s="4"/>
      <c r="BH416" s="4"/>
      <c r="BI416" s="4"/>
      <c r="BJ416" s="4"/>
      <c r="BK416" s="4"/>
      <c r="BL416" s="4"/>
      <c r="BM416" s="4"/>
      <c r="BN416" s="61"/>
      <c r="BO416" s="61"/>
      <c r="BP416" s="61"/>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61"/>
      <c r="CU416" s="61"/>
      <c r="CV416" s="61"/>
      <c r="CW416" s="61"/>
      <c r="CX416" s="61"/>
      <c r="CY416" s="4"/>
      <c r="CZ416" s="4"/>
      <c r="DA416" s="4"/>
      <c r="DB416" s="4"/>
      <c r="DC416" s="4"/>
      <c r="DD416" s="4"/>
      <c r="DE416" s="4"/>
      <c r="DF416" s="4"/>
      <c r="DG416" s="4"/>
      <c r="DH416" s="4"/>
      <c r="DI416" s="4"/>
      <c r="DJ416" s="4"/>
    </row>
    <row r="417" spans="1:114" ht="15.75" customHeight="1">
      <c r="A417" s="61"/>
      <c r="B417" s="61"/>
      <c r="C417" s="61"/>
      <c r="D417" s="61"/>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61"/>
      <c r="AY417" s="61"/>
      <c r="AZ417" s="61"/>
      <c r="BA417" s="4"/>
      <c r="BB417" s="4"/>
      <c r="BC417" s="4"/>
      <c r="BD417" s="4"/>
      <c r="BE417" s="4"/>
      <c r="BF417" s="4"/>
      <c r="BG417" s="4"/>
      <c r="BH417" s="4"/>
      <c r="BI417" s="4"/>
      <c r="BJ417" s="4"/>
      <c r="BK417" s="4"/>
      <c r="BL417" s="4"/>
      <c r="BM417" s="4"/>
      <c r="BN417" s="61"/>
      <c r="BO417" s="61"/>
      <c r="BP417" s="61"/>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61"/>
      <c r="CU417" s="61"/>
      <c r="CV417" s="61"/>
      <c r="CW417" s="61"/>
      <c r="CX417" s="61"/>
      <c r="CY417" s="4"/>
      <c r="CZ417" s="4"/>
      <c r="DA417" s="4"/>
      <c r="DB417" s="4"/>
      <c r="DC417" s="4"/>
      <c r="DD417" s="4"/>
      <c r="DE417" s="4"/>
      <c r="DF417" s="4"/>
      <c r="DG417" s="4"/>
      <c r="DH417" s="4"/>
      <c r="DI417" s="4"/>
      <c r="DJ417" s="4"/>
    </row>
    <row r="418" spans="1:114" ht="15.75" customHeight="1">
      <c r="A418" s="61"/>
      <c r="B418" s="61"/>
      <c r="C418" s="61"/>
      <c r="D418" s="61"/>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61"/>
      <c r="AY418" s="61"/>
      <c r="AZ418" s="61"/>
      <c r="BA418" s="4"/>
      <c r="BB418" s="4"/>
      <c r="BC418" s="4"/>
      <c r="BD418" s="4"/>
      <c r="BE418" s="4"/>
      <c r="BF418" s="4"/>
      <c r="BG418" s="4"/>
      <c r="BH418" s="4"/>
      <c r="BI418" s="4"/>
      <c r="BJ418" s="4"/>
      <c r="BK418" s="4"/>
      <c r="BL418" s="4"/>
      <c r="BM418" s="4"/>
      <c r="BN418" s="61"/>
      <c r="BO418" s="61"/>
      <c r="BP418" s="61"/>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61"/>
      <c r="CU418" s="61"/>
      <c r="CV418" s="61"/>
      <c r="CW418" s="61"/>
      <c r="CX418" s="61"/>
      <c r="CY418" s="4"/>
      <c r="CZ418" s="4"/>
      <c r="DA418" s="4"/>
      <c r="DB418" s="4"/>
      <c r="DC418" s="4"/>
      <c r="DD418" s="4"/>
      <c r="DE418" s="4"/>
      <c r="DF418" s="4"/>
      <c r="DG418" s="4"/>
      <c r="DH418" s="4"/>
      <c r="DI418" s="4"/>
      <c r="DJ418" s="4"/>
    </row>
    <row r="419" spans="1:114" ht="15.75" customHeight="1">
      <c r="A419" s="61"/>
      <c r="B419" s="61"/>
      <c r="C419" s="61"/>
      <c r="D419" s="61"/>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61"/>
      <c r="AY419" s="61"/>
      <c r="AZ419" s="61"/>
      <c r="BA419" s="4"/>
      <c r="BB419" s="4"/>
      <c r="BC419" s="4"/>
      <c r="BD419" s="4"/>
      <c r="BE419" s="4"/>
      <c r="BF419" s="4"/>
      <c r="BG419" s="4"/>
      <c r="BH419" s="4"/>
      <c r="BI419" s="4"/>
      <c r="BJ419" s="4"/>
      <c r="BK419" s="4"/>
      <c r="BL419" s="4"/>
      <c r="BM419" s="4"/>
      <c r="BN419" s="61"/>
      <c r="BO419" s="61"/>
      <c r="BP419" s="61"/>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61"/>
      <c r="CU419" s="61"/>
      <c r="CV419" s="61"/>
      <c r="CW419" s="61"/>
      <c r="CX419" s="61"/>
      <c r="CY419" s="4"/>
      <c r="CZ419" s="4"/>
      <c r="DA419" s="4"/>
      <c r="DB419" s="4"/>
      <c r="DC419" s="4"/>
      <c r="DD419" s="4"/>
      <c r="DE419" s="4"/>
      <c r="DF419" s="4"/>
      <c r="DG419" s="4"/>
      <c r="DH419" s="4"/>
      <c r="DI419" s="4"/>
      <c r="DJ419" s="4"/>
    </row>
    <row r="420" spans="1:114" ht="15.75" customHeight="1">
      <c r="A420" s="61"/>
      <c r="B420" s="61"/>
      <c r="C420" s="61"/>
      <c r="D420" s="61"/>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61"/>
      <c r="AY420" s="61"/>
      <c r="AZ420" s="61"/>
      <c r="BA420" s="4"/>
      <c r="BB420" s="4"/>
      <c r="BC420" s="4"/>
      <c r="BD420" s="4"/>
      <c r="BE420" s="4"/>
      <c r="BF420" s="4"/>
      <c r="BG420" s="4"/>
      <c r="BH420" s="4"/>
      <c r="BI420" s="4"/>
      <c r="BJ420" s="4"/>
      <c r="BK420" s="4"/>
      <c r="BL420" s="4"/>
      <c r="BM420" s="4"/>
      <c r="BN420" s="61"/>
      <c r="BO420" s="61"/>
      <c r="BP420" s="61"/>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61"/>
      <c r="CU420" s="61"/>
      <c r="CV420" s="61"/>
      <c r="CW420" s="61"/>
      <c r="CX420" s="61"/>
      <c r="CY420" s="4"/>
      <c r="CZ420" s="4"/>
      <c r="DA420" s="4"/>
      <c r="DB420" s="4"/>
      <c r="DC420" s="4"/>
      <c r="DD420" s="4"/>
      <c r="DE420" s="4"/>
      <c r="DF420" s="4"/>
      <c r="DG420" s="4"/>
      <c r="DH420" s="4"/>
      <c r="DI420" s="4"/>
      <c r="DJ420" s="4"/>
    </row>
    <row r="421" spans="1:114" ht="15.75" customHeight="1">
      <c r="A421" s="61"/>
      <c r="B421" s="61"/>
      <c r="C421" s="61"/>
      <c r="D421" s="61"/>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61"/>
      <c r="AY421" s="61"/>
      <c r="AZ421" s="61"/>
      <c r="BA421" s="4"/>
      <c r="BB421" s="4"/>
      <c r="BC421" s="4"/>
      <c r="BD421" s="4"/>
      <c r="BE421" s="4"/>
      <c r="BF421" s="4"/>
      <c r="BG421" s="4"/>
      <c r="BH421" s="4"/>
      <c r="BI421" s="4"/>
      <c r="BJ421" s="4"/>
      <c r="BK421" s="4"/>
      <c r="BL421" s="4"/>
      <c r="BM421" s="4"/>
      <c r="BN421" s="61"/>
      <c r="BO421" s="61"/>
      <c r="BP421" s="61"/>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61"/>
      <c r="CU421" s="61"/>
      <c r="CV421" s="61"/>
      <c r="CW421" s="61"/>
      <c r="CX421" s="61"/>
      <c r="CY421" s="4"/>
      <c r="CZ421" s="4"/>
      <c r="DA421" s="4"/>
      <c r="DB421" s="4"/>
      <c r="DC421" s="4"/>
      <c r="DD421" s="4"/>
      <c r="DE421" s="4"/>
      <c r="DF421" s="4"/>
      <c r="DG421" s="4"/>
      <c r="DH421" s="4"/>
      <c r="DI421" s="4"/>
      <c r="DJ421" s="4"/>
    </row>
    <row r="422" spans="1:114" ht="15.75" customHeight="1">
      <c r="A422" s="61"/>
      <c r="B422" s="61"/>
      <c r="C422" s="61"/>
      <c r="D422" s="61"/>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61"/>
      <c r="AY422" s="61"/>
      <c r="AZ422" s="61"/>
      <c r="BA422" s="4"/>
      <c r="BB422" s="4"/>
      <c r="BC422" s="4"/>
      <c r="BD422" s="4"/>
      <c r="BE422" s="4"/>
      <c r="BF422" s="4"/>
      <c r="BG422" s="4"/>
      <c r="BH422" s="4"/>
      <c r="BI422" s="4"/>
      <c r="BJ422" s="4"/>
      <c r="BK422" s="4"/>
      <c r="BL422" s="4"/>
      <c r="BM422" s="4"/>
      <c r="BN422" s="61"/>
      <c r="BO422" s="61"/>
      <c r="BP422" s="61"/>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61"/>
      <c r="CU422" s="61"/>
      <c r="CV422" s="61"/>
      <c r="CW422" s="61"/>
      <c r="CX422" s="61"/>
      <c r="CY422" s="4"/>
      <c r="CZ422" s="4"/>
      <c r="DA422" s="4"/>
      <c r="DB422" s="4"/>
      <c r="DC422" s="4"/>
      <c r="DD422" s="4"/>
      <c r="DE422" s="4"/>
      <c r="DF422" s="4"/>
      <c r="DG422" s="4"/>
      <c r="DH422" s="4"/>
      <c r="DI422" s="4"/>
      <c r="DJ422" s="4"/>
    </row>
    <row r="423" spans="1:114" ht="15.75" customHeight="1">
      <c r="A423" s="61"/>
      <c r="B423" s="61"/>
      <c r="C423" s="61"/>
      <c r="D423" s="61"/>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61"/>
      <c r="AY423" s="61"/>
      <c r="AZ423" s="61"/>
      <c r="BA423" s="4"/>
      <c r="BB423" s="4"/>
      <c r="BC423" s="4"/>
      <c r="BD423" s="4"/>
      <c r="BE423" s="4"/>
      <c r="BF423" s="4"/>
      <c r="BG423" s="4"/>
      <c r="BH423" s="4"/>
      <c r="BI423" s="4"/>
      <c r="BJ423" s="4"/>
      <c r="BK423" s="4"/>
      <c r="BL423" s="4"/>
      <c r="BM423" s="4"/>
      <c r="BN423" s="61"/>
      <c r="BO423" s="61"/>
      <c r="BP423" s="61"/>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61"/>
      <c r="CU423" s="61"/>
      <c r="CV423" s="61"/>
      <c r="CW423" s="61"/>
      <c r="CX423" s="61"/>
      <c r="CY423" s="4"/>
      <c r="CZ423" s="4"/>
      <c r="DA423" s="4"/>
      <c r="DB423" s="4"/>
      <c r="DC423" s="4"/>
      <c r="DD423" s="4"/>
      <c r="DE423" s="4"/>
      <c r="DF423" s="4"/>
      <c r="DG423" s="4"/>
      <c r="DH423" s="4"/>
      <c r="DI423" s="4"/>
      <c r="DJ423" s="4"/>
    </row>
    <row r="424" spans="1:114" ht="15.75" customHeight="1">
      <c r="A424" s="61"/>
      <c r="B424" s="61"/>
      <c r="C424" s="61"/>
      <c r="D424" s="61"/>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61"/>
      <c r="AY424" s="61"/>
      <c r="AZ424" s="61"/>
      <c r="BA424" s="4"/>
      <c r="BB424" s="4"/>
      <c r="BC424" s="4"/>
      <c r="BD424" s="4"/>
      <c r="BE424" s="4"/>
      <c r="BF424" s="4"/>
      <c r="BG424" s="4"/>
      <c r="BH424" s="4"/>
      <c r="BI424" s="4"/>
      <c r="BJ424" s="4"/>
      <c r="BK424" s="4"/>
      <c r="BL424" s="4"/>
      <c r="BM424" s="4"/>
      <c r="BN424" s="61"/>
      <c r="BO424" s="61"/>
      <c r="BP424" s="61"/>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61"/>
      <c r="CU424" s="61"/>
      <c r="CV424" s="61"/>
      <c r="CW424" s="61"/>
      <c r="CX424" s="61"/>
      <c r="CY424" s="4"/>
      <c r="CZ424" s="4"/>
      <c r="DA424" s="4"/>
      <c r="DB424" s="4"/>
      <c r="DC424" s="4"/>
      <c r="DD424" s="4"/>
      <c r="DE424" s="4"/>
      <c r="DF424" s="4"/>
      <c r="DG424" s="4"/>
      <c r="DH424" s="4"/>
      <c r="DI424" s="4"/>
      <c r="DJ424" s="4"/>
    </row>
    <row r="425" spans="1:114" ht="15.75" customHeight="1">
      <c r="A425" s="61"/>
      <c r="B425" s="61"/>
      <c r="C425" s="61"/>
      <c r="D425" s="61"/>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61"/>
      <c r="AY425" s="61"/>
      <c r="AZ425" s="61"/>
      <c r="BA425" s="4"/>
      <c r="BB425" s="4"/>
      <c r="BC425" s="4"/>
      <c r="BD425" s="4"/>
      <c r="BE425" s="4"/>
      <c r="BF425" s="4"/>
      <c r="BG425" s="4"/>
      <c r="BH425" s="4"/>
      <c r="BI425" s="4"/>
      <c r="BJ425" s="4"/>
      <c r="BK425" s="4"/>
      <c r="BL425" s="4"/>
      <c r="BM425" s="4"/>
      <c r="BN425" s="61"/>
      <c r="BO425" s="61"/>
      <c r="BP425" s="61"/>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61"/>
      <c r="CU425" s="61"/>
      <c r="CV425" s="61"/>
      <c r="CW425" s="61"/>
      <c r="CX425" s="61"/>
      <c r="CY425" s="4"/>
      <c r="CZ425" s="4"/>
      <c r="DA425" s="4"/>
      <c r="DB425" s="4"/>
      <c r="DC425" s="4"/>
      <c r="DD425" s="4"/>
      <c r="DE425" s="4"/>
      <c r="DF425" s="4"/>
      <c r="DG425" s="4"/>
      <c r="DH425" s="4"/>
      <c r="DI425" s="4"/>
      <c r="DJ425" s="4"/>
    </row>
    <row r="426" spans="1:114" ht="15.75" customHeight="1">
      <c r="A426" s="61"/>
      <c r="B426" s="61"/>
      <c r="C426" s="61"/>
      <c r="D426" s="61"/>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61"/>
      <c r="AY426" s="61"/>
      <c r="AZ426" s="61"/>
      <c r="BA426" s="4"/>
      <c r="BB426" s="4"/>
      <c r="BC426" s="4"/>
      <c r="BD426" s="4"/>
      <c r="BE426" s="4"/>
      <c r="BF426" s="4"/>
      <c r="BG426" s="4"/>
      <c r="BH426" s="4"/>
      <c r="BI426" s="4"/>
      <c r="BJ426" s="4"/>
      <c r="BK426" s="4"/>
      <c r="BL426" s="4"/>
      <c r="BM426" s="4"/>
      <c r="BN426" s="61"/>
      <c r="BO426" s="61"/>
      <c r="BP426" s="61"/>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61"/>
      <c r="CU426" s="61"/>
      <c r="CV426" s="61"/>
      <c r="CW426" s="61"/>
      <c r="CX426" s="61"/>
      <c r="CY426" s="4"/>
      <c r="CZ426" s="4"/>
      <c r="DA426" s="4"/>
      <c r="DB426" s="4"/>
      <c r="DC426" s="4"/>
      <c r="DD426" s="4"/>
      <c r="DE426" s="4"/>
      <c r="DF426" s="4"/>
      <c r="DG426" s="4"/>
      <c r="DH426" s="4"/>
      <c r="DI426" s="4"/>
      <c r="DJ426" s="4"/>
    </row>
    <row r="427" spans="1:114" ht="15.75" customHeight="1">
      <c r="A427" s="61"/>
      <c r="B427" s="61"/>
      <c r="C427" s="61"/>
      <c r="D427" s="61"/>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61"/>
      <c r="AY427" s="61"/>
      <c r="AZ427" s="61"/>
      <c r="BA427" s="4"/>
      <c r="BB427" s="4"/>
      <c r="BC427" s="4"/>
      <c r="BD427" s="4"/>
      <c r="BE427" s="4"/>
      <c r="BF427" s="4"/>
      <c r="BG427" s="4"/>
      <c r="BH427" s="4"/>
      <c r="BI427" s="4"/>
      <c r="BJ427" s="4"/>
      <c r="BK427" s="4"/>
      <c r="BL427" s="4"/>
      <c r="BM427" s="4"/>
      <c r="BN427" s="61"/>
      <c r="BO427" s="61"/>
      <c r="BP427" s="61"/>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61"/>
      <c r="CU427" s="61"/>
      <c r="CV427" s="61"/>
      <c r="CW427" s="61"/>
      <c r="CX427" s="61"/>
      <c r="CY427" s="4"/>
      <c r="CZ427" s="4"/>
      <c r="DA427" s="4"/>
      <c r="DB427" s="4"/>
      <c r="DC427" s="4"/>
      <c r="DD427" s="4"/>
      <c r="DE427" s="4"/>
      <c r="DF427" s="4"/>
      <c r="DG427" s="4"/>
      <c r="DH427" s="4"/>
      <c r="DI427" s="4"/>
      <c r="DJ427" s="4"/>
    </row>
    <row r="428" spans="1:114" ht="15.75" customHeight="1">
      <c r="A428" s="61"/>
      <c r="B428" s="61"/>
      <c r="C428" s="61"/>
      <c r="D428" s="61"/>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61"/>
      <c r="AY428" s="61"/>
      <c r="AZ428" s="61"/>
      <c r="BA428" s="4"/>
      <c r="BB428" s="4"/>
      <c r="BC428" s="4"/>
      <c r="BD428" s="4"/>
      <c r="BE428" s="4"/>
      <c r="BF428" s="4"/>
      <c r="BG428" s="4"/>
      <c r="BH428" s="4"/>
      <c r="BI428" s="4"/>
      <c r="BJ428" s="4"/>
      <c r="BK428" s="4"/>
      <c r="BL428" s="4"/>
      <c r="BM428" s="4"/>
      <c r="BN428" s="61"/>
      <c r="BO428" s="61"/>
      <c r="BP428" s="61"/>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61"/>
      <c r="CU428" s="61"/>
      <c r="CV428" s="61"/>
      <c r="CW428" s="61"/>
      <c r="CX428" s="61"/>
      <c r="CY428" s="4"/>
      <c r="CZ428" s="4"/>
      <c r="DA428" s="4"/>
      <c r="DB428" s="4"/>
      <c r="DC428" s="4"/>
      <c r="DD428" s="4"/>
      <c r="DE428" s="4"/>
      <c r="DF428" s="4"/>
      <c r="DG428" s="4"/>
      <c r="DH428" s="4"/>
      <c r="DI428" s="4"/>
      <c r="DJ428" s="4"/>
    </row>
    <row r="429" spans="1:114" ht="15.75" customHeight="1">
      <c r="A429" s="61"/>
      <c r="B429" s="61"/>
      <c r="C429" s="61"/>
      <c r="D429" s="61"/>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61"/>
      <c r="AY429" s="61"/>
      <c r="AZ429" s="61"/>
      <c r="BA429" s="4"/>
      <c r="BB429" s="4"/>
      <c r="BC429" s="4"/>
      <c r="BD429" s="4"/>
      <c r="BE429" s="4"/>
      <c r="BF429" s="4"/>
      <c r="BG429" s="4"/>
      <c r="BH429" s="4"/>
      <c r="BI429" s="4"/>
      <c r="BJ429" s="4"/>
      <c r="BK429" s="4"/>
      <c r="BL429" s="4"/>
      <c r="BM429" s="4"/>
      <c r="BN429" s="61"/>
      <c r="BO429" s="61"/>
      <c r="BP429" s="61"/>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61"/>
      <c r="CU429" s="61"/>
      <c r="CV429" s="61"/>
      <c r="CW429" s="61"/>
      <c r="CX429" s="61"/>
      <c r="CY429" s="4"/>
      <c r="CZ429" s="4"/>
      <c r="DA429" s="4"/>
      <c r="DB429" s="4"/>
      <c r="DC429" s="4"/>
      <c r="DD429" s="4"/>
      <c r="DE429" s="4"/>
      <c r="DF429" s="4"/>
      <c r="DG429" s="4"/>
      <c r="DH429" s="4"/>
      <c r="DI429" s="4"/>
      <c r="DJ429" s="4"/>
    </row>
    <row r="430" spans="1:114" ht="15.75" customHeight="1">
      <c r="A430" s="61"/>
      <c r="B430" s="61"/>
      <c r="C430" s="61"/>
      <c r="D430" s="61"/>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61"/>
      <c r="AY430" s="61"/>
      <c r="AZ430" s="61"/>
      <c r="BA430" s="4"/>
      <c r="BB430" s="4"/>
      <c r="BC430" s="4"/>
      <c r="BD430" s="4"/>
      <c r="BE430" s="4"/>
      <c r="BF430" s="4"/>
      <c r="BG430" s="4"/>
      <c r="BH430" s="4"/>
      <c r="BI430" s="4"/>
      <c r="BJ430" s="4"/>
      <c r="BK430" s="4"/>
      <c r="BL430" s="4"/>
      <c r="BM430" s="4"/>
      <c r="BN430" s="61"/>
      <c r="BO430" s="61"/>
      <c r="BP430" s="61"/>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61"/>
      <c r="CU430" s="61"/>
      <c r="CV430" s="61"/>
      <c r="CW430" s="61"/>
      <c r="CX430" s="61"/>
      <c r="CY430" s="4"/>
      <c r="CZ430" s="4"/>
      <c r="DA430" s="4"/>
      <c r="DB430" s="4"/>
      <c r="DC430" s="4"/>
      <c r="DD430" s="4"/>
      <c r="DE430" s="4"/>
      <c r="DF430" s="4"/>
      <c r="DG430" s="4"/>
      <c r="DH430" s="4"/>
      <c r="DI430" s="4"/>
      <c r="DJ430" s="4"/>
    </row>
    <row r="431" spans="1:114" ht="15.75" customHeight="1">
      <c r="A431" s="61"/>
      <c r="B431" s="61"/>
      <c r="C431" s="61"/>
      <c r="D431" s="61"/>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61"/>
      <c r="AY431" s="61"/>
      <c r="AZ431" s="61"/>
      <c r="BA431" s="4"/>
      <c r="BB431" s="4"/>
      <c r="BC431" s="4"/>
      <c r="BD431" s="4"/>
      <c r="BE431" s="4"/>
      <c r="BF431" s="4"/>
      <c r="BG431" s="4"/>
      <c r="BH431" s="4"/>
      <c r="BI431" s="4"/>
      <c r="BJ431" s="4"/>
      <c r="BK431" s="4"/>
      <c r="BL431" s="4"/>
      <c r="BM431" s="4"/>
      <c r="BN431" s="61"/>
      <c r="BO431" s="61"/>
      <c r="BP431" s="61"/>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61"/>
      <c r="CU431" s="61"/>
      <c r="CV431" s="61"/>
      <c r="CW431" s="61"/>
      <c r="CX431" s="61"/>
      <c r="CY431" s="4"/>
      <c r="CZ431" s="4"/>
      <c r="DA431" s="4"/>
      <c r="DB431" s="4"/>
      <c r="DC431" s="4"/>
      <c r="DD431" s="4"/>
      <c r="DE431" s="4"/>
      <c r="DF431" s="4"/>
      <c r="DG431" s="4"/>
      <c r="DH431" s="4"/>
      <c r="DI431" s="4"/>
      <c r="DJ431" s="4"/>
    </row>
    <row r="432" spans="1:114" ht="15.75" customHeight="1">
      <c r="A432" s="61"/>
      <c r="B432" s="61"/>
      <c r="C432" s="61"/>
      <c r="D432" s="61"/>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61"/>
      <c r="AY432" s="61"/>
      <c r="AZ432" s="61"/>
      <c r="BA432" s="4"/>
      <c r="BB432" s="4"/>
      <c r="BC432" s="4"/>
      <c r="BD432" s="4"/>
      <c r="BE432" s="4"/>
      <c r="BF432" s="4"/>
      <c r="BG432" s="4"/>
      <c r="BH432" s="4"/>
      <c r="BI432" s="4"/>
      <c r="BJ432" s="4"/>
      <c r="BK432" s="4"/>
      <c r="BL432" s="4"/>
      <c r="BM432" s="4"/>
      <c r="BN432" s="61"/>
      <c r="BO432" s="61"/>
      <c r="BP432" s="61"/>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61"/>
      <c r="CU432" s="61"/>
      <c r="CV432" s="61"/>
      <c r="CW432" s="61"/>
      <c r="CX432" s="61"/>
      <c r="CY432" s="4"/>
      <c r="CZ432" s="4"/>
      <c r="DA432" s="4"/>
      <c r="DB432" s="4"/>
      <c r="DC432" s="4"/>
      <c r="DD432" s="4"/>
      <c r="DE432" s="4"/>
      <c r="DF432" s="4"/>
      <c r="DG432" s="4"/>
      <c r="DH432" s="4"/>
      <c r="DI432" s="4"/>
      <c r="DJ432" s="4"/>
    </row>
    <row r="433" spans="1:114" ht="15.75" customHeight="1">
      <c r="A433" s="61"/>
      <c r="B433" s="61"/>
      <c r="C433" s="61"/>
      <c r="D433" s="61"/>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61"/>
      <c r="AY433" s="61"/>
      <c r="AZ433" s="61"/>
      <c r="BA433" s="4"/>
      <c r="BB433" s="4"/>
      <c r="BC433" s="4"/>
      <c r="BD433" s="4"/>
      <c r="BE433" s="4"/>
      <c r="BF433" s="4"/>
      <c r="BG433" s="4"/>
      <c r="BH433" s="4"/>
      <c r="BI433" s="4"/>
      <c r="BJ433" s="4"/>
      <c r="BK433" s="4"/>
      <c r="BL433" s="4"/>
      <c r="BM433" s="4"/>
      <c r="BN433" s="61"/>
      <c r="BO433" s="61"/>
      <c r="BP433" s="61"/>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61"/>
      <c r="CU433" s="61"/>
      <c r="CV433" s="61"/>
      <c r="CW433" s="61"/>
      <c r="CX433" s="61"/>
      <c r="CY433" s="4"/>
      <c r="CZ433" s="4"/>
      <c r="DA433" s="4"/>
      <c r="DB433" s="4"/>
      <c r="DC433" s="4"/>
      <c r="DD433" s="4"/>
      <c r="DE433" s="4"/>
      <c r="DF433" s="4"/>
      <c r="DG433" s="4"/>
      <c r="DH433" s="4"/>
      <c r="DI433" s="4"/>
      <c r="DJ433" s="4"/>
    </row>
    <row r="434" spans="1:114" ht="15.75" customHeight="1">
      <c r="A434" s="61"/>
      <c r="B434" s="61"/>
      <c r="C434" s="61"/>
      <c r="D434" s="61"/>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61"/>
      <c r="AY434" s="61"/>
      <c r="AZ434" s="61"/>
      <c r="BA434" s="4"/>
      <c r="BB434" s="4"/>
      <c r="BC434" s="4"/>
      <c r="BD434" s="4"/>
      <c r="BE434" s="4"/>
      <c r="BF434" s="4"/>
      <c r="BG434" s="4"/>
      <c r="BH434" s="4"/>
      <c r="BI434" s="4"/>
      <c r="BJ434" s="4"/>
      <c r="BK434" s="4"/>
      <c r="BL434" s="4"/>
      <c r="BM434" s="4"/>
      <c r="BN434" s="61"/>
      <c r="BO434" s="61"/>
      <c r="BP434" s="61"/>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61"/>
      <c r="CU434" s="61"/>
      <c r="CV434" s="61"/>
      <c r="CW434" s="61"/>
      <c r="CX434" s="61"/>
      <c r="CY434" s="4"/>
      <c r="CZ434" s="4"/>
      <c r="DA434" s="4"/>
      <c r="DB434" s="4"/>
      <c r="DC434" s="4"/>
      <c r="DD434" s="4"/>
      <c r="DE434" s="4"/>
      <c r="DF434" s="4"/>
      <c r="DG434" s="4"/>
      <c r="DH434" s="4"/>
      <c r="DI434" s="4"/>
      <c r="DJ434" s="4"/>
    </row>
    <row r="435" spans="1:114" ht="15.75" customHeight="1">
      <c r="A435" s="61"/>
      <c r="B435" s="61"/>
      <c r="C435" s="61"/>
      <c r="D435" s="61"/>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61"/>
      <c r="AY435" s="61"/>
      <c r="AZ435" s="61"/>
      <c r="BA435" s="4"/>
      <c r="BB435" s="4"/>
      <c r="BC435" s="4"/>
      <c r="BD435" s="4"/>
      <c r="BE435" s="4"/>
      <c r="BF435" s="4"/>
      <c r="BG435" s="4"/>
      <c r="BH435" s="4"/>
      <c r="BI435" s="4"/>
      <c r="BJ435" s="4"/>
      <c r="BK435" s="4"/>
      <c r="BL435" s="4"/>
      <c r="BM435" s="4"/>
      <c r="BN435" s="61"/>
      <c r="BO435" s="61"/>
      <c r="BP435" s="61"/>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61"/>
      <c r="CU435" s="61"/>
      <c r="CV435" s="61"/>
      <c r="CW435" s="61"/>
      <c r="CX435" s="61"/>
      <c r="CY435" s="4"/>
      <c r="CZ435" s="4"/>
      <c r="DA435" s="4"/>
      <c r="DB435" s="4"/>
      <c r="DC435" s="4"/>
      <c r="DD435" s="4"/>
      <c r="DE435" s="4"/>
      <c r="DF435" s="4"/>
      <c r="DG435" s="4"/>
      <c r="DH435" s="4"/>
      <c r="DI435" s="4"/>
      <c r="DJ435" s="4"/>
    </row>
    <row r="436" spans="1:114" ht="15.75" customHeight="1">
      <c r="A436" s="61"/>
      <c r="B436" s="61"/>
      <c r="C436" s="61"/>
      <c r="D436" s="61"/>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61"/>
      <c r="AY436" s="61"/>
      <c r="AZ436" s="61"/>
      <c r="BA436" s="4"/>
      <c r="BB436" s="4"/>
      <c r="BC436" s="4"/>
      <c r="BD436" s="4"/>
      <c r="BE436" s="4"/>
      <c r="BF436" s="4"/>
      <c r="BG436" s="4"/>
      <c r="BH436" s="4"/>
      <c r="BI436" s="4"/>
      <c r="BJ436" s="4"/>
      <c r="BK436" s="4"/>
      <c r="BL436" s="4"/>
      <c r="BM436" s="4"/>
      <c r="BN436" s="61"/>
      <c r="BO436" s="61"/>
      <c r="BP436" s="61"/>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61"/>
      <c r="CU436" s="61"/>
      <c r="CV436" s="61"/>
      <c r="CW436" s="61"/>
      <c r="CX436" s="61"/>
      <c r="CY436" s="4"/>
      <c r="CZ436" s="4"/>
      <c r="DA436" s="4"/>
      <c r="DB436" s="4"/>
      <c r="DC436" s="4"/>
      <c r="DD436" s="4"/>
      <c r="DE436" s="4"/>
      <c r="DF436" s="4"/>
      <c r="DG436" s="4"/>
      <c r="DH436" s="4"/>
      <c r="DI436" s="4"/>
      <c r="DJ436" s="4"/>
    </row>
    <row r="437" spans="1:114" ht="15.75" customHeight="1">
      <c r="A437" s="61"/>
      <c r="B437" s="61"/>
      <c r="C437" s="61"/>
      <c r="D437" s="61"/>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61"/>
      <c r="AY437" s="61"/>
      <c r="AZ437" s="61"/>
      <c r="BA437" s="4"/>
      <c r="BB437" s="4"/>
      <c r="BC437" s="4"/>
      <c r="BD437" s="4"/>
      <c r="BE437" s="4"/>
      <c r="BF437" s="4"/>
      <c r="BG437" s="4"/>
      <c r="BH437" s="4"/>
      <c r="BI437" s="4"/>
      <c r="BJ437" s="4"/>
      <c r="BK437" s="4"/>
      <c r="BL437" s="4"/>
      <c r="BM437" s="4"/>
      <c r="BN437" s="61"/>
      <c r="BO437" s="61"/>
      <c r="BP437" s="61"/>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61"/>
      <c r="CU437" s="61"/>
      <c r="CV437" s="61"/>
      <c r="CW437" s="61"/>
      <c r="CX437" s="61"/>
      <c r="CY437" s="4"/>
      <c r="CZ437" s="4"/>
      <c r="DA437" s="4"/>
      <c r="DB437" s="4"/>
      <c r="DC437" s="4"/>
      <c r="DD437" s="4"/>
      <c r="DE437" s="4"/>
      <c r="DF437" s="4"/>
      <c r="DG437" s="4"/>
      <c r="DH437" s="4"/>
      <c r="DI437" s="4"/>
      <c r="DJ437" s="4"/>
    </row>
    <row r="438" spans="1:114" ht="15.75" customHeight="1">
      <c r="A438" s="61"/>
      <c r="B438" s="61"/>
      <c r="C438" s="61"/>
      <c r="D438" s="61"/>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61"/>
      <c r="AY438" s="61"/>
      <c r="AZ438" s="61"/>
      <c r="BA438" s="4"/>
      <c r="BB438" s="4"/>
      <c r="BC438" s="4"/>
      <c r="BD438" s="4"/>
      <c r="BE438" s="4"/>
      <c r="BF438" s="4"/>
      <c r="BG438" s="4"/>
      <c r="BH438" s="4"/>
      <c r="BI438" s="4"/>
      <c r="BJ438" s="4"/>
      <c r="BK438" s="4"/>
      <c r="BL438" s="4"/>
      <c r="BM438" s="4"/>
      <c r="BN438" s="61"/>
      <c r="BO438" s="61"/>
      <c r="BP438" s="61"/>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61"/>
      <c r="CU438" s="61"/>
      <c r="CV438" s="61"/>
      <c r="CW438" s="61"/>
      <c r="CX438" s="61"/>
      <c r="CY438" s="4"/>
      <c r="CZ438" s="4"/>
      <c r="DA438" s="4"/>
      <c r="DB438" s="4"/>
      <c r="DC438" s="4"/>
      <c r="DD438" s="4"/>
      <c r="DE438" s="4"/>
      <c r="DF438" s="4"/>
      <c r="DG438" s="4"/>
      <c r="DH438" s="4"/>
      <c r="DI438" s="4"/>
      <c r="DJ438" s="4"/>
    </row>
    <row r="439" spans="1:114" ht="15.75" customHeight="1">
      <c r="A439" s="61"/>
      <c r="B439" s="61"/>
      <c r="C439" s="61"/>
      <c r="D439" s="61"/>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61"/>
      <c r="AY439" s="61"/>
      <c r="AZ439" s="61"/>
      <c r="BA439" s="4"/>
      <c r="BB439" s="4"/>
      <c r="BC439" s="4"/>
      <c r="BD439" s="4"/>
      <c r="BE439" s="4"/>
      <c r="BF439" s="4"/>
      <c r="BG439" s="4"/>
      <c r="BH439" s="4"/>
      <c r="BI439" s="4"/>
      <c r="BJ439" s="4"/>
      <c r="BK439" s="4"/>
      <c r="BL439" s="4"/>
      <c r="BM439" s="4"/>
      <c r="BN439" s="61"/>
      <c r="BO439" s="61"/>
      <c r="BP439" s="61"/>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61"/>
      <c r="CU439" s="61"/>
      <c r="CV439" s="61"/>
      <c r="CW439" s="61"/>
      <c r="CX439" s="61"/>
      <c r="CY439" s="4"/>
      <c r="CZ439" s="4"/>
      <c r="DA439" s="4"/>
      <c r="DB439" s="4"/>
      <c r="DC439" s="4"/>
      <c r="DD439" s="4"/>
      <c r="DE439" s="4"/>
      <c r="DF439" s="4"/>
      <c r="DG439" s="4"/>
      <c r="DH439" s="4"/>
      <c r="DI439" s="4"/>
      <c r="DJ439" s="4"/>
    </row>
    <row r="440" spans="1:114" ht="15.75" customHeight="1">
      <c r="A440" s="61"/>
      <c r="B440" s="61"/>
      <c r="C440" s="61"/>
      <c r="D440" s="61"/>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61"/>
      <c r="AY440" s="61"/>
      <c r="AZ440" s="61"/>
      <c r="BA440" s="4"/>
      <c r="BB440" s="4"/>
      <c r="BC440" s="4"/>
      <c r="BD440" s="4"/>
      <c r="BE440" s="4"/>
      <c r="BF440" s="4"/>
      <c r="BG440" s="4"/>
      <c r="BH440" s="4"/>
      <c r="BI440" s="4"/>
      <c r="BJ440" s="4"/>
      <c r="BK440" s="4"/>
      <c r="BL440" s="4"/>
      <c r="BM440" s="4"/>
      <c r="BN440" s="61"/>
      <c r="BO440" s="61"/>
      <c r="BP440" s="61"/>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61"/>
      <c r="CU440" s="61"/>
      <c r="CV440" s="61"/>
      <c r="CW440" s="61"/>
      <c r="CX440" s="61"/>
      <c r="CY440" s="4"/>
      <c r="CZ440" s="4"/>
      <c r="DA440" s="4"/>
      <c r="DB440" s="4"/>
      <c r="DC440" s="4"/>
      <c r="DD440" s="4"/>
      <c r="DE440" s="4"/>
      <c r="DF440" s="4"/>
      <c r="DG440" s="4"/>
      <c r="DH440" s="4"/>
      <c r="DI440" s="4"/>
      <c r="DJ440" s="4"/>
    </row>
    <row r="441" spans="1:114" ht="15.75" customHeight="1">
      <c r="A441" s="61"/>
      <c r="B441" s="61"/>
      <c r="C441" s="61"/>
      <c r="D441" s="61"/>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61"/>
      <c r="AY441" s="61"/>
      <c r="AZ441" s="61"/>
      <c r="BA441" s="4"/>
      <c r="BB441" s="4"/>
      <c r="BC441" s="4"/>
      <c r="BD441" s="4"/>
      <c r="BE441" s="4"/>
      <c r="BF441" s="4"/>
      <c r="BG441" s="4"/>
      <c r="BH441" s="4"/>
      <c r="BI441" s="4"/>
      <c r="BJ441" s="4"/>
      <c r="BK441" s="4"/>
      <c r="BL441" s="4"/>
      <c r="BM441" s="4"/>
      <c r="BN441" s="61"/>
      <c r="BO441" s="61"/>
      <c r="BP441" s="61"/>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61"/>
      <c r="CU441" s="61"/>
      <c r="CV441" s="61"/>
      <c r="CW441" s="61"/>
      <c r="CX441" s="61"/>
      <c r="CY441" s="4"/>
      <c r="CZ441" s="4"/>
      <c r="DA441" s="4"/>
      <c r="DB441" s="4"/>
      <c r="DC441" s="4"/>
      <c r="DD441" s="4"/>
      <c r="DE441" s="4"/>
      <c r="DF441" s="4"/>
      <c r="DG441" s="4"/>
      <c r="DH441" s="4"/>
      <c r="DI441" s="4"/>
      <c r="DJ441" s="4"/>
    </row>
    <row r="442" spans="1:114" ht="15.75" customHeight="1">
      <c r="A442" s="61"/>
      <c r="B442" s="61"/>
      <c r="C442" s="61"/>
      <c r="D442" s="61"/>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61"/>
      <c r="AY442" s="61"/>
      <c r="AZ442" s="61"/>
      <c r="BA442" s="4"/>
      <c r="BB442" s="4"/>
      <c r="BC442" s="4"/>
      <c r="BD442" s="4"/>
      <c r="BE442" s="4"/>
      <c r="BF442" s="4"/>
      <c r="BG442" s="4"/>
      <c r="BH442" s="4"/>
      <c r="BI442" s="4"/>
      <c r="BJ442" s="4"/>
      <c r="BK442" s="4"/>
      <c r="BL442" s="4"/>
      <c r="BM442" s="4"/>
      <c r="BN442" s="61"/>
      <c r="BO442" s="61"/>
      <c r="BP442" s="61"/>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61"/>
      <c r="CU442" s="61"/>
      <c r="CV442" s="61"/>
      <c r="CW442" s="61"/>
      <c r="CX442" s="61"/>
      <c r="CY442" s="4"/>
      <c r="CZ442" s="4"/>
      <c r="DA442" s="4"/>
      <c r="DB442" s="4"/>
      <c r="DC442" s="4"/>
      <c r="DD442" s="4"/>
      <c r="DE442" s="4"/>
      <c r="DF442" s="4"/>
      <c r="DG442" s="4"/>
      <c r="DH442" s="4"/>
      <c r="DI442" s="4"/>
      <c r="DJ442" s="4"/>
    </row>
    <row r="443" spans="1:114" ht="15.75" customHeight="1">
      <c r="A443" s="61"/>
      <c r="B443" s="61"/>
      <c r="C443" s="61"/>
      <c r="D443" s="61"/>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61"/>
      <c r="AY443" s="61"/>
      <c r="AZ443" s="61"/>
      <c r="BA443" s="4"/>
      <c r="BB443" s="4"/>
      <c r="BC443" s="4"/>
      <c r="BD443" s="4"/>
      <c r="BE443" s="4"/>
      <c r="BF443" s="4"/>
      <c r="BG443" s="4"/>
      <c r="BH443" s="4"/>
      <c r="BI443" s="4"/>
      <c r="BJ443" s="4"/>
      <c r="BK443" s="4"/>
      <c r="BL443" s="4"/>
      <c r="BM443" s="4"/>
      <c r="BN443" s="61"/>
      <c r="BO443" s="61"/>
      <c r="BP443" s="61"/>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61"/>
      <c r="CU443" s="61"/>
      <c r="CV443" s="61"/>
      <c r="CW443" s="61"/>
      <c r="CX443" s="61"/>
      <c r="CY443" s="4"/>
      <c r="CZ443" s="4"/>
      <c r="DA443" s="4"/>
      <c r="DB443" s="4"/>
      <c r="DC443" s="4"/>
      <c r="DD443" s="4"/>
      <c r="DE443" s="4"/>
      <c r="DF443" s="4"/>
      <c r="DG443" s="4"/>
      <c r="DH443" s="4"/>
      <c r="DI443" s="4"/>
      <c r="DJ443" s="4"/>
    </row>
    <row r="444" spans="1:114" ht="15.75" customHeight="1">
      <c r="A444" s="61"/>
      <c r="B444" s="61"/>
      <c r="C444" s="61"/>
      <c r="D444" s="61"/>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61"/>
      <c r="AY444" s="61"/>
      <c r="AZ444" s="61"/>
      <c r="BA444" s="4"/>
      <c r="BB444" s="4"/>
      <c r="BC444" s="4"/>
      <c r="BD444" s="4"/>
      <c r="BE444" s="4"/>
      <c r="BF444" s="4"/>
      <c r="BG444" s="4"/>
      <c r="BH444" s="4"/>
      <c r="BI444" s="4"/>
      <c r="BJ444" s="4"/>
      <c r="BK444" s="4"/>
      <c r="BL444" s="4"/>
      <c r="BM444" s="4"/>
      <c r="BN444" s="61"/>
      <c r="BO444" s="61"/>
      <c r="BP444" s="61"/>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61"/>
      <c r="CU444" s="61"/>
      <c r="CV444" s="61"/>
      <c r="CW444" s="61"/>
      <c r="CX444" s="61"/>
      <c r="CY444" s="4"/>
      <c r="CZ444" s="4"/>
      <c r="DA444" s="4"/>
      <c r="DB444" s="4"/>
      <c r="DC444" s="4"/>
      <c r="DD444" s="4"/>
      <c r="DE444" s="4"/>
      <c r="DF444" s="4"/>
      <c r="DG444" s="4"/>
      <c r="DH444" s="4"/>
      <c r="DI444" s="4"/>
      <c r="DJ444" s="4"/>
    </row>
    <row r="445" spans="1:114" ht="15.75" customHeight="1">
      <c r="A445" s="61"/>
      <c r="B445" s="61"/>
      <c r="C445" s="61"/>
      <c r="D445" s="61"/>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61"/>
      <c r="AY445" s="61"/>
      <c r="AZ445" s="61"/>
      <c r="BA445" s="4"/>
      <c r="BB445" s="4"/>
      <c r="BC445" s="4"/>
      <c r="BD445" s="4"/>
      <c r="BE445" s="4"/>
      <c r="BF445" s="4"/>
      <c r="BG445" s="4"/>
      <c r="BH445" s="4"/>
      <c r="BI445" s="4"/>
      <c r="BJ445" s="4"/>
      <c r="BK445" s="4"/>
      <c r="BL445" s="4"/>
      <c r="BM445" s="4"/>
      <c r="BN445" s="61"/>
      <c r="BO445" s="61"/>
      <c r="BP445" s="61"/>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61"/>
      <c r="CU445" s="61"/>
      <c r="CV445" s="61"/>
      <c r="CW445" s="61"/>
      <c r="CX445" s="61"/>
      <c r="CY445" s="4"/>
      <c r="CZ445" s="4"/>
      <c r="DA445" s="4"/>
      <c r="DB445" s="4"/>
      <c r="DC445" s="4"/>
      <c r="DD445" s="4"/>
      <c r="DE445" s="4"/>
      <c r="DF445" s="4"/>
      <c r="DG445" s="4"/>
      <c r="DH445" s="4"/>
      <c r="DI445" s="4"/>
      <c r="DJ445" s="4"/>
    </row>
    <row r="446" spans="1:114" ht="15.75" customHeight="1">
      <c r="A446" s="61"/>
      <c r="B446" s="61"/>
      <c r="C446" s="61"/>
      <c r="D446" s="61"/>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61"/>
      <c r="AY446" s="61"/>
      <c r="AZ446" s="61"/>
      <c r="BA446" s="4"/>
      <c r="BB446" s="4"/>
      <c r="BC446" s="4"/>
      <c r="BD446" s="4"/>
      <c r="BE446" s="4"/>
      <c r="BF446" s="4"/>
      <c r="BG446" s="4"/>
      <c r="BH446" s="4"/>
      <c r="BI446" s="4"/>
      <c r="BJ446" s="4"/>
      <c r="BK446" s="4"/>
      <c r="BL446" s="4"/>
      <c r="BM446" s="4"/>
      <c r="BN446" s="61"/>
      <c r="BO446" s="61"/>
      <c r="BP446" s="61"/>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61"/>
      <c r="CU446" s="61"/>
      <c r="CV446" s="61"/>
      <c r="CW446" s="61"/>
      <c r="CX446" s="61"/>
      <c r="CY446" s="4"/>
      <c r="CZ446" s="4"/>
      <c r="DA446" s="4"/>
      <c r="DB446" s="4"/>
      <c r="DC446" s="4"/>
      <c r="DD446" s="4"/>
      <c r="DE446" s="4"/>
      <c r="DF446" s="4"/>
      <c r="DG446" s="4"/>
      <c r="DH446" s="4"/>
      <c r="DI446" s="4"/>
      <c r="DJ446" s="4"/>
    </row>
    <row r="447" spans="1:114" ht="15.75" customHeight="1">
      <c r="A447" s="61"/>
      <c r="B447" s="61"/>
      <c r="C447" s="61"/>
      <c r="D447" s="61"/>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61"/>
      <c r="AY447" s="61"/>
      <c r="AZ447" s="61"/>
      <c r="BA447" s="4"/>
      <c r="BB447" s="4"/>
      <c r="BC447" s="4"/>
      <c r="BD447" s="4"/>
      <c r="BE447" s="4"/>
      <c r="BF447" s="4"/>
      <c r="BG447" s="4"/>
      <c r="BH447" s="4"/>
      <c r="BI447" s="4"/>
      <c r="BJ447" s="4"/>
      <c r="BK447" s="4"/>
      <c r="BL447" s="4"/>
      <c r="BM447" s="4"/>
      <c r="BN447" s="61"/>
      <c r="BO447" s="61"/>
      <c r="BP447" s="61"/>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61"/>
      <c r="CU447" s="61"/>
      <c r="CV447" s="61"/>
      <c r="CW447" s="61"/>
      <c r="CX447" s="61"/>
      <c r="CY447" s="4"/>
      <c r="CZ447" s="4"/>
      <c r="DA447" s="4"/>
      <c r="DB447" s="4"/>
      <c r="DC447" s="4"/>
      <c r="DD447" s="4"/>
      <c r="DE447" s="4"/>
      <c r="DF447" s="4"/>
      <c r="DG447" s="4"/>
      <c r="DH447" s="4"/>
      <c r="DI447" s="4"/>
      <c r="DJ447" s="4"/>
    </row>
    <row r="448" spans="1:114" ht="15.75" customHeight="1">
      <c r="A448" s="61"/>
      <c r="B448" s="61"/>
      <c r="C448" s="61"/>
      <c r="D448" s="61"/>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61"/>
      <c r="AY448" s="61"/>
      <c r="AZ448" s="61"/>
      <c r="BA448" s="4"/>
      <c r="BB448" s="4"/>
      <c r="BC448" s="4"/>
      <c r="BD448" s="4"/>
      <c r="BE448" s="4"/>
      <c r="BF448" s="4"/>
      <c r="BG448" s="4"/>
      <c r="BH448" s="4"/>
      <c r="BI448" s="4"/>
      <c r="BJ448" s="4"/>
      <c r="BK448" s="4"/>
      <c r="BL448" s="4"/>
      <c r="BM448" s="4"/>
      <c r="BN448" s="61"/>
      <c r="BO448" s="61"/>
      <c r="BP448" s="61"/>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61"/>
      <c r="CU448" s="61"/>
      <c r="CV448" s="61"/>
      <c r="CW448" s="61"/>
      <c r="CX448" s="61"/>
      <c r="CY448" s="4"/>
      <c r="CZ448" s="4"/>
      <c r="DA448" s="4"/>
      <c r="DB448" s="4"/>
      <c r="DC448" s="4"/>
      <c r="DD448" s="4"/>
      <c r="DE448" s="4"/>
      <c r="DF448" s="4"/>
      <c r="DG448" s="4"/>
      <c r="DH448" s="4"/>
      <c r="DI448" s="4"/>
      <c r="DJ448" s="4"/>
    </row>
    <row r="449" spans="1:114" ht="15.75" customHeight="1">
      <c r="A449" s="61"/>
      <c r="B449" s="61"/>
      <c r="C449" s="61"/>
      <c r="D449" s="61"/>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61"/>
      <c r="AY449" s="61"/>
      <c r="AZ449" s="61"/>
      <c r="BA449" s="4"/>
      <c r="BB449" s="4"/>
      <c r="BC449" s="4"/>
      <c r="BD449" s="4"/>
      <c r="BE449" s="4"/>
      <c r="BF449" s="4"/>
      <c r="BG449" s="4"/>
      <c r="BH449" s="4"/>
      <c r="BI449" s="4"/>
      <c r="BJ449" s="4"/>
      <c r="BK449" s="4"/>
      <c r="BL449" s="4"/>
      <c r="BM449" s="4"/>
      <c r="BN449" s="61"/>
      <c r="BO449" s="61"/>
      <c r="BP449" s="61"/>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61"/>
      <c r="CU449" s="61"/>
      <c r="CV449" s="61"/>
      <c r="CW449" s="61"/>
      <c r="CX449" s="61"/>
      <c r="CY449" s="4"/>
      <c r="CZ449" s="4"/>
      <c r="DA449" s="4"/>
      <c r="DB449" s="4"/>
      <c r="DC449" s="4"/>
      <c r="DD449" s="4"/>
      <c r="DE449" s="4"/>
      <c r="DF449" s="4"/>
      <c r="DG449" s="4"/>
      <c r="DH449" s="4"/>
      <c r="DI449" s="4"/>
      <c r="DJ449" s="4"/>
    </row>
    <row r="450" spans="1:114" ht="15.75" customHeight="1">
      <c r="A450" s="61"/>
      <c r="B450" s="61"/>
      <c r="C450" s="61"/>
      <c r="D450" s="61"/>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61"/>
      <c r="AY450" s="61"/>
      <c r="AZ450" s="61"/>
      <c r="BA450" s="4"/>
      <c r="BB450" s="4"/>
      <c r="BC450" s="4"/>
      <c r="BD450" s="4"/>
      <c r="BE450" s="4"/>
      <c r="BF450" s="4"/>
      <c r="BG450" s="4"/>
      <c r="BH450" s="4"/>
      <c r="BI450" s="4"/>
      <c r="BJ450" s="4"/>
      <c r="BK450" s="4"/>
      <c r="BL450" s="4"/>
      <c r="BM450" s="4"/>
      <c r="BN450" s="61"/>
      <c r="BO450" s="61"/>
      <c r="BP450" s="61"/>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61"/>
      <c r="CU450" s="61"/>
      <c r="CV450" s="61"/>
      <c r="CW450" s="61"/>
      <c r="CX450" s="61"/>
      <c r="CY450" s="4"/>
      <c r="CZ450" s="4"/>
      <c r="DA450" s="4"/>
      <c r="DB450" s="4"/>
      <c r="DC450" s="4"/>
      <c r="DD450" s="4"/>
      <c r="DE450" s="4"/>
      <c r="DF450" s="4"/>
      <c r="DG450" s="4"/>
      <c r="DH450" s="4"/>
      <c r="DI450" s="4"/>
      <c r="DJ450" s="4"/>
    </row>
    <row r="451" spans="1:114" ht="15.75" customHeight="1">
      <c r="A451" s="61"/>
      <c r="B451" s="61"/>
      <c r="C451" s="61"/>
      <c r="D451" s="61"/>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61"/>
      <c r="AY451" s="61"/>
      <c r="AZ451" s="61"/>
      <c r="BA451" s="4"/>
      <c r="BB451" s="4"/>
      <c r="BC451" s="4"/>
      <c r="BD451" s="4"/>
      <c r="BE451" s="4"/>
      <c r="BF451" s="4"/>
      <c r="BG451" s="4"/>
      <c r="BH451" s="4"/>
      <c r="BI451" s="4"/>
      <c r="BJ451" s="4"/>
      <c r="BK451" s="4"/>
      <c r="BL451" s="4"/>
      <c r="BM451" s="4"/>
      <c r="BN451" s="61"/>
      <c r="BO451" s="61"/>
      <c r="BP451" s="61"/>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61"/>
      <c r="CU451" s="61"/>
      <c r="CV451" s="61"/>
      <c r="CW451" s="61"/>
      <c r="CX451" s="61"/>
      <c r="CY451" s="4"/>
      <c r="CZ451" s="4"/>
      <c r="DA451" s="4"/>
      <c r="DB451" s="4"/>
      <c r="DC451" s="4"/>
      <c r="DD451" s="4"/>
      <c r="DE451" s="4"/>
      <c r="DF451" s="4"/>
      <c r="DG451" s="4"/>
      <c r="DH451" s="4"/>
      <c r="DI451" s="4"/>
      <c r="DJ451" s="4"/>
    </row>
    <row r="452" spans="1:114" ht="15.75" customHeight="1">
      <c r="A452" s="61"/>
      <c r="B452" s="61"/>
      <c r="C452" s="61"/>
      <c r="D452" s="61"/>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61"/>
      <c r="AY452" s="61"/>
      <c r="AZ452" s="61"/>
      <c r="BA452" s="4"/>
      <c r="BB452" s="4"/>
      <c r="BC452" s="4"/>
      <c r="BD452" s="4"/>
      <c r="BE452" s="4"/>
      <c r="BF452" s="4"/>
      <c r="BG452" s="4"/>
      <c r="BH452" s="4"/>
      <c r="BI452" s="4"/>
      <c r="BJ452" s="4"/>
      <c r="BK452" s="4"/>
      <c r="BL452" s="4"/>
      <c r="BM452" s="4"/>
      <c r="BN452" s="61"/>
      <c r="BO452" s="61"/>
      <c r="BP452" s="61"/>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61"/>
      <c r="CU452" s="61"/>
      <c r="CV452" s="61"/>
      <c r="CW452" s="61"/>
      <c r="CX452" s="61"/>
      <c r="CY452" s="4"/>
      <c r="CZ452" s="4"/>
      <c r="DA452" s="4"/>
      <c r="DB452" s="4"/>
      <c r="DC452" s="4"/>
      <c r="DD452" s="4"/>
      <c r="DE452" s="4"/>
      <c r="DF452" s="4"/>
      <c r="DG452" s="4"/>
      <c r="DH452" s="4"/>
      <c r="DI452" s="4"/>
      <c r="DJ452" s="4"/>
    </row>
    <row r="453" spans="1:114" ht="15.75" customHeight="1">
      <c r="A453" s="61"/>
      <c r="B453" s="61"/>
      <c r="C453" s="61"/>
      <c r="D453" s="61"/>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61"/>
      <c r="AY453" s="61"/>
      <c r="AZ453" s="61"/>
      <c r="BA453" s="4"/>
      <c r="BB453" s="4"/>
      <c r="BC453" s="4"/>
      <c r="BD453" s="4"/>
      <c r="BE453" s="4"/>
      <c r="BF453" s="4"/>
      <c r="BG453" s="4"/>
      <c r="BH453" s="4"/>
      <c r="BI453" s="4"/>
      <c r="BJ453" s="4"/>
      <c r="BK453" s="4"/>
      <c r="BL453" s="4"/>
      <c r="BM453" s="4"/>
      <c r="BN453" s="61"/>
      <c r="BO453" s="61"/>
      <c r="BP453" s="61"/>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61"/>
      <c r="CU453" s="61"/>
      <c r="CV453" s="61"/>
      <c r="CW453" s="61"/>
      <c r="CX453" s="61"/>
      <c r="CY453" s="4"/>
      <c r="CZ453" s="4"/>
      <c r="DA453" s="4"/>
      <c r="DB453" s="4"/>
      <c r="DC453" s="4"/>
      <c r="DD453" s="4"/>
      <c r="DE453" s="4"/>
      <c r="DF453" s="4"/>
      <c r="DG453" s="4"/>
      <c r="DH453" s="4"/>
      <c r="DI453" s="4"/>
      <c r="DJ453" s="4"/>
    </row>
    <row r="454" spans="1:114" ht="15.75" customHeight="1">
      <c r="A454" s="61"/>
      <c r="B454" s="61"/>
      <c r="C454" s="61"/>
      <c r="D454" s="61"/>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61"/>
      <c r="AY454" s="61"/>
      <c r="AZ454" s="61"/>
      <c r="BA454" s="4"/>
      <c r="BB454" s="4"/>
      <c r="BC454" s="4"/>
      <c r="BD454" s="4"/>
      <c r="BE454" s="4"/>
      <c r="BF454" s="4"/>
      <c r="BG454" s="4"/>
      <c r="BH454" s="4"/>
      <c r="BI454" s="4"/>
      <c r="BJ454" s="4"/>
      <c r="BK454" s="4"/>
      <c r="BL454" s="4"/>
      <c r="BM454" s="4"/>
      <c r="BN454" s="61"/>
      <c r="BO454" s="61"/>
      <c r="BP454" s="61"/>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61"/>
      <c r="CU454" s="61"/>
      <c r="CV454" s="61"/>
      <c r="CW454" s="61"/>
      <c r="CX454" s="61"/>
      <c r="CY454" s="4"/>
      <c r="CZ454" s="4"/>
      <c r="DA454" s="4"/>
      <c r="DB454" s="4"/>
      <c r="DC454" s="4"/>
      <c r="DD454" s="4"/>
      <c r="DE454" s="4"/>
      <c r="DF454" s="4"/>
      <c r="DG454" s="4"/>
      <c r="DH454" s="4"/>
      <c r="DI454" s="4"/>
      <c r="DJ454" s="4"/>
    </row>
    <row r="455" spans="1:114" ht="15.75" customHeight="1">
      <c r="A455" s="61"/>
      <c r="B455" s="61"/>
      <c r="C455" s="61"/>
      <c r="D455" s="61"/>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61"/>
      <c r="AY455" s="61"/>
      <c r="AZ455" s="61"/>
      <c r="BA455" s="4"/>
      <c r="BB455" s="4"/>
      <c r="BC455" s="4"/>
      <c r="BD455" s="4"/>
      <c r="BE455" s="4"/>
      <c r="BF455" s="4"/>
      <c r="BG455" s="4"/>
      <c r="BH455" s="4"/>
      <c r="BI455" s="4"/>
      <c r="BJ455" s="4"/>
      <c r="BK455" s="4"/>
      <c r="BL455" s="4"/>
      <c r="BM455" s="4"/>
      <c r="BN455" s="61"/>
      <c r="BO455" s="61"/>
      <c r="BP455" s="61"/>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61"/>
      <c r="CU455" s="61"/>
      <c r="CV455" s="61"/>
      <c r="CW455" s="61"/>
      <c r="CX455" s="61"/>
      <c r="CY455" s="4"/>
      <c r="CZ455" s="4"/>
      <c r="DA455" s="4"/>
      <c r="DB455" s="4"/>
      <c r="DC455" s="4"/>
      <c r="DD455" s="4"/>
      <c r="DE455" s="4"/>
      <c r="DF455" s="4"/>
      <c r="DG455" s="4"/>
      <c r="DH455" s="4"/>
      <c r="DI455" s="4"/>
      <c r="DJ455" s="4"/>
    </row>
    <row r="456" spans="1:114" ht="15.75" customHeight="1">
      <c r="A456" s="61"/>
      <c r="B456" s="61"/>
      <c r="C456" s="61"/>
      <c r="D456" s="61"/>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61"/>
      <c r="AY456" s="61"/>
      <c r="AZ456" s="61"/>
      <c r="BA456" s="4"/>
      <c r="BB456" s="4"/>
      <c r="BC456" s="4"/>
      <c r="BD456" s="4"/>
      <c r="BE456" s="4"/>
      <c r="BF456" s="4"/>
      <c r="BG456" s="4"/>
      <c r="BH456" s="4"/>
      <c r="BI456" s="4"/>
      <c r="BJ456" s="4"/>
      <c r="BK456" s="4"/>
      <c r="BL456" s="4"/>
      <c r="BM456" s="4"/>
      <c r="BN456" s="61"/>
      <c r="BO456" s="61"/>
      <c r="BP456" s="61"/>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61"/>
      <c r="CU456" s="61"/>
      <c r="CV456" s="61"/>
      <c r="CW456" s="61"/>
      <c r="CX456" s="61"/>
      <c r="CY456" s="4"/>
      <c r="CZ456" s="4"/>
      <c r="DA456" s="4"/>
      <c r="DB456" s="4"/>
      <c r="DC456" s="4"/>
      <c r="DD456" s="4"/>
      <c r="DE456" s="4"/>
      <c r="DF456" s="4"/>
      <c r="DG456" s="4"/>
      <c r="DH456" s="4"/>
      <c r="DI456" s="4"/>
      <c r="DJ456" s="4"/>
    </row>
    <row r="457" spans="1:114" ht="15.75" customHeight="1">
      <c r="A457" s="61"/>
      <c r="B457" s="61"/>
      <c r="C457" s="61"/>
      <c r="D457" s="61"/>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61"/>
      <c r="AY457" s="61"/>
      <c r="AZ457" s="61"/>
      <c r="BA457" s="4"/>
      <c r="BB457" s="4"/>
      <c r="BC457" s="4"/>
      <c r="BD457" s="4"/>
      <c r="BE457" s="4"/>
      <c r="BF457" s="4"/>
      <c r="BG457" s="4"/>
      <c r="BH457" s="4"/>
      <c r="BI457" s="4"/>
      <c r="BJ457" s="4"/>
      <c r="BK457" s="4"/>
      <c r="BL457" s="4"/>
      <c r="BM457" s="4"/>
      <c r="BN457" s="61"/>
      <c r="BO457" s="61"/>
      <c r="BP457" s="61"/>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61"/>
      <c r="CU457" s="61"/>
      <c r="CV457" s="61"/>
      <c r="CW457" s="61"/>
      <c r="CX457" s="61"/>
      <c r="CY457" s="4"/>
      <c r="CZ457" s="4"/>
      <c r="DA457" s="4"/>
      <c r="DB457" s="4"/>
      <c r="DC457" s="4"/>
      <c r="DD457" s="4"/>
      <c r="DE457" s="4"/>
      <c r="DF457" s="4"/>
      <c r="DG457" s="4"/>
      <c r="DH457" s="4"/>
      <c r="DI457" s="4"/>
      <c r="DJ457" s="4"/>
    </row>
    <row r="458" spans="1:114" ht="15.75" customHeight="1">
      <c r="A458" s="61"/>
      <c r="B458" s="61"/>
      <c r="C458" s="61"/>
      <c r="D458" s="61"/>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61"/>
      <c r="AY458" s="61"/>
      <c r="AZ458" s="61"/>
      <c r="BA458" s="4"/>
      <c r="BB458" s="4"/>
      <c r="BC458" s="4"/>
      <c r="BD458" s="4"/>
      <c r="BE458" s="4"/>
      <c r="BF458" s="4"/>
      <c r="BG458" s="4"/>
      <c r="BH458" s="4"/>
      <c r="BI458" s="4"/>
      <c r="BJ458" s="4"/>
      <c r="BK458" s="4"/>
      <c r="BL458" s="4"/>
      <c r="BM458" s="4"/>
      <c r="BN458" s="61"/>
      <c r="BO458" s="61"/>
      <c r="BP458" s="61"/>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61"/>
      <c r="CU458" s="61"/>
      <c r="CV458" s="61"/>
      <c r="CW458" s="61"/>
      <c r="CX458" s="61"/>
      <c r="CY458" s="4"/>
      <c r="CZ458" s="4"/>
      <c r="DA458" s="4"/>
      <c r="DB458" s="4"/>
      <c r="DC458" s="4"/>
      <c r="DD458" s="4"/>
      <c r="DE458" s="4"/>
      <c r="DF458" s="4"/>
      <c r="DG458" s="4"/>
      <c r="DH458" s="4"/>
      <c r="DI458" s="4"/>
      <c r="DJ458" s="4"/>
    </row>
    <row r="459" spans="1:114" ht="15.75" customHeight="1">
      <c r="A459" s="61"/>
      <c r="B459" s="61"/>
      <c r="C459" s="61"/>
      <c r="D459" s="61"/>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61"/>
      <c r="AY459" s="61"/>
      <c r="AZ459" s="61"/>
      <c r="BA459" s="4"/>
      <c r="BB459" s="4"/>
      <c r="BC459" s="4"/>
      <c r="BD459" s="4"/>
      <c r="BE459" s="4"/>
      <c r="BF459" s="4"/>
      <c r="BG459" s="4"/>
      <c r="BH459" s="4"/>
      <c r="BI459" s="4"/>
      <c r="BJ459" s="4"/>
      <c r="BK459" s="4"/>
      <c r="BL459" s="4"/>
      <c r="BM459" s="4"/>
      <c r="BN459" s="61"/>
      <c r="BO459" s="61"/>
      <c r="BP459" s="61"/>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61"/>
      <c r="CU459" s="61"/>
      <c r="CV459" s="61"/>
      <c r="CW459" s="61"/>
      <c r="CX459" s="61"/>
      <c r="CY459" s="4"/>
      <c r="CZ459" s="4"/>
      <c r="DA459" s="4"/>
      <c r="DB459" s="4"/>
      <c r="DC459" s="4"/>
      <c r="DD459" s="4"/>
      <c r="DE459" s="4"/>
      <c r="DF459" s="4"/>
      <c r="DG459" s="4"/>
      <c r="DH459" s="4"/>
      <c r="DI459" s="4"/>
      <c r="DJ459" s="4"/>
    </row>
    <row r="460" spans="1:114" ht="15.75" customHeight="1">
      <c r="A460" s="61"/>
      <c r="B460" s="61"/>
      <c r="C460" s="61"/>
      <c r="D460" s="61"/>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61"/>
      <c r="AY460" s="61"/>
      <c r="AZ460" s="61"/>
      <c r="BA460" s="4"/>
      <c r="BB460" s="4"/>
      <c r="BC460" s="4"/>
      <c r="BD460" s="4"/>
      <c r="BE460" s="4"/>
      <c r="BF460" s="4"/>
      <c r="BG460" s="4"/>
      <c r="BH460" s="4"/>
      <c r="BI460" s="4"/>
      <c r="BJ460" s="4"/>
      <c r="BK460" s="4"/>
      <c r="BL460" s="4"/>
      <c r="BM460" s="4"/>
      <c r="BN460" s="61"/>
      <c r="BO460" s="61"/>
      <c r="BP460" s="61"/>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61"/>
      <c r="CU460" s="61"/>
      <c r="CV460" s="61"/>
      <c r="CW460" s="61"/>
      <c r="CX460" s="61"/>
      <c r="CY460" s="4"/>
      <c r="CZ460" s="4"/>
      <c r="DA460" s="4"/>
      <c r="DB460" s="4"/>
      <c r="DC460" s="4"/>
      <c r="DD460" s="4"/>
      <c r="DE460" s="4"/>
      <c r="DF460" s="4"/>
      <c r="DG460" s="4"/>
      <c r="DH460" s="4"/>
      <c r="DI460" s="4"/>
      <c r="DJ460" s="4"/>
    </row>
    <row r="461" spans="1:114" ht="15.75" customHeight="1">
      <c r="A461" s="61"/>
      <c r="B461" s="61"/>
      <c r="C461" s="61"/>
      <c r="D461" s="61"/>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61"/>
      <c r="AY461" s="61"/>
      <c r="AZ461" s="61"/>
      <c r="BA461" s="4"/>
      <c r="BB461" s="4"/>
      <c r="BC461" s="4"/>
      <c r="BD461" s="4"/>
      <c r="BE461" s="4"/>
      <c r="BF461" s="4"/>
      <c r="BG461" s="4"/>
      <c r="BH461" s="4"/>
      <c r="BI461" s="4"/>
      <c r="BJ461" s="4"/>
      <c r="BK461" s="4"/>
      <c r="BL461" s="4"/>
      <c r="BM461" s="4"/>
      <c r="BN461" s="61"/>
      <c r="BO461" s="61"/>
      <c r="BP461" s="61"/>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61"/>
      <c r="CU461" s="61"/>
      <c r="CV461" s="61"/>
      <c r="CW461" s="61"/>
      <c r="CX461" s="61"/>
      <c r="CY461" s="4"/>
      <c r="CZ461" s="4"/>
      <c r="DA461" s="4"/>
      <c r="DB461" s="4"/>
      <c r="DC461" s="4"/>
      <c r="DD461" s="4"/>
      <c r="DE461" s="4"/>
      <c r="DF461" s="4"/>
      <c r="DG461" s="4"/>
      <c r="DH461" s="4"/>
      <c r="DI461" s="4"/>
      <c r="DJ461" s="4"/>
    </row>
    <row r="462" spans="1:114" ht="15.75" customHeight="1">
      <c r="A462" s="61"/>
      <c r="B462" s="61"/>
      <c r="C462" s="61"/>
      <c r="D462" s="61"/>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61"/>
      <c r="AY462" s="61"/>
      <c r="AZ462" s="61"/>
      <c r="BA462" s="4"/>
      <c r="BB462" s="4"/>
      <c r="BC462" s="4"/>
      <c r="BD462" s="4"/>
      <c r="BE462" s="4"/>
      <c r="BF462" s="4"/>
      <c r="BG462" s="4"/>
      <c r="BH462" s="4"/>
      <c r="BI462" s="4"/>
      <c r="BJ462" s="4"/>
      <c r="BK462" s="4"/>
      <c r="BL462" s="4"/>
      <c r="BM462" s="4"/>
      <c r="BN462" s="61"/>
      <c r="BO462" s="61"/>
      <c r="BP462" s="61"/>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61"/>
      <c r="CU462" s="61"/>
      <c r="CV462" s="61"/>
      <c r="CW462" s="61"/>
      <c r="CX462" s="61"/>
      <c r="CY462" s="4"/>
      <c r="CZ462" s="4"/>
      <c r="DA462" s="4"/>
      <c r="DB462" s="4"/>
      <c r="DC462" s="4"/>
      <c r="DD462" s="4"/>
      <c r="DE462" s="4"/>
      <c r="DF462" s="4"/>
      <c r="DG462" s="4"/>
      <c r="DH462" s="4"/>
      <c r="DI462" s="4"/>
      <c r="DJ462" s="4"/>
    </row>
    <row r="463" spans="1:114" ht="15.75" customHeight="1">
      <c r="A463" s="61"/>
      <c r="B463" s="61"/>
      <c r="C463" s="61"/>
      <c r="D463" s="61"/>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61"/>
      <c r="AY463" s="61"/>
      <c r="AZ463" s="61"/>
      <c r="BA463" s="4"/>
      <c r="BB463" s="4"/>
      <c r="BC463" s="4"/>
      <c r="BD463" s="4"/>
      <c r="BE463" s="4"/>
      <c r="BF463" s="4"/>
      <c r="BG463" s="4"/>
      <c r="BH463" s="4"/>
      <c r="BI463" s="4"/>
      <c r="BJ463" s="4"/>
      <c r="BK463" s="4"/>
      <c r="BL463" s="4"/>
      <c r="BM463" s="4"/>
      <c r="BN463" s="61"/>
      <c r="BO463" s="61"/>
      <c r="BP463" s="61"/>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61"/>
      <c r="CU463" s="61"/>
      <c r="CV463" s="61"/>
      <c r="CW463" s="61"/>
      <c r="CX463" s="61"/>
      <c r="CY463" s="4"/>
      <c r="CZ463" s="4"/>
      <c r="DA463" s="4"/>
      <c r="DB463" s="4"/>
      <c r="DC463" s="4"/>
      <c r="DD463" s="4"/>
      <c r="DE463" s="4"/>
      <c r="DF463" s="4"/>
      <c r="DG463" s="4"/>
      <c r="DH463" s="4"/>
      <c r="DI463" s="4"/>
      <c r="DJ463" s="4"/>
    </row>
    <row r="464" spans="1:114" ht="15.75" customHeight="1">
      <c r="A464" s="61"/>
      <c r="B464" s="61"/>
      <c r="C464" s="61"/>
      <c r="D464" s="61"/>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61"/>
      <c r="AY464" s="61"/>
      <c r="AZ464" s="61"/>
      <c r="BA464" s="4"/>
      <c r="BB464" s="4"/>
      <c r="BC464" s="4"/>
      <c r="BD464" s="4"/>
      <c r="BE464" s="4"/>
      <c r="BF464" s="4"/>
      <c r="BG464" s="4"/>
      <c r="BH464" s="4"/>
      <c r="BI464" s="4"/>
      <c r="BJ464" s="4"/>
      <c r="BK464" s="4"/>
      <c r="BL464" s="4"/>
      <c r="BM464" s="4"/>
      <c r="BN464" s="61"/>
      <c r="BO464" s="61"/>
      <c r="BP464" s="61"/>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61"/>
      <c r="CU464" s="61"/>
      <c r="CV464" s="61"/>
      <c r="CW464" s="61"/>
      <c r="CX464" s="61"/>
      <c r="CY464" s="4"/>
      <c r="CZ464" s="4"/>
      <c r="DA464" s="4"/>
      <c r="DB464" s="4"/>
      <c r="DC464" s="4"/>
      <c r="DD464" s="4"/>
      <c r="DE464" s="4"/>
      <c r="DF464" s="4"/>
      <c r="DG464" s="4"/>
      <c r="DH464" s="4"/>
      <c r="DI464" s="4"/>
      <c r="DJ464" s="4"/>
    </row>
    <row r="465" spans="1:114" ht="15.75" customHeight="1">
      <c r="A465" s="61"/>
      <c r="B465" s="61"/>
      <c r="C465" s="61"/>
      <c r="D465" s="61"/>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61"/>
      <c r="AY465" s="61"/>
      <c r="AZ465" s="61"/>
      <c r="BA465" s="4"/>
      <c r="BB465" s="4"/>
      <c r="BC465" s="4"/>
      <c r="BD465" s="4"/>
      <c r="BE465" s="4"/>
      <c r="BF465" s="4"/>
      <c r="BG465" s="4"/>
      <c r="BH465" s="4"/>
      <c r="BI465" s="4"/>
      <c r="BJ465" s="4"/>
      <c r="BK465" s="4"/>
      <c r="BL465" s="4"/>
      <c r="BM465" s="4"/>
      <c r="BN465" s="61"/>
      <c r="BO465" s="61"/>
      <c r="BP465" s="61"/>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61"/>
      <c r="CU465" s="61"/>
      <c r="CV465" s="61"/>
      <c r="CW465" s="61"/>
      <c r="CX465" s="61"/>
      <c r="CY465" s="4"/>
      <c r="CZ465" s="4"/>
      <c r="DA465" s="4"/>
      <c r="DB465" s="4"/>
      <c r="DC465" s="4"/>
      <c r="DD465" s="4"/>
      <c r="DE465" s="4"/>
      <c r="DF465" s="4"/>
      <c r="DG465" s="4"/>
      <c r="DH465" s="4"/>
      <c r="DI465" s="4"/>
      <c r="DJ465" s="4"/>
    </row>
    <row r="466" spans="1:114" ht="15.75" customHeight="1">
      <c r="A466" s="61"/>
      <c r="B466" s="61"/>
      <c r="C466" s="61"/>
      <c r="D466" s="61"/>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61"/>
      <c r="AY466" s="61"/>
      <c r="AZ466" s="61"/>
      <c r="BA466" s="4"/>
      <c r="BB466" s="4"/>
      <c r="BC466" s="4"/>
      <c r="BD466" s="4"/>
      <c r="BE466" s="4"/>
      <c r="BF466" s="4"/>
      <c r="BG466" s="4"/>
      <c r="BH466" s="4"/>
      <c r="BI466" s="4"/>
      <c r="BJ466" s="4"/>
      <c r="BK466" s="4"/>
      <c r="BL466" s="4"/>
      <c r="BM466" s="4"/>
      <c r="BN466" s="61"/>
      <c r="BO466" s="61"/>
      <c r="BP466" s="61"/>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61"/>
      <c r="CU466" s="61"/>
      <c r="CV466" s="61"/>
      <c r="CW466" s="61"/>
      <c r="CX466" s="61"/>
      <c r="CY466" s="4"/>
      <c r="CZ466" s="4"/>
      <c r="DA466" s="4"/>
      <c r="DB466" s="4"/>
      <c r="DC466" s="4"/>
      <c r="DD466" s="4"/>
      <c r="DE466" s="4"/>
      <c r="DF466" s="4"/>
      <c r="DG466" s="4"/>
      <c r="DH466" s="4"/>
      <c r="DI466" s="4"/>
      <c r="DJ466" s="4"/>
    </row>
    <row r="467" spans="1:114" ht="15.75" customHeight="1">
      <c r="A467" s="61"/>
      <c r="B467" s="61"/>
      <c r="C467" s="61"/>
      <c r="D467" s="61"/>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61"/>
      <c r="AY467" s="61"/>
      <c r="AZ467" s="61"/>
      <c r="BA467" s="4"/>
      <c r="BB467" s="4"/>
      <c r="BC467" s="4"/>
      <c r="BD467" s="4"/>
      <c r="BE467" s="4"/>
      <c r="BF467" s="4"/>
      <c r="BG467" s="4"/>
      <c r="BH467" s="4"/>
      <c r="BI467" s="4"/>
      <c r="BJ467" s="4"/>
      <c r="BK467" s="4"/>
      <c r="BL467" s="4"/>
      <c r="BM467" s="4"/>
      <c r="BN467" s="61"/>
      <c r="BO467" s="61"/>
      <c r="BP467" s="61"/>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61"/>
      <c r="CU467" s="61"/>
      <c r="CV467" s="61"/>
      <c r="CW467" s="61"/>
      <c r="CX467" s="61"/>
      <c r="CY467" s="4"/>
      <c r="CZ467" s="4"/>
      <c r="DA467" s="4"/>
      <c r="DB467" s="4"/>
      <c r="DC467" s="4"/>
      <c r="DD467" s="4"/>
      <c r="DE467" s="4"/>
      <c r="DF467" s="4"/>
      <c r="DG467" s="4"/>
      <c r="DH467" s="4"/>
      <c r="DI467" s="4"/>
      <c r="DJ467" s="4"/>
    </row>
    <row r="468" spans="1:114" ht="15.75" customHeight="1">
      <c r="A468" s="61"/>
      <c r="B468" s="61"/>
      <c r="C468" s="61"/>
      <c r="D468" s="61"/>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61"/>
      <c r="AY468" s="61"/>
      <c r="AZ468" s="61"/>
      <c r="BA468" s="4"/>
      <c r="BB468" s="4"/>
      <c r="BC468" s="4"/>
      <c r="BD468" s="4"/>
      <c r="BE468" s="4"/>
      <c r="BF468" s="4"/>
      <c r="BG468" s="4"/>
      <c r="BH468" s="4"/>
      <c r="BI468" s="4"/>
      <c r="BJ468" s="4"/>
      <c r="BK468" s="4"/>
      <c r="BL468" s="4"/>
      <c r="BM468" s="4"/>
      <c r="BN468" s="61"/>
      <c r="BO468" s="61"/>
      <c r="BP468" s="61"/>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61"/>
      <c r="CU468" s="61"/>
      <c r="CV468" s="61"/>
      <c r="CW468" s="61"/>
      <c r="CX468" s="61"/>
      <c r="CY468" s="4"/>
      <c r="CZ468" s="4"/>
      <c r="DA468" s="4"/>
      <c r="DB468" s="4"/>
      <c r="DC468" s="4"/>
      <c r="DD468" s="4"/>
      <c r="DE468" s="4"/>
      <c r="DF468" s="4"/>
      <c r="DG468" s="4"/>
      <c r="DH468" s="4"/>
      <c r="DI468" s="4"/>
      <c r="DJ468" s="4"/>
    </row>
    <row r="469" spans="1:114" ht="15.75" customHeight="1">
      <c r="A469" s="61"/>
      <c r="B469" s="61"/>
      <c r="C469" s="61"/>
      <c r="D469" s="61"/>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61"/>
      <c r="AY469" s="61"/>
      <c r="AZ469" s="61"/>
      <c r="BA469" s="4"/>
      <c r="BB469" s="4"/>
      <c r="BC469" s="4"/>
      <c r="BD469" s="4"/>
      <c r="BE469" s="4"/>
      <c r="BF469" s="4"/>
      <c r="BG469" s="4"/>
      <c r="BH469" s="4"/>
      <c r="BI469" s="4"/>
      <c r="BJ469" s="4"/>
      <c r="BK469" s="4"/>
      <c r="BL469" s="4"/>
      <c r="BM469" s="4"/>
      <c r="BN469" s="61"/>
      <c r="BO469" s="61"/>
      <c r="BP469" s="61"/>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61"/>
      <c r="CU469" s="61"/>
      <c r="CV469" s="61"/>
      <c r="CW469" s="61"/>
      <c r="CX469" s="61"/>
      <c r="CY469" s="4"/>
      <c r="CZ469" s="4"/>
      <c r="DA469" s="4"/>
      <c r="DB469" s="4"/>
      <c r="DC469" s="4"/>
      <c r="DD469" s="4"/>
      <c r="DE469" s="4"/>
      <c r="DF469" s="4"/>
      <c r="DG469" s="4"/>
      <c r="DH469" s="4"/>
      <c r="DI469" s="4"/>
      <c r="DJ469" s="4"/>
    </row>
    <row r="470" spans="1:114" ht="15.75" customHeight="1">
      <c r="A470" s="61"/>
      <c r="B470" s="61"/>
      <c r="C470" s="61"/>
      <c r="D470" s="61"/>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61"/>
      <c r="AY470" s="61"/>
      <c r="AZ470" s="61"/>
      <c r="BA470" s="4"/>
      <c r="BB470" s="4"/>
      <c r="BC470" s="4"/>
      <c r="BD470" s="4"/>
      <c r="BE470" s="4"/>
      <c r="BF470" s="4"/>
      <c r="BG470" s="4"/>
      <c r="BH470" s="4"/>
      <c r="BI470" s="4"/>
      <c r="BJ470" s="4"/>
      <c r="BK470" s="4"/>
      <c r="BL470" s="4"/>
      <c r="BM470" s="4"/>
      <c r="BN470" s="61"/>
      <c r="BO470" s="61"/>
      <c r="BP470" s="61"/>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61"/>
      <c r="CU470" s="61"/>
      <c r="CV470" s="61"/>
      <c r="CW470" s="61"/>
      <c r="CX470" s="61"/>
      <c r="CY470" s="4"/>
      <c r="CZ470" s="4"/>
      <c r="DA470" s="4"/>
      <c r="DB470" s="4"/>
      <c r="DC470" s="4"/>
      <c r="DD470" s="4"/>
      <c r="DE470" s="4"/>
      <c r="DF470" s="4"/>
      <c r="DG470" s="4"/>
      <c r="DH470" s="4"/>
      <c r="DI470" s="4"/>
      <c r="DJ470" s="4"/>
    </row>
    <row r="471" spans="1:114" ht="15.75" customHeight="1">
      <c r="A471" s="61"/>
      <c r="B471" s="61"/>
      <c r="C471" s="61"/>
      <c r="D471" s="61"/>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61"/>
      <c r="AY471" s="61"/>
      <c r="AZ471" s="61"/>
      <c r="BA471" s="4"/>
      <c r="BB471" s="4"/>
      <c r="BC471" s="4"/>
      <c r="BD471" s="4"/>
      <c r="BE471" s="4"/>
      <c r="BF471" s="4"/>
      <c r="BG471" s="4"/>
      <c r="BH471" s="4"/>
      <c r="BI471" s="4"/>
      <c r="BJ471" s="4"/>
      <c r="BK471" s="4"/>
      <c r="BL471" s="4"/>
      <c r="BM471" s="4"/>
      <c r="BN471" s="61"/>
      <c r="BO471" s="61"/>
      <c r="BP471" s="61"/>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61"/>
      <c r="CU471" s="61"/>
      <c r="CV471" s="61"/>
      <c r="CW471" s="61"/>
      <c r="CX471" s="61"/>
      <c r="CY471" s="4"/>
      <c r="CZ471" s="4"/>
      <c r="DA471" s="4"/>
      <c r="DB471" s="4"/>
      <c r="DC471" s="4"/>
      <c r="DD471" s="4"/>
      <c r="DE471" s="4"/>
      <c r="DF471" s="4"/>
      <c r="DG471" s="4"/>
      <c r="DH471" s="4"/>
      <c r="DI471" s="4"/>
      <c r="DJ471" s="4"/>
    </row>
    <row r="472" spans="1:114" ht="15.75" customHeight="1">
      <c r="A472" s="61"/>
      <c r="B472" s="61"/>
      <c r="C472" s="61"/>
      <c r="D472" s="61"/>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61"/>
      <c r="AY472" s="61"/>
      <c r="AZ472" s="61"/>
      <c r="BA472" s="4"/>
      <c r="BB472" s="4"/>
      <c r="BC472" s="4"/>
      <c r="BD472" s="4"/>
      <c r="BE472" s="4"/>
      <c r="BF472" s="4"/>
      <c r="BG472" s="4"/>
      <c r="BH472" s="4"/>
      <c r="BI472" s="4"/>
      <c r="BJ472" s="4"/>
      <c r="BK472" s="4"/>
      <c r="BL472" s="4"/>
      <c r="BM472" s="4"/>
      <c r="BN472" s="61"/>
      <c r="BO472" s="61"/>
      <c r="BP472" s="61"/>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61"/>
      <c r="CU472" s="61"/>
      <c r="CV472" s="61"/>
      <c r="CW472" s="61"/>
      <c r="CX472" s="61"/>
      <c r="CY472" s="4"/>
      <c r="CZ472" s="4"/>
      <c r="DA472" s="4"/>
      <c r="DB472" s="4"/>
      <c r="DC472" s="4"/>
      <c r="DD472" s="4"/>
      <c r="DE472" s="4"/>
      <c r="DF472" s="4"/>
      <c r="DG472" s="4"/>
      <c r="DH472" s="4"/>
      <c r="DI472" s="4"/>
      <c r="DJ472" s="4"/>
    </row>
    <row r="473" spans="1:114" ht="15.75" customHeight="1">
      <c r="A473" s="61"/>
      <c r="B473" s="61"/>
      <c r="C473" s="61"/>
      <c r="D473" s="61"/>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61"/>
      <c r="AY473" s="61"/>
      <c r="AZ473" s="61"/>
      <c r="BA473" s="4"/>
      <c r="BB473" s="4"/>
      <c r="BC473" s="4"/>
      <c r="BD473" s="4"/>
      <c r="BE473" s="4"/>
      <c r="BF473" s="4"/>
      <c r="BG473" s="4"/>
      <c r="BH473" s="4"/>
      <c r="BI473" s="4"/>
      <c r="BJ473" s="4"/>
      <c r="BK473" s="4"/>
      <c r="BL473" s="4"/>
      <c r="BM473" s="4"/>
      <c r="BN473" s="61"/>
      <c r="BO473" s="61"/>
      <c r="BP473" s="61"/>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61"/>
      <c r="CU473" s="61"/>
      <c r="CV473" s="61"/>
      <c r="CW473" s="61"/>
      <c r="CX473" s="61"/>
      <c r="CY473" s="4"/>
      <c r="CZ473" s="4"/>
      <c r="DA473" s="4"/>
      <c r="DB473" s="4"/>
      <c r="DC473" s="4"/>
      <c r="DD473" s="4"/>
      <c r="DE473" s="4"/>
      <c r="DF473" s="4"/>
      <c r="DG473" s="4"/>
      <c r="DH473" s="4"/>
      <c r="DI473" s="4"/>
      <c r="DJ473" s="4"/>
    </row>
    <row r="474" spans="1:114" ht="15.75" customHeight="1">
      <c r="A474" s="61"/>
      <c r="B474" s="61"/>
      <c r="C474" s="61"/>
      <c r="D474" s="61"/>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61"/>
      <c r="AY474" s="61"/>
      <c r="AZ474" s="61"/>
      <c r="BA474" s="4"/>
      <c r="BB474" s="4"/>
      <c r="BC474" s="4"/>
      <c r="BD474" s="4"/>
      <c r="BE474" s="4"/>
      <c r="BF474" s="4"/>
      <c r="BG474" s="4"/>
      <c r="BH474" s="4"/>
      <c r="BI474" s="4"/>
      <c r="BJ474" s="4"/>
      <c r="BK474" s="4"/>
      <c r="BL474" s="4"/>
      <c r="BM474" s="4"/>
      <c r="BN474" s="61"/>
      <c r="BO474" s="61"/>
      <c r="BP474" s="61"/>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61"/>
      <c r="CU474" s="61"/>
      <c r="CV474" s="61"/>
      <c r="CW474" s="61"/>
      <c r="CX474" s="61"/>
      <c r="CY474" s="4"/>
      <c r="CZ474" s="4"/>
      <c r="DA474" s="4"/>
      <c r="DB474" s="4"/>
      <c r="DC474" s="4"/>
      <c r="DD474" s="4"/>
      <c r="DE474" s="4"/>
      <c r="DF474" s="4"/>
      <c r="DG474" s="4"/>
      <c r="DH474" s="4"/>
      <c r="DI474" s="4"/>
      <c r="DJ474" s="4"/>
    </row>
    <row r="475" spans="1:114" ht="15.75" customHeight="1">
      <c r="A475" s="61"/>
      <c r="B475" s="61"/>
      <c r="C475" s="61"/>
      <c r="D475" s="61"/>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61"/>
      <c r="AY475" s="61"/>
      <c r="AZ475" s="61"/>
      <c r="BA475" s="4"/>
      <c r="BB475" s="4"/>
      <c r="BC475" s="4"/>
      <c r="BD475" s="4"/>
      <c r="BE475" s="4"/>
      <c r="BF475" s="4"/>
      <c r="BG475" s="4"/>
      <c r="BH475" s="4"/>
      <c r="BI475" s="4"/>
      <c r="BJ475" s="4"/>
      <c r="BK475" s="4"/>
      <c r="BL475" s="4"/>
      <c r="BM475" s="4"/>
      <c r="BN475" s="61"/>
      <c r="BO475" s="61"/>
      <c r="BP475" s="61"/>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61"/>
      <c r="CU475" s="61"/>
      <c r="CV475" s="61"/>
      <c r="CW475" s="61"/>
      <c r="CX475" s="61"/>
      <c r="CY475" s="4"/>
      <c r="CZ475" s="4"/>
      <c r="DA475" s="4"/>
      <c r="DB475" s="4"/>
      <c r="DC475" s="4"/>
      <c r="DD475" s="4"/>
      <c r="DE475" s="4"/>
      <c r="DF475" s="4"/>
      <c r="DG475" s="4"/>
      <c r="DH475" s="4"/>
      <c r="DI475" s="4"/>
      <c r="DJ475" s="4"/>
    </row>
    <row r="476" spans="1:114" ht="15.75" customHeight="1">
      <c r="A476" s="61"/>
      <c r="B476" s="61"/>
      <c r="C476" s="61"/>
      <c r="D476" s="61"/>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61"/>
      <c r="AY476" s="61"/>
      <c r="AZ476" s="61"/>
      <c r="BA476" s="4"/>
      <c r="BB476" s="4"/>
      <c r="BC476" s="4"/>
      <c r="BD476" s="4"/>
      <c r="BE476" s="4"/>
      <c r="BF476" s="4"/>
      <c r="BG476" s="4"/>
      <c r="BH476" s="4"/>
      <c r="BI476" s="4"/>
      <c r="BJ476" s="4"/>
      <c r="BK476" s="4"/>
      <c r="BL476" s="4"/>
      <c r="BM476" s="4"/>
      <c r="BN476" s="61"/>
      <c r="BO476" s="61"/>
      <c r="BP476" s="61"/>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61"/>
      <c r="CU476" s="61"/>
      <c r="CV476" s="61"/>
      <c r="CW476" s="61"/>
      <c r="CX476" s="61"/>
      <c r="CY476" s="4"/>
      <c r="CZ476" s="4"/>
      <c r="DA476" s="4"/>
      <c r="DB476" s="4"/>
      <c r="DC476" s="4"/>
      <c r="DD476" s="4"/>
      <c r="DE476" s="4"/>
      <c r="DF476" s="4"/>
      <c r="DG476" s="4"/>
      <c r="DH476" s="4"/>
      <c r="DI476" s="4"/>
      <c r="DJ476" s="4"/>
    </row>
    <row r="477" spans="1:114" ht="15.75" customHeight="1">
      <c r="A477" s="61"/>
      <c r="B477" s="61"/>
      <c r="C477" s="61"/>
      <c r="D477" s="61"/>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61"/>
      <c r="AY477" s="61"/>
      <c r="AZ477" s="61"/>
      <c r="BA477" s="4"/>
      <c r="BB477" s="4"/>
      <c r="BC477" s="4"/>
      <c r="BD477" s="4"/>
      <c r="BE477" s="4"/>
      <c r="BF477" s="4"/>
      <c r="BG477" s="4"/>
      <c r="BH477" s="4"/>
      <c r="BI477" s="4"/>
      <c r="BJ477" s="4"/>
      <c r="BK477" s="4"/>
      <c r="BL477" s="4"/>
      <c r="BM477" s="4"/>
      <c r="BN477" s="61"/>
      <c r="BO477" s="61"/>
      <c r="BP477" s="61"/>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61"/>
      <c r="CU477" s="61"/>
      <c r="CV477" s="61"/>
      <c r="CW477" s="61"/>
      <c r="CX477" s="61"/>
      <c r="CY477" s="4"/>
      <c r="CZ477" s="4"/>
      <c r="DA477" s="4"/>
      <c r="DB477" s="4"/>
      <c r="DC477" s="4"/>
      <c r="DD477" s="4"/>
      <c r="DE477" s="4"/>
      <c r="DF477" s="4"/>
      <c r="DG477" s="4"/>
      <c r="DH477" s="4"/>
      <c r="DI477" s="4"/>
      <c r="DJ477" s="4"/>
    </row>
    <row r="478" spans="1:114" ht="15.75" customHeight="1">
      <c r="A478" s="61"/>
      <c r="B478" s="61"/>
      <c r="C478" s="61"/>
      <c r="D478" s="61"/>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61"/>
      <c r="AY478" s="61"/>
      <c r="AZ478" s="61"/>
      <c r="BA478" s="4"/>
      <c r="BB478" s="4"/>
      <c r="BC478" s="4"/>
      <c r="BD478" s="4"/>
      <c r="BE478" s="4"/>
      <c r="BF478" s="4"/>
      <c r="BG478" s="4"/>
      <c r="BH478" s="4"/>
      <c r="BI478" s="4"/>
      <c r="BJ478" s="4"/>
      <c r="BK478" s="4"/>
      <c r="BL478" s="4"/>
      <c r="BM478" s="4"/>
      <c r="BN478" s="61"/>
      <c r="BO478" s="61"/>
      <c r="BP478" s="61"/>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61"/>
      <c r="CU478" s="61"/>
      <c r="CV478" s="61"/>
      <c r="CW478" s="61"/>
      <c r="CX478" s="61"/>
      <c r="CY478" s="4"/>
      <c r="CZ478" s="4"/>
      <c r="DA478" s="4"/>
      <c r="DB478" s="4"/>
      <c r="DC478" s="4"/>
      <c r="DD478" s="4"/>
      <c r="DE478" s="4"/>
      <c r="DF478" s="4"/>
      <c r="DG478" s="4"/>
      <c r="DH478" s="4"/>
      <c r="DI478" s="4"/>
      <c r="DJ478" s="4"/>
    </row>
    <row r="479" spans="1:114" ht="15.75" customHeight="1">
      <c r="A479" s="61"/>
      <c r="B479" s="61"/>
      <c r="C479" s="61"/>
      <c r="D479" s="61"/>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61"/>
      <c r="AY479" s="61"/>
      <c r="AZ479" s="61"/>
      <c r="BA479" s="4"/>
      <c r="BB479" s="4"/>
      <c r="BC479" s="4"/>
      <c r="BD479" s="4"/>
      <c r="BE479" s="4"/>
      <c r="BF479" s="4"/>
      <c r="BG479" s="4"/>
      <c r="BH479" s="4"/>
      <c r="BI479" s="4"/>
      <c r="BJ479" s="4"/>
      <c r="BK479" s="4"/>
      <c r="BL479" s="4"/>
      <c r="BM479" s="4"/>
      <c r="BN479" s="61"/>
      <c r="BO479" s="61"/>
      <c r="BP479" s="61"/>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61"/>
      <c r="CU479" s="61"/>
      <c r="CV479" s="61"/>
      <c r="CW479" s="61"/>
      <c r="CX479" s="61"/>
      <c r="CY479" s="4"/>
      <c r="CZ479" s="4"/>
      <c r="DA479" s="4"/>
      <c r="DB479" s="4"/>
      <c r="DC479" s="4"/>
      <c r="DD479" s="4"/>
      <c r="DE479" s="4"/>
      <c r="DF479" s="4"/>
      <c r="DG479" s="4"/>
      <c r="DH479" s="4"/>
      <c r="DI479" s="4"/>
      <c r="DJ479" s="4"/>
    </row>
    <row r="480" spans="1:114" ht="15.75" customHeight="1">
      <c r="A480" s="61"/>
      <c r="B480" s="61"/>
      <c r="C480" s="61"/>
      <c r="D480" s="61"/>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61"/>
      <c r="AY480" s="61"/>
      <c r="AZ480" s="61"/>
      <c r="BA480" s="4"/>
      <c r="BB480" s="4"/>
      <c r="BC480" s="4"/>
      <c r="BD480" s="4"/>
      <c r="BE480" s="4"/>
      <c r="BF480" s="4"/>
      <c r="BG480" s="4"/>
      <c r="BH480" s="4"/>
      <c r="BI480" s="4"/>
      <c r="BJ480" s="4"/>
      <c r="BK480" s="4"/>
      <c r="BL480" s="4"/>
      <c r="BM480" s="4"/>
      <c r="BN480" s="61"/>
      <c r="BO480" s="61"/>
      <c r="BP480" s="61"/>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61"/>
      <c r="CU480" s="61"/>
      <c r="CV480" s="61"/>
      <c r="CW480" s="61"/>
      <c r="CX480" s="61"/>
      <c r="CY480" s="4"/>
      <c r="CZ480" s="4"/>
      <c r="DA480" s="4"/>
      <c r="DB480" s="4"/>
      <c r="DC480" s="4"/>
      <c r="DD480" s="4"/>
      <c r="DE480" s="4"/>
      <c r="DF480" s="4"/>
      <c r="DG480" s="4"/>
      <c r="DH480" s="4"/>
      <c r="DI480" s="4"/>
      <c r="DJ480" s="4"/>
    </row>
    <row r="481" spans="1:114" ht="15.75" customHeight="1">
      <c r="A481" s="61"/>
      <c r="B481" s="61"/>
      <c r="C481" s="61"/>
      <c r="D481" s="61"/>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61"/>
      <c r="AY481" s="61"/>
      <c r="AZ481" s="61"/>
      <c r="BA481" s="4"/>
      <c r="BB481" s="4"/>
      <c r="BC481" s="4"/>
      <c r="BD481" s="4"/>
      <c r="BE481" s="4"/>
      <c r="BF481" s="4"/>
      <c r="BG481" s="4"/>
      <c r="BH481" s="4"/>
      <c r="BI481" s="4"/>
      <c r="BJ481" s="4"/>
      <c r="BK481" s="4"/>
      <c r="BL481" s="4"/>
      <c r="BM481" s="4"/>
      <c r="BN481" s="61"/>
      <c r="BO481" s="61"/>
      <c r="BP481" s="61"/>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61"/>
      <c r="CU481" s="61"/>
      <c r="CV481" s="61"/>
      <c r="CW481" s="61"/>
      <c r="CX481" s="61"/>
      <c r="CY481" s="4"/>
      <c r="CZ481" s="4"/>
      <c r="DA481" s="4"/>
      <c r="DB481" s="4"/>
      <c r="DC481" s="4"/>
      <c r="DD481" s="4"/>
      <c r="DE481" s="4"/>
      <c r="DF481" s="4"/>
      <c r="DG481" s="4"/>
      <c r="DH481" s="4"/>
      <c r="DI481" s="4"/>
      <c r="DJ481" s="4"/>
    </row>
    <row r="482" spans="1:114" ht="15.75" customHeight="1">
      <c r="A482" s="61"/>
      <c r="B482" s="61"/>
      <c r="C482" s="61"/>
      <c r="D482" s="61"/>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61"/>
      <c r="AY482" s="61"/>
      <c r="AZ482" s="61"/>
      <c r="BA482" s="4"/>
      <c r="BB482" s="4"/>
      <c r="BC482" s="4"/>
      <c r="BD482" s="4"/>
      <c r="BE482" s="4"/>
      <c r="BF482" s="4"/>
      <c r="BG482" s="4"/>
      <c r="BH482" s="4"/>
      <c r="BI482" s="4"/>
      <c r="BJ482" s="4"/>
      <c r="BK482" s="4"/>
      <c r="BL482" s="4"/>
      <c r="BM482" s="4"/>
      <c r="BN482" s="61"/>
      <c r="BO482" s="61"/>
      <c r="BP482" s="61"/>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61"/>
      <c r="CU482" s="61"/>
      <c r="CV482" s="61"/>
      <c r="CW482" s="61"/>
      <c r="CX482" s="61"/>
      <c r="CY482" s="4"/>
      <c r="CZ482" s="4"/>
      <c r="DA482" s="4"/>
      <c r="DB482" s="4"/>
      <c r="DC482" s="4"/>
      <c r="DD482" s="4"/>
      <c r="DE482" s="4"/>
      <c r="DF482" s="4"/>
      <c r="DG482" s="4"/>
      <c r="DH482" s="4"/>
      <c r="DI482" s="4"/>
      <c r="DJ482" s="4"/>
    </row>
    <row r="483" spans="1:114" ht="15.75" customHeight="1">
      <c r="A483" s="61"/>
      <c r="B483" s="61"/>
      <c r="C483" s="61"/>
      <c r="D483" s="61"/>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61"/>
      <c r="AY483" s="61"/>
      <c r="AZ483" s="61"/>
      <c r="BA483" s="4"/>
      <c r="BB483" s="4"/>
      <c r="BC483" s="4"/>
      <c r="BD483" s="4"/>
      <c r="BE483" s="4"/>
      <c r="BF483" s="4"/>
      <c r="BG483" s="4"/>
      <c r="BH483" s="4"/>
      <c r="BI483" s="4"/>
      <c r="BJ483" s="4"/>
      <c r="BK483" s="4"/>
      <c r="BL483" s="4"/>
      <c r="BM483" s="4"/>
      <c r="BN483" s="61"/>
      <c r="BO483" s="61"/>
      <c r="BP483" s="61"/>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61"/>
      <c r="CU483" s="61"/>
      <c r="CV483" s="61"/>
      <c r="CW483" s="61"/>
      <c r="CX483" s="61"/>
      <c r="CY483" s="4"/>
      <c r="CZ483" s="4"/>
      <c r="DA483" s="4"/>
      <c r="DB483" s="4"/>
      <c r="DC483" s="4"/>
      <c r="DD483" s="4"/>
      <c r="DE483" s="4"/>
      <c r="DF483" s="4"/>
      <c r="DG483" s="4"/>
      <c r="DH483" s="4"/>
      <c r="DI483" s="4"/>
      <c r="DJ483" s="4"/>
    </row>
    <row r="484" spans="1:114" ht="15.75" customHeight="1">
      <c r="A484" s="61"/>
      <c r="B484" s="61"/>
      <c r="C484" s="61"/>
      <c r="D484" s="61"/>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61"/>
      <c r="AY484" s="61"/>
      <c r="AZ484" s="61"/>
      <c r="BA484" s="4"/>
      <c r="BB484" s="4"/>
      <c r="BC484" s="4"/>
      <c r="BD484" s="4"/>
      <c r="BE484" s="4"/>
      <c r="BF484" s="4"/>
      <c r="BG484" s="4"/>
      <c r="BH484" s="4"/>
      <c r="BI484" s="4"/>
      <c r="BJ484" s="4"/>
      <c r="BK484" s="4"/>
      <c r="BL484" s="4"/>
      <c r="BM484" s="4"/>
      <c r="BN484" s="61"/>
      <c r="BO484" s="61"/>
      <c r="BP484" s="61"/>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61"/>
      <c r="CU484" s="61"/>
      <c r="CV484" s="61"/>
      <c r="CW484" s="61"/>
      <c r="CX484" s="61"/>
      <c r="CY484" s="4"/>
      <c r="CZ484" s="4"/>
      <c r="DA484" s="4"/>
      <c r="DB484" s="4"/>
      <c r="DC484" s="4"/>
      <c r="DD484" s="4"/>
      <c r="DE484" s="4"/>
      <c r="DF484" s="4"/>
      <c r="DG484" s="4"/>
      <c r="DH484" s="4"/>
      <c r="DI484" s="4"/>
      <c r="DJ484" s="4"/>
    </row>
    <row r="485" spans="1:114" ht="15.75" customHeight="1">
      <c r="A485" s="61"/>
      <c r="B485" s="61"/>
      <c r="C485" s="61"/>
      <c r="D485" s="61"/>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61"/>
      <c r="AY485" s="61"/>
      <c r="AZ485" s="61"/>
      <c r="BA485" s="4"/>
      <c r="BB485" s="4"/>
      <c r="BC485" s="4"/>
      <c r="BD485" s="4"/>
      <c r="BE485" s="4"/>
      <c r="BF485" s="4"/>
      <c r="BG485" s="4"/>
      <c r="BH485" s="4"/>
      <c r="BI485" s="4"/>
      <c r="BJ485" s="4"/>
      <c r="BK485" s="4"/>
      <c r="BL485" s="4"/>
      <c r="BM485" s="4"/>
      <c r="BN485" s="61"/>
      <c r="BO485" s="61"/>
      <c r="BP485" s="61"/>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61"/>
      <c r="CU485" s="61"/>
      <c r="CV485" s="61"/>
      <c r="CW485" s="61"/>
      <c r="CX485" s="61"/>
      <c r="CY485" s="4"/>
      <c r="CZ485" s="4"/>
      <c r="DA485" s="4"/>
      <c r="DB485" s="4"/>
      <c r="DC485" s="4"/>
      <c r="DD485" s="4"/>
      <c r="DE485" s="4"/>
      <c r="DF485" s="4"/>
      <c r="DG485" s="4"/>
      <c r="DH485" s="4"/>
      <c r="DI485" s="4"/>
      <c r="DJ485" s="4"/>
    </row>
    <row r="486" spans="1:114" ht="15.75" customHeight="1">
      <c r="A486" s="61"/>
      <c r="B486" s="61"/>
      <c r="C486" s="61"/>
      <c r="D486" s="61"/>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61"/>
      <c r="AY486" s="61"/>
      <c r="AZ486" s="61"/>
      <c r="BA486" s="4"/>
      <c r="BB486" s="4"/>
      <c r="BC486" s="4"/>
      <c r="BD486" s="4"/>
      <c r="BE486" s="4"/>
      <c r="BF486" s="4"/>
      <c r="BG486" s="4"/>
      <c r="BH486" s="4"/>
      <c r="BI486" s="4"/>
      <c r="BJ486" s="4"/>
      <c r="BK486" s="4"/>
      <c r="BL486" s="4"/>
      <c r="BM486" s="4"/>
      <c r="BN486" s="61"/>
      <c r="BO486" s="61"/>
      <c r="BP486" s="61"/>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61"/>
      <c r="CU486" s="61"/>
      <c r="CV486" s="61"/>
      <c r="CW486" s="61"/>
      <c r="CX486" s="61"/>
      <c r="CY486" s="4"/>
      <c r="CZ486" s="4"/>
      <c r="DA486" s="4"/>
      <c r="DB486" s="4"/>
      <c r="DC486" s="4"/>
      <c r="DD486" s="4"/>
      <c r="DE486" s="4"/>
      <c r="DF486" s="4"/>
      <c r="DG486" s="4"/>
      <c r="DH486" s="4"/>
      <c r="DI486" s="4"/>
      <c r="DJ486" s="4"/>
    </row>
    <row r="487" spans="1:114" ht="15.75" customHeight="1">
      <c r="A487" s="61"/>
      <c r="B487" s="61"/>
      <c r="C487" s="61"/>
      <c r="D487" s="61"/>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61"/>
      <c r="AY487" s="61"/>
      <c r="AZ487" s="61"/>
      <c r="BA487" s="4"/>
      <c r="BB487" s="4"/>
      <c r="BC487" s="4"/>
      <c r="BD487" s="4"/>
      <c r="BE487" s="4"/>
      <c r="BF487" s="4"/>
      <c r="BG487" s="4"/>
      <c r="BH487" s="4"/>
      <c r="BI487" s="4"/>
      <c r="BJ487" s="4"/>
      <c r="BK487" s="4"/>
      <c r="BL487" s="4"/>
      <c r="BM487" s="4"/>
      <c r="BN487" s="61"/>
      <c r="BO487" s="61"/>
      <c r="BP487" s="61"/>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61"/>
      <c r="CU487" s="61"/>
      <c r="CV487" s="61"/>
      <c r="CW487" s="61"/>
      <c r="CX487" s="61"/>
      <c r="CY487" s="4"/>
      <c r="CZ487" s="4"/>
      <c r="DA487" s="4"/>
      <c r="DB487" s="4"/>
      <c r="DC487" s="4"/>
      <c r="DD487" s="4"/>
      <c r="DE487" s="4"/>
      <c r="DF487" s="4"/>
      <c r="DG487" s="4"/>
      <c r="DH487" s="4"/>
      <c r="DI487" s="4"/>
      <c r="DJ487" s="4"/>
    </row>
    <row r="488" spans="1:114" ht="15.75" customHeight="1">
      <c r="A488" s="61"/>
      <c r="B488" s="61"/>
      <c r="C488" s="61"/>
      <c r="D488" s="61"/>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61"/>
      <c r="AY488" s="61"/>
      <c r="AZ488" s="61"/>
      <c r="BA488" s="4"/>
      <c r="BB488" s="4"/>
      <c r="BC488" s="4"/>
      <c r="BD488" s="4"/>
      <c r="BE488" s="4"/>
      <c r="BF488" s="4"/>
      <c r="BG488" s="4"/>
      <c r="BH488" s="4"/>
      <c r="BI488" s="4"/>
      <c r="BJ488" s="4"/>
      <c r="BK488" s="4"/>
      <c r="BL488" s="4"/>
      <c r="BM488" s="4"/>
      <c r="BN488" s="61"/>
      <c r="BO488" s="61"/>
      <c r="BP488" s="61"/>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61"/>
      <c r="CU488" s="61"/>
      <c r="CV488" s="61"/>
      <c r="CW488" s="61"/>
      <c r="CX488" s="61"/>
      <c r="CY488" s="4"/>
      <c r="CZ488" s="4"/>
      <c r="DA488" s="4"/>
      <c r="DB488" s="4"/>
      <c r="DC488" s="4"/>
      <c r="DD488" s="4"/>
      <c r="DE488" s="4"/>
      <c r="DF488" s="4"/>
      <c r="DG488" s="4"/>
      <c r="DH488" s="4"/>
      <c r="DI488" s="4"/>
      <c r="DJ488" s="4"/>
    </row>
    <row r="489" spans="1:114" ht="15.75" customHeight="1">
      <c r="A489" s="61"/>
      <c r="B489" s="61"/>
      <c r="C489" s="61"/>
      <c r="D489" s="61"/>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61"/>
      <c r="AY489" s="61"/>
      <c r="AZ489" s="61"/>
      <c r="BA489" s="4"/>
      <c r="BB489" s="4"/>
      <c r="BC489" s="4"/>
      <c r="BD489" s="4"/>
      <c r="BE489" s="4"/>
      <c r="BF489" s="4"/>
      <c r="BG489" s="4"/>
      <c r="BH489" s="4"/>
      <c r="BI489" s="4"/>
      <c r="BJ489" s="4"/>
      <c r="BK489" s="4"/>
      <c r="BL489" s="4"/>
      <c r="BM489" s="4"/>
      <c r="BN489" s="61"/>
      <c r="BO489" s="61"/>
      <c r="BP489" s="61"/>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61"/>
      <c r="CU489" s="61"/>
      <c r="CV489" s="61"/>
      <c r="CW489" s="61"/>
      <c r="CX489" s="61"/>
      <c r="CY489" s="4"/>
      <c r="CZ489" s="4"/>
      <c r="DA489" s="4"/>
      <c r="DB489" s="4"/>
      <c r="DC489" s="4"/>
      <c r="DD489" s="4"/>
      <c r="DE489" s="4"/>
      <c r="DF489" s="4"/>
      <c r="DG489" s="4"/>
      <c r="DH489" s="4"/>
      <c r="DI489" s="4"/>
      <c r="DJ489" s="4"/>
    </row>
    <row r="490" spans="1:114" ht="15.75" customHeight="1">
      <c r="A490" s="61"/>
      <c r="B490" s="61"/>
      <c r="C490" s="61"/>
      <c r="D490" s="61"/>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61"/>
      <c r="AY490" s="61"/>
      <c r="AZ490" s="61"/>
      <c r="BA490" s="4"/>
      <c r="BB490" s="4"/>
      <c r="BC490" s="4"/>
      <c r="BD490" s="4"/>
      <c r="BE490" s="4"/>
      <c r="BF490" s="4"/>
      <c r="BG490" s="4"/>
      <c r="BH490" s="4"/>
      <c r="BI490" s="4"/>
      <c r="BJ490" s="4"/>
      <c r="BK490" s="4"/>
      <c r="BL490" s="4"/>
      <c r="BM490" s="4"/>
      <c r="BN490" s="61"/>
      <c r="BO490" s="61"/>
      <c r="BP490" s="61"/>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61"/>
      <c r="CU490" s="61"/>
      <c r="CV490" s="61"/>
      <c r="CW490" s="61"/>
      <c r="CX490" s="61"/>
      <c r="CY490" s="4"/>
      <c r="CZ490" s="4"/>
      <c r="DA490" s="4"/>
      <c r="DB490" s="4"/>
      <c r="DC490" s="4"/>
      <c r="DD490" s="4"/>
      <c r="DE490" s="4"/>
      <c r="DF490" s="4"/>
      <c r="DG490" s="4"/>
      <c r="DH490" s="4"/>
      <c r="DI490" s="4"/>
      <c r="DJ490" s="4"/>
    </row>
    <row r="491" spans="1:114" ht="15.75" customHeight="1">
      <c r="A491" s="61"/>
      <c r="B491" s="61"/>
      <c r="C491" s="61"/>
      <c r="D491" s="61"/>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61"/>
      <c r="AY491" s="61"/>
      <c r="AZ491" s="61"/>
      <c r="BA491" s="4"/>
      <c r="BB491" s="4"/>
      <c r="BC491" s="4"/>
      <c r="BD491" s="4"/>
      <c r="BE491" s="4"/>
      <c r="BF491" s="4"/>
      <c r="BG491" s="4"/>
      <c r="BH491" s="4"/>
      <c r="BI491" s="4"/>
      <c r="BJ491" s="4"/>
      <c r="BK491" s="4"/>
      <c r="BL491" s="4"/>
      <c r="BM491" s="4"/>
      <c r="BN491" s="61"/>
      <c r="BO491" s="61"/>
      <c r="BP491" s="61"/>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61"/>
      <c r="CU491" s="61"/>
      <c r="CV491" s="61"/>
      <c r="CW491" s="61"/>
      <c r="CX491" s="61"/>
      <c r="CY491" s="4"/>
      <c r="CZ491" s="4"/>
      <c r="DA491" s="4"/>
      <c r="DB491" s="4"/>
      <c r="DC491" s="4"/>
      <c r="DD491" s="4"/>
      <c r="DE491" s="4"/>
      <c r="DF491" s="4"/>
      <c r="DG491" s="4"/>
      <c r="DH491" s="4"/>
      <c r="DI491" s="4"/>
      <c r="DJ491" s="4"/>
    </row>
    <row r="492" spans="1:114" ht="15.75" customHeight="1">
      <c r="A492" s="61"/>
      <c r="B492" s="61"/>
      <c r="C492" s="61"/>
      <c r="D492" s="61"/>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61"/>
      <c r="AY492" s="61"/>
      <c r="AZ492" s="61"/>
      <c r="BA492" s="4"/>
      <c r="BB492" s="4"/>
      <c r="BC492" s="4"/>
      <c r="BD492" s="4"/>
      <c r="BE492" s="4"/>
      <c r="BF492" s="4"/>
      <c r="BG492" s="4"/>
      <c r="BH492" s="4"/>
      <c r="BI492" s="4"/>
      <c r="BJ492" s="4"/>
      <c r="BK492" s="4"/>
      <c r="BL492" s="4"/>
      <c r="BM492" s="4"/>
      <c r="BN492" s="61"/>
      <c r="BO492" s="61"/>
      <c r="BP492" s="61"/>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61"/>
      <c r="CU492" s="61"/>
      <c r="CV492" s="61"/>
      <c r="CW492" s="61"/>
      <c r="CX492" s="61"/>
      <c r="CY492" s="4"/>
      <c r="CZ492" s="4"/>
      <c r="DA492" s="4"/>
      <c r="DB492" s="4"/>
      <c r="DC492" s="4"/>
      <c r="DD492" s="4"/>
      <c r="DE492" s="4"/>
      <c r="DF492" s="4"/>
      <c r="DG492" s="4"/>
      <c r="DH492" s="4"/>
      <c r="DI492" s="4"/>
      <c r="DJ492" s="4"/>
    </row>
    <row r="493" spans="1:114" ht="15.75" customHeight="1">
      <c r="A493" s="61"/>
      <c r="B493" s="61"/>
      <c r="C493" s="61"/>
      <c r="D493" s="61"/>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61"/>
      <c r="AY493" s="61"/>
      <c r="AZ493" s="61"/>
      <c r="BA493" s="4"/>
      <c r="BB493" s="4"/>
      <c r="BC493" s="4"/>
      <c r="BD493" s="4"/>
      <c r="BE493" s="4"/>
      <c r="BF493" s="4"/>
      <c r="BG493" s="4"/>
      <c r="BH493" s="4"/>
      <c r="BI493" s="4"/>
      <c r="BJ493" s="4"/>
      <c r="BK493" s="4"/>
      <c r="BL493" s="4"/>
      <c r="BM493" s="4"/>
      <c r="BN493" s="61"/>
      <c r="BO493" s="61"/>
      <c r="BP493" s="61"/>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61"/>
      <c r="CU493" s="61"/>
      <c r="CV493" s="61"/>
      <c r="CW493" s="61"/>
      <c r="CX493" s="61"/>
      <c r="CY493" s="4"/>
      <c r="CZ493" s="4"/>
      <c r="DA493" s="4"/>
      <c r="DB493" s="4"/>
      <c r="DC493" s="4"/>
      <c r="DD493" s="4"/>
      <c r="DE493" s="4"/>
      <c r="DF493" s="4"/>
      <c r="DG493" s="4"/>
      <c r="DH493" s="4"/>
      <c r="DI493" s="4"/>
      <c r="DJ493" s="4"/>
    </row>
    <row r="494" spans="1:114" ht="15.75" customHeight="1">
      <c r="A494" s="61"/>
      <c r="B494" s="61"/>
      <c r="C494" s="61"/>
      <c r="D494" s="61"/>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61"/>
      <c r="AY494" s="61"/>
      <c r="AZ494" s="61"/>
      <c r="BA494" s="4"/>
      <c r="BB494" s="4"/>
      <c r="BC494" s="4"/>
      <c r="BD494" s="4"/>
      <c r="BE494" s="4"/>
      <c r="BF494" s="4"/>
      <c r="BG494" s="4"/>
      <c r="BH494" s="4"/>
      <c r="BI494" s="4"/>
      <c r="BJ494" s="4"/>
      <c r="BK494" s="4"/>
      <c r="BL494" s="4"/>
      <c r="BM494" s="4"/>
      <c r="BN494" s="61"/>
      <c r="BO494" s="61"/>
      <c r="BP494" s="61"/>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61"/>
      <c r="CU494" s="61"/>
      <c r="CV494" s="61"/>
      <c r="CW494" s="61"/>
      <c r="CX494" s="61"/>
      <c r="CY494" s="4"/>
      <c r="CZ494" s="4"/>
      <c r="DA494" s="4"/>
      <c r="DB494" s="4"/>
      <c r="DC494" s="4"/>
      <c r="DD494" s="4"/>
      <c r="DE494" s="4"/>
      <c r="DF494" s="4"/>
      <c r="DG494" s="4"/>
      <c r="DH494" s="4"/>
      <c r="DI494" s="4"/>
      <c r="DJ494" s="4"/>
    </row>
    <row r="495" spans="1:114" ht="15.75" customHeight="1">
      <c r="A495" s="61"/>
      <c r="B495" s="61"/>
      <c r="C495" s="61"/>
      <c r="D495" s="61"/>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61"/>
      <c r="AY495" s="61"/>
      <c r="AZ495" s="61"/>
      <c r="BA495" s="4"/>
      <c r="BB495" s="4"/>
      <c r="BC495" s="4"/>
      <c r="BD495" s="4"/>
      <c r="BE495" s="4"/>
      <c r="BF495" s="4"/>
      <c r="BG495" s="4"/>
      <c r="BH495" s="4"/>
      <c r="BI495" s="4"/>
      <c r="BJ495" s="4"/>
      <c r="BK495" s="4"/>
      <c r="BL495" s="4"/>
      <c r="BM495" s="4"/>
      <c r="BN495" s="61"/>
      <c r="BO495" s="61"/>
      <c r="BP495" s="61"/>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61"/>
      <c r="CU495" s="61"/>
      <c r="CV495" s="61"/>
      <c r="CW495" s="61"/>
      <c r="CX495" s="61"/>
      <c r="CY495" s="4"/>
      <c r="CZ495" s="4"/>
      <c r="DA495" s="4"/>
      <c r="DB495" s="4"/>
      <c r="DC495" s="4"/>
      <c r="DD495" s="4"/>
      <c r="DE495" s="4"/>
      <c r="DF495" s="4"/>
      <c r="DG495" s="4"/>
      <c r="DH495" s="4"/>
      <c r="DI495" s="4"/>
      <c r="DJ495" s="4"/>
    </row>
    <row r="496" spans="1:114" ht="15.75" customHeight="1">
      <c r="A496" s="61"/>
      <c r="B496" s="61"/>
      <c r="C496" s="61"/>
      <c r="D496" s="61"/>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61"/>
      <c r="AY496" s="61"/>
      <c r="AZ496" s="61"/>
      <c r="BA496" s="4"/>
      <c r="BB496" s="4"/>
      <c r="BC496" s="4"/>
      <c r="BD496" s="4"/>
      <c r="BE496" s="4"/>
      <c r="BF496" s="4"/>
      <c r="BG496" s="4"/>
      <c r="BH496" s="4"/>
      <c r="BI496" s="4"/>
      <c r="BJ496" s="4"/>
      <c r="BK496" s="4"/>
      <c r="BL496" s="4"/>
      <c r="BM496" s="4"/>
      <c r="BN496" s="61"/>
      <c r="BO496" s="61"/>
      <c r="BP496" s="61"/>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61"/>
      <c r="CU496" s="61"/>
      <c r="CV496" s="61"/>
      <c r="CW496" s="61"/>
      <c r="CX496" s="61"/>
      <c r="CY496" s="4"/>
      <c r="CZ496" s="4"/>
      <c r="DA496" s="4"/>
      <c r="DB496" s="4"/>
      <c r="DC496" s="4"/>
      <c r="DD496" s="4"/>
      <c r="DE496" s="4"/>
      <c r="DF496" s="4"/>
      <c r="DG496" s="4"/>
      <c r="DH496" s="4"/>
      <c r="DI496" s="4"/>
      <c r="DJ496" s="4"/>
    </row>
    <row r="497" spans="1:114" ht="15.75" customHeight="1">
      <c r="A497" s="61"/>
      <c r="B497" s="61"/>
      <c r="C497" s="61"/>
      <c r="D497" s="61"/>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61"/>
      <c r="AY497" s="61"/>
      <c r="AZ497" s="61"/>
      <c r="BA497" s="4"/>
      <c r="BB497" s="4"/>
      <c r="BC497" s="4"/>
      <c r="BD497" s="4"/>
      <c r="BE497" s="4"/>
      <c r="BF497" s="4"/>
      <c r="BG497" s="4"/>
      <c r="BH497" s="4"/>
      <c r="BI497" s="4"/>
      <c r="BJ497" s="4"/>
      <c r="BK497" s="4"/>
      <c r="BL497" s="4"/>
      <c r="BM497" s="4"/>
      <c r="BN497" s="61"/>
      <c r="BO497" s="61"/>
      <c r="BP497" s="61"/>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61"/>
      <c r="CU497" s="61"/>
      <c r="CV497" s="61"/>
      <c r="CW497" s="61"/>
      <c r="CX497" s="61"/>
      <c r="CY497" s="4"/>
      <c r="CZ497" s="4"/>
      <c r="DA497" s="4"/>
      <c r="DB497" s="4"/>
      <c r="DC497" s="4"/>
      <c r="DD497" s="4"/>
      <c r="DE497" s="4"/>
      <c r="DF497" s="4"/>
      <c r="DG497" s="4"/>
      <c r="DH497" s="4"/>
      <c r="DI497" s="4"/>
      <c r="DJ497" s="4"/>
    </row>
    <row r="498" spans="1:114" ht="15.75" customHeight="1">
      <c r="A498" s="61"/>
      <c r="B498" s="61"/>
      <c r="C498" s="61"/>
      <c r="D498" s="61"/>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61"/>
      <c r="AY498" s="61"/>
      <c r="AZ498" s="61"/>
      <c r="BA498" s="4"/>
      <c r="BB498" s="4"/>
      <c r="BC498" s="4"/>
      <c r="BD498" s="4"/>
      <c r="BE498" s="4"/>
      <c r="BF498" s="4"/>
      <c r="BG498" s="4"/>
      <c r="BH498" s="4"/>
      <c r="BI498" s="4"/>
      <c r="BJ498" s="4"/>
      <c r="BK498" s="4"/>
      <c r="BL498" s="4"/>
      <c r="BM498" s="4"/>
      <c r="BN498" s="61"/>
      <c r="BO498" s="61"/>
      <c r="BP498" s="61"/>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61"/>
      <c r="CU498" s="61"/>
      <c r="CV498" s="61"/>
      <c r="CW498" s="61"/>
      <c r="CX498" s="61"/>
      <c r="CY498" s="4"/>
      <c r="CZ498" s="4"/>
      <c r="DA498" s="4"/>
      <c r="DB498" s="4"/>
      <c r="DC498" s="4"/>
      <c r="DD498" s="4"/>
      <c r="DE498" s="4"/>
      <c r="DF498" s="4"/>
      <c r="DG498" s="4"/>
      <c r="DH498" s="4"/>
      <c r="DI498" s="4"/>
      <c r="DJ498" s="4"/>
    </row>
    <row r="499" spans="1:114" ht="15.75" customHeight="1">
      <c r="A499" s="61"/>
      <c r="B499" s="61"/>
      <c r="C499" s="61"/>
      <c r="D499" s="61"/>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61"/>
      <c r="AY499" s="61"/>
      <c r="AZ499" s="61"/>
      <c r="BA499" s="4"/>
      <c r="BB499" s="4"/>
      <c r="BC499" s="4"/>
      <c r="BD499" s="4"/>
      <c r="BE499" s="4"/>
      <c r="BF499" s="4"/>
      <c r="BG499" s="4"/>
      <c r="BH499" s="4"/>
      <c r="BI499" s="4"/>
      <c r="BJ499" s="4"/>
      <c r="BK499" s="4"/>
      <c r="BL499" s="4"/>
      <c r="BM499" s="4"/>
      <c r="BN499" s="61"/>
      <c r="BO499" s="61"/>
      <c r="BP499" s="61"/>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61"/>
      <c r="CU499" s="61"/>
      <c r="CV499" s="61"/>
      <c r="CW499" s="61"/>
      <c r="CX499" s="61"/>
      <c r="CY499" s="4"/>
      <c r="CZ499" s="4"/>
      <c r="DA499" s="4"/>
      <c r="DB499" s="4"/>
      <c r="DC499" s="4"/>
      <c r="DD499" s="4"/>
      <c r="DE499" s="4"/>
      <c r="DF499" s="4"/>
      <c r="DG499" s="4"/>
      <c r="DH499" s="4"/>
      <c r="DI499" s="4"/>
      <c r="DJ499" s="4"/>
    </row>
    <row r="500" spans="1:114" ht="15.75" customHeight="1">
      <c r="A500" s="61"/>
      <c r="B500" s="61"/>
      <c r="C500" s="61"/>
      <c r="D500" s="61"/>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61"/>
      <c r="AY500" s="61"/>
      <c r="AZ500" s="61"/>
      <c r="BA500" s="4"/>
      <c r="BB500" s="4"/>
      <c r="BC500" s="4"/>
      <c r="BD500" s="4"/>
      <c r="BE500" s="4"/>
      <c r="BF500" s="4"/>
      <c r="BG500" s="4"/>
      <c r="BH500" s="4"/>
      <c r="BI500" s="4"/>
      <c r="BJ500" s="4"/>
      <c r="BK500" s="4"/>
      <c r="BL500" s="4"/>
      <c r="BM500" s="4"/>
      <c r="BN500" s="61"/>
      <c r="BO500" s="61"/>
      <c r="BP500" s="61"/>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61"/>
      <c r="CU500" s="61"/>
      <c r="CV500" s="61"/>
      <c r="CW500" s="61"/>
      <c r="CX500" s="61"/>
      <c r="CY500" s="4"/>
      <c r="CZ500" s="4"/>
      <c r="DA500" s="4"/>
      <c r="DB500" s="4"/>
      <c r="DC500" s="4"/>
      <c r="DD500" s="4"/>
      <c r="DE500" s="4"/>
      <c r="DF500" s="4"/>
      <c r="DG500" s="4"/>
      <c r="DH500" s="4"/>
      <c r="DI500" s="4"/>
      <c r="DJ500" s="4"/>
    </row>
    <row r="501" spans="1:114" ht="15.75" customHeight="1">
      <c r="A501" s="61"/>
      <c r="B501" s="61"/>
      <c r="C501" s="61"/>
      <c r="D501" s="61"/>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61"/>
      <c r="AY501" s="61"/>
      <c r="AZ501" s="61"/>
      <c r="BA501" s="4"/>
      <c r="BB501" s="4"/>
      <c r="BC501" s="4"/>
      <c r="BD501" s="4"/>
      <c r="BE501" s="4"/>
      <c r="BF501" s="4"/>
      <c r="BG501" s="4"/>
      <c r="BH501" s="4"/>
      <c r="BI501" s="4"/>
      <c r="BJ501" s="4"/>
      <c r="BK501" s="4"/>
      <c r="BL501" s="4"/>
      <c r="BM501" s="4"/>
      <c r="BN501" s="61"/>
      <c r="BO501" s="61"/>
      <c r="BP501" s="61"/>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61"/>
      <c r="CU501" s="61"/>
      <c r="CV501" s="61"/>
      <c r="CW501" s="61"/>
      <c r="CX501" s="61"/>
      <c r="CY501" s="4"/>
      <c r="CZ501" s="4"/>
      <c r="DA501" s="4"/>
      <c r="DB501" s="4"/>
      <c r="DC501" s="4"/>
      <c r="DD501" s="4"/>
      <c r="DE501" s="4"/>
      <c r="DF501" s="4"/>
      <c r="DG501" s="4"/>
      <c r="DH501" s="4"/>
      <c r="DI501" s="4"/>
      <c r="DJ501" s="4"/>
    </row>
    <row r="502" spans="1:114" ht="15.75" customHeight="1">
      <c r="A502" s="61"/>
      <c r="B502" s="61"/>
      <c r="C502" s="61"/>
      <c r="D502" s="61"/>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61"/>
      <c r="AY502" s="61"/>
      <c r="AZ502" s="61"/>
      <c r="BA502" s="4"/>
      <c r="BB502" s="4"/>
      <c r="BC502" s="4"/>
      <c r="BD502" s="4"/>
      <c r="BE502" s="4"/>
      <c r="BF502" s="4"/>
      <c r="BG502" s="4"/>
      <c r="BH502" s="4"/>
      <c r="BI502" s="4"/>
      <c r="BJ502" s="4"/>
      <c r="BK502" s="4"/>
      <c r="BL502" s="4"/>
      <c r="BM502" s="4"/>
      <c r="BN502" s="61"/>
      <c r="BO502" s="61"/>
      <c r="BP502" s="61"/>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61"/>
      <c r="CU502" s="61"/>
      <c r="CV502" s="61"/>
      <c r="CW502" s="61"/>
      <c r="CX502" s="61"/>
      <c r="CY502" s="4"/>
      <c r="CZ502" s="4"/>
      <c r="DA502" s="4"/>
      <c r="DB502" s="4"/>
      <c r="DC502" s="4"/>
      <c r="DD502" s="4"/>
      <c r="DE502" s="4"/>
      <c r="DF502" s="4"/>
      <c r="DG502" s="4"/>
      <c r="DH502" s="4"/>
      <c r="DI502" s="4"/>
      <c r="DJ502" s="4"/>
    </row>
    <row r="503" spans="1:114" ht="15.75" customHeight="1">
      <c r="A503" s="61"/>
      <c r="B503" s="61"/>
      <c r="C503" s="61"/>
      <c r="D503" s="61"/>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61"/>
      <c r="AY503" s="61"/>
      <c r="AZ503" s="61"/>
      <c r="BA503" s="4"/>
      <c r="BB503" s="4"/>
      <c r="BC503" s="4"/>
      <c r="BD503" s="4"/>
      <c r="BE503" s="4"/>
      <c r="BF503" s="4"/>
      <c r="BG503" s="4"/>
      <c r="BH503" s="4"/>
      <c r="BI503" s="4"/>
      <c r="BJ503" s="4"/>
      <c r="BK503" s="4"/>
      <c r="BL503" s="4"/>
      <c r="BM503" s="4"/>
      <c r="BN503" s="61"/>
      <c r="BO503" s="61"/>
      <c r="BP503" s="61"/>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61"/>
      <c r="CU503" s="61"/>
      <c r="CV503" s="61"/>
      <c r="CW503" s="61"/>
      <c r="CX503" s="61"/>
      <c r="CY503" s="4"/>
      <c r="CZ503" s="4"/>
      <c r="DA503" s="4"/>
      <c r="DB503" s="4"/>
      <c r="DC503" s="4"/>
      <c r="DD503" s="4"/>
      <c r="DE503" s="4"/>
      <c r="DF503" s="4"/>
      <c r="DG503" s="4"/>
      <c r="DH503" s="4"/>
      <c r="DI503" s="4"/>
      <c r="DJ503" s="4"/>
    </row>
    <row r="504" spans="1:114" ht="15.75" customHeight="1">
      <c r="A504" s="61"/>
      <c r="B504" s="61"/>
      <c r="C504" s="61"/>
      <c r="D504" s="61"/>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61"/>
      <c r="AY504" s="61"/>
      <c r="AZ504" s="61"/>
      <c r="BA504" s="4"/>
      <c r="BB504" s="4"/>
      <c r="BC504" s="4"/>
      <c r="BD504" s="4"/>
      <c r="BE504" s="4"/>
      <c r="BF504" s="4"/>
      <c r="BG504" s="4"/>
      <c r="BH504" s="4"/>
      <c r="BI504" s="4"/>
      <c r="BJ504" s="4"/>
      <c r="BK504" s="4"/>
      <c r="BL504" s="4"/>
      <c r="BM504" s="4"/>
      <c r="BN504" s="61"/>
      <c r="BO504" s="61"/>
      <c r="BP504" s="61"/>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61"/>
      <c r="CU504" s="61"/>
      <c r="CV504" s="61"/>
      <c r="CW504" s="61"/>
      <c r="CX504" s="61"/>
      <c r="CY504" s="4"/>
      <c r="CZ504" s="4"/>
      <c r="DA504" s="4"/>
      <c r="DB504" s="4"/>
      <c r="DC504" s="4"/>
      <c r="DD504" s="4"/>
      <c r="DE504" s="4"/>
      <c r="DF504" s="4"/>
      <c r="DG504" s="4"/>
      <c r="DH504" s="4"/>
      <c r="DI504" s="4"/>
      <c r="DJ504" s="4"/>
    </row>
    <row r="505" spans="1:114" ht="15.75" customHeight="1">
      <c r="A505" s="61"/>
      <c r="B505" s="61"/>
      <c r="C505" s="61"/>
      <c r="D505" s="61"/>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61"/>
      <c r="AY505" s="61"/>
      <c r="AZ505" s="61"/>
      <c r="BA505" s="4"/>
      <c r="BB505" s="4"/>
      <c r="BC505" s="4"/>
      <c r="BD505" s="4"/>
      <c r="BE505" s="4"/>
      <c r="BF505" s="4"/>
      <c r="BG505" s="4"/>
      <c r="BH505" s="4"/>
      <c r="BI505" s="4"/>
      <c r="BJ505" s="4"/>
      <c r="BK505" s="4"/>
      <c r="BL505" s="4"/>
      <c r="BM505" s="4"/>
      <c r="BN505" s="61"/>
      <c r="BO505" s="61"/>
      <c r="BP505" s="61"/>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61"/>
      <c r="CU505" s="61"/>
      <c r="CV505" s="61"/>
      <c r="CW505" s="61"/>
      <c r="CX505" s="61"/>
      <c r="CY505" s="4"/>
      <c r="CZ505" s="4"/>
      <c r="DA505" s="4"/>
      <c r="DB505" s="4"/>
      <c r="DC505" s="4"/>
      <c r="DD505" s="4"/>
      <c r="DE505" s="4"/>
      <c r="DF505" s="4"/>
      <c r="DG505" s="4"/>
      <c r="DH505" s="4"/>
      <c r="DI505" s="4"/>
      <c r="DJ505" s="4"/>
    </row>
    <row r="506" spans="1:114" ht="15.75" customHeight="1">
      <c r="A506" s="61"/>
      <c r="B506" s="61"/>
      <c r="C506" s="61"/>
      <c r="D506" s="61"/>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61"/>
      <c r="AY506" s="61"/>
      <c r="AZ506" s="61"/>
      <c r="BA506" s="4"/>
      <c r="BB506" s="4"/>
      <c r="BC506" s="4"/>
      <c r="BD506" s="4"/>
      <c r="BE506" s="4"/>
      <c r="BF506" s="4"/>
      <c r="BG506" s="4"/>
      <c r="BH506" s="4"/>
      <c r="BI506" s="4"/>
      <c r="BJ506" s="4"/>
      <c r="BK506" s="4"/>
      <c r="BL506" s="4"/>
      <c r="BM506" s="4"/>
      <c r="BN506" s="61"/>
      <c r="BO506" s="61"/>
      <c r="BP506" s="61"/>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61"/>
      <c r="CU506" s="61"/>
      <c r="CV506" s="61"/>
      <c r="CW506" s="61"/>
      <c r="CX506" s="61"/>
      <c r="CY506" s="4"/>
      <c r="CZ506" s="4"/>
      <c r="DA506" s="4"/>
      <c r="DB506" s="4"/>
      <c r="DC506" s="4"/>
      <c r="DD506" s="4"/>
      <c r="DE506" s="4"/>
      <c r="DF506" s="4"/>
      <c r="DG506" s="4"/>
      <c r="DH506" s="4"/>
      <c r="DI506" s="4"/>
      <c r="DJ506" s="4"/>
    </row>
    <row r="507" spans="1:114" ht="15.75" customHeight="1">
      <c r="A507" s="61"/>
      <c r="B507" s="61"/>
      <c r="C507" s="61"/>
      <c r="D507" s="61"/>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61"/>
      <c r="AY507" s="61"/>
      <c r="AZ507" s="61"/>
      <c r="BA507" s="4"/>
      <c r="BB507" s="4"/>
      <c r="BC507" s="4"/>
      <c r="BD507" s="4"/>
      <c r="BE507" s="4"/>
      <c r="BF507" s="4"/>
      <c r="BG507" s="4"/>
      <c r="BH507" s="4"/>
      <c r="BI507" s="4"/>
      <c r="BJ507" s="4"/>
      <c r="BK507" s="4"/>
      <c r="BL507" s="4"/>
      <c r="BM507" s="4"/>
      <c r="BN507" s="61"/>
      <c r="BO507" s="61"/>
      <c r="BP507" s="61"/>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61"/>
      <c r="CU507" s="61"/>
      <c r="CV507" s="61"/>
      <c r="CW507" s="61"/>
      <c r="CX507" s="61"/>
      <c r="CY507" s="4"/>
      <c r="CZ507" s="4"/>
      <c r="DA507" s="4"/>
      <c r="DB507" s="4"/>
      <c r="DC507" s="4"/>
      <c r="DD507" s="4"/>
      <c r="DE507" s="4"/>
      <c r="DF507" s="4"/>
      <c r="DG507" s="4"/>
      <c r="DH507" s="4"/>
      <c r="DI507" s="4"/>
      <c r="DJ507" s="4"/>
    </row>
    <row r="508" spans="1:114" ht="15.75" customHeight="1">
      <c r="A508" s="61"/>
      <c r="B508" s="61"/>
      <c r="C508" s="61"/>
      <c r="D508" s="61"/>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61"/>
      <c r="AY508" s="61"/>
      <c r="AZ508" s="61"/>
      <c r="BA508" s="4"/>
      <c r="BB508" s="4"/>
      <c r="BC508" s="4"/>
      <c r="BD508" s="4"/>
      <c r="BE508" s="4"/>
      <c r="BF508" s="4"/>
      <c r="BG508" s="4"/>
      <c r="BH508" s="4"/>
      <c r="BI508" s="4"/>
      <c r="BJ508" s="4"/>
      <c r="BK508" s="4"/>
      <c r="BL508" s="4"/>
      <c r="BM508" s="4"/>
      <c r="BN508" s="61"/>
      <c r="BO508" s="61"/>
      <c r="BP508" s="61"/>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61"/>
      <c r="CU508" s="61"/>
      <c r="CV508" s="61"/>
      <c r="CW508" s="61"/>
      <c r="CX508" s="61"/>
      <c r="CY508" s="4"/>
      <c r="CZ508" s="4"/>
      <c r="DA508" s="4"/>
      <c r="DB508" s="4"/>
      <c r="DC508" s="4"/>
      <c r="DD508" s="4"/>
      <c r="DE508" s="4"/>
      <c r="DF508" s="4"/>
      <c r="DG508" s="4"/>
      <c r="DH508" s="4"/>
      <c r="DI508" s="4"/>
      <c r="DJ508" s="4"/>
    </row>
    <row r="509" spans="1:114" ht="15.75" customHeight="1">
      <c r="A509" s="61"/>
      <c r="B509" s="61"/>
      <c r="C509" s="61"/>
      <c r="D509" s="61"/>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61"/>
      <c r="AY509" s="61"/>
      <c r="AZ509" s="61"/>
      <c r="BA509" s="4"/>
      <c r="BB509" s="4"/>
      <c r="BC509" s="4"/>
      <c r="BD509" s="4"/>
      <c r="BE509" s="4"/>
      <c r="BF509" s="4"/>
      <c r="BG509" s="4"/>
      <c r="BH509" s="4"/>
      <c r="BI509" s="4"/>
      <c r="BJ509" s="4"/>
      <c r="BK509" s="4"/>
      <c r="BL509" s="4"/>
      <c r="BM509" s="4"/>
      <c r="BN509" s="61"/>
      <c r="BO509" s="61"/>
      <c r="BP509" s="61"/>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61"/>
      <c r="CU509" s="61"/>
      <c r="CV509" s="61"/>
      <c r="CW509" s="61"/>
      <c r="CX509" s="61"/>
      <c r="CY509" s="4"/>
      <c r="CZ509" s="4"/>
      <c r="DA509" s="4"/>
      <c r="DB509" s="4"/>
      <c r="DC509" s="4"/>
      <c r="DD509" s="4"/>
      <c r="DE509" s="4"/>
      <c r="DF509" s="4"/>
      <c r="DG509" s="4"/>
      <c r="DH509" s="4"/>
      <c r="DI509" s="4"/>
      <c r="DJ509" s="4"/>
    </row>
    <row r="510" spans="1:114" ht="15.75" customHeight="1">
      <c r="A510" s="61"/>
      <c r="B510" s="61"/>
      <c r="C510" s="61"/>
      <c r="D510" s="61"/>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61"/>
      <c r="AY510" s="61"/>
      <c r="AZ510" s="61"/>
      <c r="BA510" s="4"/>
      <c r="BB510" s="4"/>
      <c r="BC510" s="4"/>
      <c r="BD510" s="4"/>
      <c r="BE510" s="4"/>
      <c r="BF510" s="4"/>
      <c r="BG510" s="4"/>
      <c r="BH510" s="4"/>
      <c r="BI510" s="4"/>
      <c r="BJ510" s="4"/>
      <c r="BK510" s="4"/>
      <c r="BL510" s="4"/>
      <c r="BM510" s="4"/>
      <c r="BN510" s="61"/>
      <c r="BO510" s="61"/>
      <c r="BP510" s="61"/>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61"/>
      <c r="CU510" s="61"/>
      <c r="CV510" s="61"/>
      <c r="CW510" s="61"/>
      <c r="CX510" s="61"/>
      <c r="CY510" s="4"/>
      <c r="CZ510" s="4"/>
      <c r="DA510" s="4"/>
      <c r="DB510" s="4"/>
      <c r="DC510" s="4"/>
      <c r="DD510" s="4"/>
      <c r="DE510" s="4"/>
      <c r="DF510" s="4"/>
      <c r="DG510" s="4"/>
      <c r="DH510" s="4"/>
      <c r="DI510" s="4"/>
      <c r="DJ510" s="4"/>
    </row>
    <row r="511" spans="1:114" ht="15.75" customHeight="1">
      <c r="A511" s="61"/>
      <c r="B511" s="61"/>
      <c r="C511" s="61"/>
      <c r="D511" s="61"/>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61"/>
      <c r="AY511" s="61"/>
      <c r="AZ511" s="61"/>
      <c r="BA511" s="4"/>
      <c r="BB511" s="4"/>
      <c r="BC511" s="4"/>
      <c r="BD511" s="4"/>
      <c r="BE511" s="4"/>
      <c r="BF511" s="4"/>
      <c r="BG511" s="4"/>
      <c r="BH511" s="4"/>
      <c r="BI511" s="4"/>
      <c r="BJ511" s="4"/>
      <c r="BK511" s="4"/>
      <c r="BL511" s="4"/>
      <c r="BM511" s="4"/>
      <c r="BN511" s="61"/>
      <c r="BO511" s="61"/>
      <c r="BP511" s="61"/>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61"/>
      <c r="CU511" s="61"/>
      <c r="CV511" s="61"/>
      <c r="CW511" s="61"/>
      <c r="CX511" s="61"/>
      <c r="CY511" s="4"/>
      <c r="CZ511" s="4"/>
      <c r="DA511" s="4"/>
      <c r="DB511" s="4"/>
      <c r="DC511" s="4"/>
      <c r="DD511" s="4"/>
      <c r="DE511" s="4"/>
      <c r="DF511" s="4"/>
      <c r="DG511" s="4"/>
      <c r="DH511" s="4"/>
      <c r="DI511" s="4"/>
      <c r="DJ511" s="4"/>
    </row>
    <row r="512" spans="1:114" ht="15.75" customHeight="1">
      <c r="A512" s="61"/>
      <c r="B512" s="61"/>
      <c r="C512" s="61"/>
      <c r="D512" s="61"/>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61"/>
      <c r="AY512" s="61"/>
      <c r="AZ512" s="61"/>
      <c r="BA512" s="4"/>
      <c r="BB512" s="4"/>
      <c r="BC512" s="4"/>
      <c r="BD512" s="4"/>
      <c r="BE512" s="4"/>
      <c r="BF512" s="4"/>
      <c r="BG512" s="4"/>
      <c r="BH512" s="4"/>
      <c r="BI512" s="4"/>
      <c r="BJ512" s="4"/>
      <c r="BK512" s="4"/>
      <c r="BL512" s="4"/>
      <c r="BM512" s="4"/>
      <c r="BN512" s="61"/>
      <c r="BO512" s="61"/>
      <c r="BP512" s="61"/>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61"/>
      <c r="CU512" s="61"/>
      <c r="CV512" s="61"/>
      <c r="CW512" s="61"/>
      <c r="CX512" s="61"/>
      <c r="CY512" s="4"/>
      <c r="CZ512" s="4"/>
      <c r="DA512" s="4"/>
      <c r="DB512" s="4"/>
      <c r="DC512" s="4"/>
      <c r="DD512" s="4"/>
      <c r="DE512" s="4"/>
      <c r="DF512" s="4"/>
      <c r="DG512" s="4"/>
      <c r="DH512" s="4"/>
      <c r="DI512" s="4"/>
      <c r="DJ512" s="4"/>
    </row>
    <row r="513" spans="1:114" ht="15.75" customHeight="1">
      <c r="A513" s="61"/>
      <c r="B513" s="61"/>
      <c r="C513" s="61"/>
      <c r="D513" s="61"/>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61"/>
      <c r="AY513" s="61"/>
      <c r="AZ513" s="61"/>
      <c r="BA513" s="4"/>
      <c r="BB513" s="4"/>
      <c r="BC513" s="4"/>
      <c r="BD513" s="4"/>
      <c r="BE513" s="4"/>
      <c r="BF513" s="4"/>
      <c r="BG513" s="4"/>
      <c r="BH513" s="4"/>
      <c r="BI513" s="4"/>
      <c r="BJ513" s="4"/>
      <c r="BK513" s="4"/>
      <c r="BL513" s="4"/>
      <c r="BM513" s="4"/>
      <c r="BN513" s="61"/>
      <c r="BO513" s="61"/>
      <c r="BP513" s="61"/>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61"/>
      <c r="CU513" s="61"/>
      <c r="CV513" s="61"/>
      <c r="CW513" s="61"/>
      <c r="CX513" s="61"/>
      <c r="CY513" s="4"/>
      <c r="CZ513" s="4"/>
      <c r="DA513" s="4"/>
      <c r="DB513" s="4"/>
      <c r="DC513" s="4"/>
      <c r="DD513" s="4"/>
      <c r="DE513" s="4"/>
      <c r="DF513" s="4"/>
      <c r="DG513" s="4"/>
      <c r="DH513" s="4"/>
      <c r="DI513" s="4"/>
      <c r="DJ513" s="4"/>
    </row>
    <row r="514" spans="1:114" ht="15.75" customHeight="1">
      <c r="A514" s="61"/>
      <c r="B514" s="61"/>
      <c r="C514" s="61"/>
      <c r="D514" s="61"/>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61"/>
      <c r="AY514" s="61"/>
      <c r="AZ514" s="61"/>
      <c r="BA514" s="4"/>
      <c r="BB514" s="4"/>
      <c r="BC514" s="4"/>
      <c r="BD514" s="4"/>
      <c r="BE514" s="4"/>
      <c r="BF514" s="4"/>
      <c r="BG514" s="4"/>
      <c r="BH514" s="4"/>
      <c r="BI514" s="4"/>
      <c r="BJ514" s="4"/>
      <c r="BK514" s="4"/>
      <c r="BL514" s="4"/>
      <c r="BM514" s="4"/>
      <c r="BN514" s="61"/>
      <c r="BO514" s="61"/>
      <c r="BP514" s="61"/>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61"/>
      <c r="CU514" s="61"/>
      <c r="CV514" s="61"/>
      <c r="CW514" s="61"/>
      <c r="CX514" s="61"/>
      <c r="CY514" s="4"/>
      <c r="CZ514" s="4"/>
      <c r="DA514" s="4"/>
      <c r="DB514" s="4"/>
      <c r="DC514" s="4"/>
      <c r="DD514" s="4"/>
      <c r="DE514" s="4"/>
      <c r="DF514" s="4"/>
      <c r="DG514" s="4"/>
      <c r="DH514" s="4"/>
      <c r="DI514" s="4"/>
      <c r="DJ514" s="4"/>
    </row>
    <row r="515" spans="1:114" ht="15.75" customHeight="1">
      <c r="A515" s="61"/>
      <c r="B515" s="61"/>
      <c r="C515" s="61"/>
      <c r="D515" s="61"/>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61"/>
      <c r="AY515" s="61"/>
      <c r="AZ515" s="61"/>
      <c r="BA515" s="4"/>
      <c r="BB515" s="4"/>
      <c r="BC515" s="4"/>
      <c r="BD515" s="4"/>
      <c r="BE515" s="4"/>
      <c r="BF515" s="4"/>
      <c r="BG515" s="4"/>
      <c r="BH515" s="4"/>
      <c r="BI515" s="4"/>
      <c r="BJ515" s="4"/>
      <c r="BK515" s="4"/>
      <c r="BL515" s="4"/>
      <c r="BM515" s="4"/>
      <c r="BN515" s="61"/>
      <c r="BO515" s="61"/>
      <c r="BP515" s="61"/>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61"/>
      <c r="CU515" s="61"/>
      <c r="CV515" s="61"/>
      <c r="CW515" s="61"/>
      <c r="CX515" s="61"/>
      <c r="CY515" s="4"/>
      <c r="CZ515" s="4"/>
      <c r="DA515" s="4"/>
      <c r="DB515" s="4"/>
      <c r="DC515" s="4"/>
      <c r="DD515" s="4"/>
      <c r="DE515" s="4"/>
      <c r="DF515" s="4"/>
      <c r="DG515" s="4"/>
      <c r="DH515" s="4"/>
      <c r="DI515" s="4"/>
      <c r="DJ515" s="4"/>
    </row>
    <row r="516" spans="1:114" ht="15.75" customHeight="1">
      <c r="A516" s="61"/>
      <c r="B516" s="61"/>
      <c r="C516" s="61"/>
      <c r="D516" s="61"/>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61"/>
      <c r="AY516" s="61"/>
      <c r="AZ516" s="61"/>
      <c r="BA516" s="4"/>
      <c r="BB516" s="4"/>
      <c r="BC516" s="4"/>
      <c r="BD516" s="4"/>
      <c r="BE516" s="4"/>
      <c r="BF516" s="4"/>
      <c r="BG516" s="4"/>
      <c r="BH516" s="4"/>
      <c r="BI516" s="4"/>
      <c r="BJ516" s="4"/>
      <c r="BK516" s="4"/>
      <c r="BL516" s="4"/>
      <c r="BM516" s="4"/>
      <c r="BN516" s="61"/>
      <c r="BO516" s="61"/>
      <c r="BP516" s="61"/>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61"/>
      <c r="CU516" s="61"/>
      <c r="CV516" s="61"/>
      <c r="CW516" s="61"/>
      <c r="CX516" s="61"/>
      <c r="CY516" s="4"/>
      <c r="CZ516" s="4"/>
      <c r="DA516" s="4"/>
      <c r="DB516" s="4"/>
      <c r="DC516" s="4"/>
      <c r="DD516" s="4"/>
      <c r="DE516" s="4"/>
      <c r="DF516" s="4"/>
      <c r="DG516" s="4"/>
      <c r="DH516" s="4"/>
      <c r="DI516" s="4"/>
      <c r="DJ516" s="4"/>
    </row>
    <row r="517" spans="1:114" ht="15.75" customHeight="1">
      <c r="A517" s="61"/>
      <c r="B517" s="61"/>
      <c r="C517" s="61"/>
      <c r="D517" s="61"/>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61"/>
      <c r="AY517" s="61"/>
      <c r="AZ517" s="61"/>
      <c r="BA517" s="4"/>
      <c r="BB517" s="4"/>
      <c r="BC517" s="4"/>
      <c r="BD517" s="4"/>
      <c r="BE517" s="4"/>
      <c r="BF517" s="4"/>
      <c r="BG517" s="4"/>
      <c r="BH517" s="4"/>
      <c r="BI517" s="4"/>
      <c r="BJ517" s="4"/>
      <c r="BK517" s="4"/>
      <c r="BL517" s="4"/>
      <c r="BM517" s="4"/>
      <c r="BN517" s="61"/>
      <c r="BO517" s="61"/>
      <c r="BP517" s="61"/>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61"/>
      <c r="CU517" s="61"/>
      <c r="CV517" s="61"/>
      <c r="CW517" s="61"/>
      <c r="CX517" s="61"/>
      <c r="CY517" s="4"/>
      <c r="CZ517" s="4"/>
      <c r="DA517" s="4"/>
      <c r="DB517" s="4"/>
      <c r="DC517" s="4"/>
      <c r="DD517" s="4"/>
      <c r="DE517" s="4"/>
      <c r="DF517" s="4"/>
      <c r="DG517" s="4"/>
      <c r="DH517" s="4"/>
      <c r="DI517" s="4"/>
      <c r="DJ517" s="4"/>
    </row>
    <row r="518" spans="1:114" ht="15.75" customHeight="1">
      <c r="A518" s="61"/>
      <c r="B518" s="61"/>
      <c r="C518" s="61"/>
      <c r="D518" s="61"/>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61"/>
      <c r="AY518" s="61"/>
      <c r="AZ518" s="61"/>
      <c r="BA518" s="4"/>
      <c r="BB518" s="4"/>
      <c r="BC518" s="4"/>
      <c r="BD518" s="4"/>
      <c r="BE518" s="4"/>
      <c r="BF518" s="4"/>
      <c r="BG518" s="4"/>
      <c r="BH518" s="4"/>
      <c r="BI518" s="4"/>
      <c r="BJ518" s="4"/>
      <c r="BK518" s="4"/>
      <c r="BL518" s="4"/>
      <c r="BM518" s="4"/>
      <c r="BN518" s="61"/>
      <c r="BO518" s="61"/>
      <c r="BP518" s="61"/>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61"/>
      <c r="CU518" s="61"/>
      <c r="CV518" s="61"/>
      <c r="CW518" s="61"/>
      <c r="CX518" s="61"/>
      <c r="CY518" s="4"/>
      <c r="CZ518" s="4"/>
      <c r="DA518" s="4"/>
      <c r="DB518" s="4"/>
      <c r="DC518" s="4"/>
      <c r="DD518" s="4"/>
      <c r="DE518" s="4"/>
      <c r="DF518" s="4"/>
      <c r="DG518" s="4"/>
      <c r="DH518" s="4"/>
      <c r="DI518" s="4"/>
      <c r="DJ518" s="4"/>
    </row>
    <row r="519" spans="1:114" ht="15.75" customHeight="1">
      <c r="A519" s="61"/>
      <c r="B519" s="61"/>
      <c r="C519" s="61"/>
      <c r="D519" s="61"/>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61"/>
      <c r="AY519" s="61"/>
      <c r="AZ519" s="61"/>
      <c r="BA519" s="4"/>
      <c r="BB519" s="4"/>
      <c r="BC519" s="4"/>
      <c r="BD519" s="4"/>
      <c r="BE519" s="4"/>
      <c r="BF519" s="4"/>
      <c r="BG519" s="4"/>
      <c r="BH519" s="4"/>
      <c r="BI519" s="4"/>
      <c r="BJ519" s="4"/>
      <c r="BK519" s="4"/>
      <c r="BL519" s="4"/>
      <c r="BM519" s="4"/>
      <c r="BN519" s="61"/>
      <c r="BO519" s="61"/>
      <c r="BP519" s="61"/>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61"/>
      <c r="CU519" s="61"/>
      <c r="CV519" s="61"/>
      <c r="CW519" s="61"/>
      <c r="CX519" s="61"/>
      <c r="CY519" s="4"/>
      <c r="CZ519" s="4"/>
      <c r="DA519" s="4"/>
      <c r="DB519" s="4"/>
      <c r="DC519" s="4"/>
      <c r="DD519" s="4"/>
      <c r="DE519" s="4"/>
      <c r="DF519" s="4"/>
      <c r="DG519" s="4"/>
      <c r="DH519" s="4"/>
      <c r="DI519" s="4"/>
      <c r="DJ519" s="4"/>
    </row>
    <row r="520" spans="1:114" ht="15.75" customHeight="1">
      <c r="A520" s="61"/>
      <c r="B520" s="61"/>
      <c r="C520" s="61"/>
      <c r="D520" s="61"/>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61"/>
      <c r="AY520" s="61"/>
      <c r="AZ520" s="61"/>
      <c r="BA520" s="4"/>
      <c r="BB520" s="4"/>
      <c r="BC520" s="4"/>
      <c r="BD520" s="4"/>
      <c r="BE520" s="4"/>
      <c r="BF520" s="4"/>
      <c r="BG520" s="4"/>
      <c r="BH520" s="4"/>
      <c r="BI520" s="4"/>
      <c r="BJ520" s="4"/>
      <c r="BK520" s="4"/>
      <c r="BL520" s="4"/>
      <c r="BM520" s="4"/>
      <c r="BN520" s="61"/>
      <c r="BO520" s="61"/>
      <c r="BP520" s="61"/>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61"/>
      <c r="CU520" s="61"/>
      <c r="CV520" s="61"/>
      <c r="CW520" s="61"/>
      <c r="CX520" s="61"/>
      <c r="CY520" s="4"/>
      <c r="CZ520" s="4"/>
      <c r="DA520" s="4"/>
      <c r="DB520" s="4"/>
      <c r="DC520" s="4"/>
      <c r="DD520" s="4"/>
      <c r="DE520" s="4"/>
      <c r="DF520" s="4"/>
      <c r="DG520" s="4"/>
      <c r="DH520" s="4"/>
      <c r="DI520" s="4"/>
      <c r="DJ520" s="4"/>
    </row>
    <row r="521" spans="1:114" ht="15.75" customHeight="1">
      <c r="A521" s="61"/>
      <c r="B521" s="61"/>
      <c r="C521" s="61"/>
      <c r="D521" s="61"/>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61"/>
      <c r="AY521" s="61"/>
      <c r="AZ521" s="61"/>
      <c r="BA521" s="4"/>
      <c r="BB521" s="4"/>
      <c r="BC521" s="4"/>
      <c r="BD521" s="4"/>
      <c r="BE521" s="4"/>
      <c r="BF521" s="4"/>
      <c r="BG521" s="4"/>
      <c r="BH521" s="4"/>
      <c r="BI521" s="4"/>
      <c r="BJ521" s="4"/>
      <c r="BK521" s="4"/>
      <c r="BL521" s="4"/>
      <c r="BM521" s="4"/>
      <c r="BN521" s="61"/>
      <c r="BO521" s="61"/>
      <c r="BP521" s="61"/>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61"/>
      <c r="CU521" s="61"/>
      <c r="CV521" s="61"/>
      <c r="CW521" s="61"/>
      <c r="CX521" s="61"/>
      <c r="CY521" s="4"/>
      <c r="CZ521" s="4"/>
      <c r="DA521" s="4"/>
      <c r="DB521" s="4"/>
      <c r="DC521" s="4"/>
      <c r="DD521" s="4"/>
      <c r="DE521" s="4"/>
      <c r="DF521" s="4"/>
      <c r="DG521" s="4"/>
      <c r="DH521" s="4"/>
      <c r="DI521" s="4"/>
      <c r="DJ521" s="4"/>
    </row>
    <row r="522" spans="1:114" ht="15.75" customHeight="1">
      <c r="A522" s="61"/>
      <c r="B522" s="61"/>
      <c r="C522" s="61"/>
      <c r="D522" s="61"/>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61"/>
      <c r="AY522" s="61"/>
      <c r="AZ522" s="61"/>
      <c r="BA522" s="4"/>
      <c r="BB522" s="4"/>
      <c r="BC522" s="4"/>
      <c r="BD522" s="4"/>
      <c r="BE522" s="4"/>
      <c r="BF522" s="4"/>
      <c r="BG522" s="4"/>
      <c r="BH522" s="4"/>
      <c r="BI522" s="4"/>
      <c r="BJ522" s="4"/>
      <c r="BK522" s="4"/>
      <c r="BL522" s="4"/>
      <c r="BM522" s="4"/>
      <c r="BN522" s="61"/>
      <c r="BO522" s="61"/>
      <c r="BP522" s="61"/>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61"/>
      <c r="CU522" s="61"/>
      <c r="CV522" s="61"/>
      <c r="CW522" s="61"/>
      <c r="CX522" s="61"/>
      <c r="CY522" s="4"/>
      <c r="CZ522" s="4"/>
      <c r="DA522" s="4"/>
      <c r="DB522" s="4"/>
      <c r="DC522" s="4"/>
      <c r="DD522" s="4"/>
      <c r="DE522" s="4"/>
      <c r="DF522" s="4"/>
      <c r="DG522" s="4"/>
      <c r="DH522" s="4"/>
      <c r="DI522" s="4"/>
      <c r="DJ522" s="4"/>
    </row>
    <row r="523" spans="1:114" ht="15.75" customHeight="1">
      <c r="A523" s="61"/>
      <c r="B523" s="61"/>
      <c r="C523" s="61"/>
      <c r="D523" s="61"/>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61"/>
      <c r="AY523" s="61"/>
      <c r="AZ523" s="61"/>
      <c r="BA523" s="4"/>
      <c r="BB523" s="4"/>
      <c r="BC523" s="4"/>
      <c r="BD523" s="4"/>
      <c r="BE523" s="4"/>
      <c r="BF523" s="4"/>
      <c r="BG523" s="4"/>
      <c r="BH523" s="4"/>
      <c r="BI523" s="4"/>
      <c r="BJ523" s="4"/>
      <c r="BK523" s="4"/>
      <c r="BL523" s="4"/>
      <c r="BM523" s="4"/>
      <c r="BN523" s="61"/>
      <c r="BO523" s="61"/>
      <c r="BP523" s="61"/>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61"/>
      <c r="CU523" s="61"/>
      <c r="CV523" s="61"/>
      <c r="CW523" s="61"/>
      <c r="CX523" s="61"/>
      <c r="CY523" s="4"/>
      <c r="CZ523" s="4"/>
      <c r="DA523" s="4"/>
      <c r="DB523" s="4"/>
      <c r="DC523" s="4"/>
      <c r="DD523" s="4"/>
      <c r="DE523" s="4"/>
      <c r="DF523" s="4"/>
      <c r="DG523" s="4"/>
      <c r="DH523" s="4"/>
      <c r="DI523" s="4"/>
      <c r="DJ523" s="4"/>
    </row>
    <row r="524" spans="1:114" ht="15.75" customHeight="1">
      <c r="A524" s="61"/>
      <c r="B524" s="61"/>
      <c r="C524" s="61"/>
      <c r="D524" s="61"/>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61"/>
      <c r="AY524" s="61"/>
      <c r="AZ524" s="61"/>
      <c r="BA524" s="4"/>
      <c r="BB524" s="4"/>
      <c r="BC524" s="4"/>
      <c r="BD524" s="4"/>
      <c r="BE524" s="4"/>
      <c r="BF524" s="4"/>
      <c r="BG524" s="4"/>
      <c r="BH524" s="4"/>
      <c r="BI524" s="4"/>
      <c r="BJ524" s="4"/>
      <c r="BK524" s="4"/>
      <c r="BL524" s="4"/>
      <c r="BM524" s="4"/>
      <c r="BN524" s="61"/>
      <c r="BO524" s="61"/>
      <c r="BP524" s="61"/>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61"/>
      <c r="CU524" s="61"/>
      <c r="CV524" s="61"/>
      <c r="CW524" s="61"/>
      <c r="CX524" s="61"/>
      <c r="CY524" s="4"/>
      <c r="CZ524" s="4"/>
      <c r="DA524" s="4"/>
      <c r="DB524" s="4"/>
      <c r="DC524" s="4"/>
      <c r="DD524" s="4"/>
      <c r="DE524" s="4"/>
      <c r="DF524" s="4"/>
      <c r="DG524" s="4"/>
      <c r="DH524" s="4"/>
      <c r="DI524" s="4"/>
      <c r="DJ524" s="4"/>
    </row>
    <row r="525" spans="1:114" ht="15.75" customHeight="1">
      <c r="A525" s="61"/>
      <c r="B525" s="61"/>
      <c r="C525" s="61"/>
      <c r="D525" s="61"/>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61"/>
      <c r="AY525" s="61"/>
      <c r="AZ525" s="61"/>
      <c r="BA525" s="4"/>
      <c r="BB525" s="4"/>
      <c r="BC525" s="4"/>
      <c r="BD525" s="4"/>
      <c r="BE525" s="4"/>
      <c r="BF525" s="4"/>
      <c r="BG525" s="4"/>
      <c r="BH525" s="4"/>
      <c r="BI525" s="4"/>
      <c r="BJ525" s="4"/>
      <c r="BK525" s="4"/>
      <c r="BL525" s="4"/>
      <c r="BM525" s="4"/>
      <c r="BN525" s="61"/>
      <c r="BO525" s="61"/>
      <c r="BP525" s="61"/>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61"/>
      <c r="CU525" s="61"/>
      <c r="CV525" s="61"/>
      <c r="CW525" s="61"/>
      <c r="CX525" s="61"/>
      <c r="CY525" s="4"/>
      <c r="CZ525" s="4"/>
      <c r="DA525" s="4"/>
      <c r="DB525" s="4"/>
      <c r="DC525" s="4"/>
      <c r="DD525" s="4"/>
      <c r="DE525" s="4"/>
      <c r="DF525" s="4"/>
      <c r="DG525" s="4"/>
      <c r="DH525" s="4"/>
      <c r="DI525" s="4"/>
      <c r="DJ525" s="4"/>
    </row>
    <row r="526" spans="1:114" ht="15.75" customHeight="1">
      <c r="A526" s="61"/>
      <c r="B526" s="61"/>
      <c r="C526" s="61"/>
      <c r="D526" s="61"/>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61"/>
      <c r="AY526" s="61"/>
      <c r="AZ526" s="61"/>
      <c r="BA526" s="4"/>
      <c r="BB526" s="4"/>
      <c r="BC526" s="4"/>
      <c r="BD526" s="4"/>
      <c r="BE526" s="4"/>
      <c r="BF526" s="4"/>
      <c r="BG526" s="4"/>
      <c r="BH526" s="4"/>
      <c r="BI526" s="4"/>
      <c r="BJ526" s="4"/>
      <c r="BK526" s="4"/>
      <c r="BL526" s="4"/>
      <c r="BM526" s="4"/>
      <c r="BN526" s="61"/>
      <c r="BO526" s="61"/>
      <c r="BP526" s="61"/>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61"/>
      <c r="CU526" s="61"/>
      <c r="CV526" s="61"/>
      <c r="CW526" s="61"/>
      <c r="CX526" s="61"/>
      <c r="CY526" s="4"/>
      <c r="CZ526" s="4"/>
      <c r="DA526" s="4"/>
      <c r="DB526" s="4"/>
      <c r="DC526" s="4"/>
      <c r="DD526" s="4"/>
      <c r="DE526" s="4"/>
      <c r="DF526" s="4"/>
      <c r="DG526" s="4"/>
      <c r="DH526" s="4"/>
      <c r="DI526" s="4"/>
      <c r="DJ526" s="4"/>
    </row>
    <row r="527" spans="1:114" ht="15.75" customHeight="1">
      <c r="A527" s="61"/>
      <c r="B527" s="61"/>
      <c r="C527" s="61"/>
      <c r="D527" s="61"/>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61"/>
      <c r="AY527" s="61"/>
      <c r="AZ527" s="61"/>
      <c r="BA527" s="4"/>
      <c r="BB527" s="4"/>
      <c r="BC527" s="4"/>
      <c r="BD527" s="4"/>
      <c r="BE527" s="4"/>
      <c r="BF527" s="4"/>
      <c r="BG527" s="4"/>
      <c r="BH527" s="4"/>
      <c r="BI527" s="4"/>
      <c r="BJ527" s="4"/>
      <c r="BK527" s="4"/>
      <c r="BL527" s="4"/>
      <c r="BM527" s="4"/>
      <c r="BN527" s="61"/>
      <c r="BO527" s="61"/>
      <c r="BP527" s="61"/>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61"/>
      <c r="CU527" s="61"/>
      <c r="CV527" s="61"/>
      <c r="CW527" s="61"/>
      <c r="CX527" s="61"/>
      <c r="CY527" s="4"/>
      <c r="CZ527" s="4"/>
      <c r="DA527" s="4"/>
      <c r="DB527" s="4"/>
      <c r="DC527" s="4"/>
      <c r="DD527" s="4"/>
      <c r="DE527" s="4"/>
      <c r="DF527" s="4"/>
      <c r="DG527" s="4"/>
      <c r="DH527" s="4"/>
      <c r="DI527" s="4"/>
      <c r="DJ527" s="4"/>
    </row>
    <row r="528" spans="1:114" ht="15.75" customHeight="1">
      <c r="A528" s="61"/>
      <c r="B528" s="61"/>
      <c r="C528" s="61"/>
      <c r="D528" s="61"/>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61"/>
      <c r="AY528" s="61"/>
      <c r="AZ528" s="61"/>
      <c r="BA528" s="4"/>
      <c r="BB528" s="4"/>
      <c r="BC528" s="4"/>
      <c r="BD528" s="4"/>
      <c r="BE528" s="4"/>
      <c r="BF528" s="4"/>
      <c r="BG528" s="4"/>
      <c r="BH528" s="4"/>
      <c r="BI528" s="4"/>
      <c r="BJ528" s="4"/>
      <c r="BK528" s="4"/>
      <c r="BL528" s="4"/>
      <c r="BM528" s="4"/>
      <c r="BN528" s="61"/>
      <c r="BO528" s="61"/>
      <c r="BP528" s="61"/>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61"/>
      <c r="CU528" s="61"/>
      <c r="CV528" s="61"/>
      <c r="CW528" s="61"/>
      <c r="CX528" s="61"/>
      <c r="CY528" s="4"/>
      <c r="CZ528" s="4"/>
      <c r="DA528" s="4"/>
      <c r="DB528" s="4"/>
      <c r="DC528" s="4"/>
      <c r="DD528" s="4"/>
      <c r="DE528" s="4"/>
      <c r="DF528" s="4"/>
      <c r="DG528" s="4"/>
      <c r="DH528" s="4"/>
      <c r="DI528" s="4"/>
      <c r="DJ528" s="4"/>
    </row>
    <row r="529" spans="1:114" ht="15.75" customHeight="1">
      <c r="A529" s="61"/>
      <c r="B529" s="61"/>
      <c r="C529" s="61"/>
      <c r="D529" s="61"/>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61"/>
      <c r="AY529" s="61"/>
      <c r="AZ529" s="61"/>
      <c r="BA529" s="4"/>
      <c r="BB529" s="4"/>
      <c r="BC529" s="4"/>
      <c r="BD529" s="4"/>
      <c r="BE529" s="4"/>
      <c r="BF529" s="4"/>
      <c r="BG529" s="4"/>
      <c r="BH529" s="4"/>
      <c r="BI529" s="4"/>
      <c r="BJ529" s="4"/>
      <c r="BK529" s="4"/>
      <c r="BL529" s="4"/>
      <c r="BM529" s="4"/>
      <c r="BN529" s="61"/>
      <c r="BO529" s="61"/>
      <c r="BP529" s="61"/>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61"/>
      <c r="CU529" s="61"/>
      <c r="CV529" s="61"/>
      <c r="CW529" s="61"/>
      <c r="CX529" s="61"/>
      <c r="CY529" s="4"/>
      <c r="CZ529" s="4"/>
      <c r="DA529" s="4"/>
      <c r="DB529" s="4"/>
      <c r="DC529" s="4"/>
      <c r="DD529" s="4"/>
      <c r="DE529" s="4"/>
      <c r="DF529" s="4"/>
      <c r="DG529" s="4"/>
      <c r="DH529" s="4"/>
      <c r="DI529" s="4"/>
      <c r="DJ529" s="4"/>
    </row>
    <row r="530" spans="1:114" ht="15.75" customHeight="1">
      <c r="A530" s="61"/>
      <c r="B530" s="61"/>
      <c r="C530" s="61"/>
      <c r="D530" s="61"/>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61"/>
      <c r="AY530" s="61"/>
      <c r="AZ530" s="61"/>
      <c r="BA530" s="4"/>
      <c r="BB530" s="4"/>
      <c r="BC530" s="4"/>
      <c r="BD530" s="4"/>
      <c r="BE530" s="4"/>
      <c r="BF530" s="4"/>
      <c r="BG530" s="4"/>
      <c r="BH530" s="4"/>
      <c r="BI530" s="4"/>
      <c r="BJ530" s="4"/>
      <c r="BK530" s="4"/>
      <c r="BL530" s="4"/>
      <c r="BM530" s="4"/>
      <c r="BN530" s="61"/>
      <c r="BO530" s="61"/>
      <c r="BP530" s="61"/>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61"/>
      <c r="CU530" s="61"/>
      <c r="CV530" s="61"/>
      <c r="CW530" s="61"/>
      <c r="CX530" s="61"/>
      <c r="CY530" s="4"/>
      <c r="CZ530" s="4"/>
      <c r="DA530" s="4"/>
      <c r="DB530" s="4"/>
      <c r="DC530" s="4"/>
      <c r="DD530" s="4"/>
      <c r="DE530" s="4"/>
      <c r="DF530" s="4"/>
      <c r="DG530" s="4"/>
      <c r="DH530" s="4"/>
      <c r="DI530" s="4"/>
      <c r="DJ530" s="4"/>
    </row>
    <row r="531" spans="1:114" ht="15.75" customHeight="1">
      <c r="A531" s="61"/>
      <c r="B531" s="61"/>
      <c r="C531" s="61"/>
      <c r="D531" s="61"/>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61"/>
      <c r="AY531" s="61"/>
      <c r="AZ531" s="61"/>
      <c r="BA531" s="4"/>
      <c r="BB531" s="4"/>
      <c r="BC531" s="4"/>
      <c r="BD531" s="4"/>
      <c r="BE531" s="4"/>
      <c r="BF531" s="4"/>
      <c r="BG531" s="4"/>
      <c r="BH531" s="4"/>
      <c r="BI531" s="4"/>
      <c r="BJ531" s="4"/>
      <c r="BK531" s="4"/>
      <c r="BL531" s="4"/>
      <c r="BM531" s="4"/>
      <c r="BN531" s="61"/>
      <c r="BO531" s="61"/>
      <c r="BP531" s="61"/>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61"/>
      <c r="CU531" s="61"/>
      <c r="CV531" s="61"/>
      <c r="CW531" s="61"/>
      <c r="CX531" s="61"/>
      <c r="CY531" s="4"/>
      <c r="CZ531" s="4"/>
      <c r="DA531" s="4"/>
      <c r="DB531" s="4"/>
      <c r="DC531" s="4"/>
      <c r="DD531" s="4"/>
      <c r="DE531" s="4"/>
      <c r="DF531" s="4"/>
      <c r="DG531" s="4"/>
      <c r="DH531" s="4"/>
      <c r="DI531" s="4"/>
      <c r="DJ531" s="4"/>
    </row>
    <row r="532" spans="1:114" ht="15.75" customHeight="1">
      <c r="A532" s="61"/>
      <c r="B532" s="61"/>
      <c r="C532" s="61"/>
      <c r="D532" s="61"/>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61"/>
      <c r="AY532" s="61"/>
      <c r="AZ532" s="61"/>
      <c r="BA532" s="4"/>
      <c r="BB532" s="4"/>
      <c r="BC532" s="4"/>
      <c r="BD532" s="4"/>
      <c r="BE532" s="4"/>
      <c r="BF532" s="4"/>
      <c r="BG532" s="4"/>
      <c r="BH532" s="4"/>
      <c r="BI532" s="4"/>
      <c r="BJ532" s="4"/>
      <c r="BK532" s="4"/>
      <c r="BL532" s="4"/>
      <c r="BM532" s="4"/>
      <c r="BN532" s="61"/>
      <c r="BO532" s="61"/>
      <c r="BP532" s="61"/>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61"/>
      <c r="CU532" s="61"/>
      <c r="CV532" s="61"/>
      <c r="CW532" s="61"/>
      <c r="CX532" s="61"/>
      <c r="CY532" s="4"/>
      <c r="CZ532" s="4"/>
      <c r="DA532" s="4"/>
      <c r="DB532" s="4"/>
      <c r="DC532" s="4"/>
      <c r="DD532" s="4"/>
      <c r="DE532" s="4"/>
      <c r="DF532" s="4"/>
      <c r="DG532" s="4"/>
      <c r="DH532" s="4"/>
      <c r="DI532" s="4"/>
      <c r="DJ532" s="4"/>
    </row>
    <row r="533" spans="1:114" ht="15.75" customHeight="1">
      <c r="A533" s="61"/>
      <c r="B533" s="61"/>
      <c r="C533" s="61"/>
      <c r="D533" s="61"/>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61"/>
      <c r="AY533" s="61"/>
      <c r="AZ533" s="61"/>
      <c r="BA533" s="4"/>
      <c r="BB533" s="4"/>
      <c r="BC533" s="4"/>
      <c r="BD533" s="4"/>
      <c r="BE533" s="4"/>
      <c r="BF533" s="4"/>
      <c r="BG533" s="4"/>
      <c r="BH533" s="4"/>
      <c r="BI533" s="4"/>
      <c r="BJ533" s="4"/>
      <c r="BK533" s="4"/>
      <c r="BL533" s="4"/>
      <c r="BM533" s="4"/>
      <c r="BN533" s="61"/>
      <c r="BO533" s="61"/>
      <c r="BP533" s="61"/>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61"/>
      <c r="CU533" s="61"/>
      <c r="CV533" s="61"/>
      <c r="CW533" s="61"/>
      <c r="CX533" s="61"/>
      <c r="CY533" s="4"/>
      <c r="CZ533" s="4"/>
      <c r="DA533" s="4"/>
      <c r="DB533" s="4"/>
      <c r="DC533" s="4"/>
      <c r="DD533" s="4"/>
      <c r="DE533" s="4"/>
      <c r="DF533" s="4"/>
      <c r="DG533" s="4"/>
      <c r="DH533" s="4"/>
      <c r="DI533" s="4"/>
      <c r="DJ533" s="4"/>
    </row>
    <row r="534" spans="1:114" ht="15.75" customHeight="1">
      <c r="A534" s="61"/>
      <c r="B534" s="61"/>
      <c r="C534" s="61"/>
      <c r="D534" s="61"/>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61"/>
      <c r="AY534" s="61"/>
      <c r="AZ534" s="61"/>
      <c r="BA534" s="4"/>
      <c r="BB534" s="4"/>
      <c r="BC534" s="4"/>
      <c r="BD534" s="4"/>
      <c r="BE534" s="4"/>
      <c r="BF534" s="4"/>
      <c r="BG534" s="4"/>
      <c r="BH534" s="4"/>
      <c r="BI534" s="4"/>
      <c r="BJ534" s="4"/>
      <c r="BK534" s="4"/>
      <c r="BL534" s="4"/>
      <c r="BM534" s="4"/>
      <c r="BN534" s="61"/>
      <c r="BO534" s="61"/>
      <c r="BP534" s="61"/>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61"/>
      <c r="CU534" s="61"/>
      <c r="CV534" s="61"/>
      <c r="CW534" s="61"/>
      <c r="CX534" s="61"/>
      <c r="CY534" s="4"/>
      <c r="CZ534" s="4"/>
      <c r="DA534" s="4"/>
      <c r="DB534" s="4"/>
      <c r="DC534" s="4"/>
      <c r="DD534" s="4"/>
      <c r="DE534" s="4"/>
      <c r="DF534" s="4"/>
      <c r="DG534" s="4"/>
      <c r="DH534" s="4"/>
      <c r="DI534" s="4"/>
      <c r="DJ534" s="4"/>
    </row>
    <row r="535" spans="1:114" ht="15.75" customHeight="1">
      <c r="A535" s="61"/>
      <c r="B535" s="61"/>
      <c r="C535" s="61"/>
      <c r="D535" s="61"/>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61"/>
      <c r="AY535" s="61"/>
      <c r="AZ535" s="61"/>
      <c r="BA535" s="4"/>
      <c r="BB535" s="4"/>
      <c r="BC535" s="4"/>
      <c r="BD535" s="4"/>
      <c r="BE535" s="4"/>
      <c r="BF535" s="4"/>
      <c r="BG535" s="4"/>
      <c r="BH535" s="4"/>
      <c r="BI535" s="4"/>
      <c r="BJ535" s="4"/>
      <c r="BK535" s="4"/>
      <c r="BL535" s="4"/>
      <c r="BM535" s="4"/>
      <c r="BN535" s="61"/>
      <c r="BO535" s="61"/>
      <c r="BP535" s="61"/>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61"/>
      <c r="CU535" s="61"/>
      <c r="CV535" s="61"/>
      <c r="CW535" s="61"/>
      <c r="CX535" s="61"/>
      <c r="CY535" s="4"/>
      <c r="CZ535" s="4"/>
      <c r="DA535" s="4"/>
      <c r="DB535" s="4"/>
      <c r="DC535" s="4"/>
      <c r="DD535" s="4"/>
      <c r="DE535" s="4"/>
      <c r="DF535" s="4"/>
      <c r="DG535" s="4"/>
      <c r="DH535" s="4"/>
      <c r="DI535" s="4"/>
      <c r="DJ535" s="4"/>
    </row>
    <row r="536" spans="1:114" ht="15.75" customHeight="1">
      <c r="A536" s="61"/>
      <c r="B536" s="61"/>
      <c r="C536" s="61"/>
      <c r="D536" s="61"/>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61"/>
      <c r="AY536" s="61"/>
      <c r="AZ536" s="61"/>
      <c r="BA536" s="4"/>
      <c r="BB536" s="4"/>
      <c r="BC536" s="4"/>
      <c r="BD536" s="4"/>
      <c r="BE536" s="4"/>
      <c r="BF536" s="4"/>
      <c r="BG536" s="4"/>
      <c r="BH536" s="4"/>
      <c r="BI536" s="4"/>
      <c r="BJ536" s="4"/>
      <c r="BK536" s="4"/>
      <c r="BL536" s="4"/>
      <c r="BM536" s="4"/>
      <c r="BN536" s="61"/>
      <c r="BO536" s="61"/>
      <c r="BP536" s="61"/>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61"/>
      <c r="CU536" s="61"/>
      <c r="CV536" s="61"/>
      <c r="CW536" s="61"/>
      <c r="CX536" s="61"/>
      <c r="CY536" s="4"/>
      <c r="CZ536" s="4"/>
      <c r="DA536" s="4"/>
      <c r="DB536" s="4"/>
      <c r="DC536" s="4"/>
      <c r="DD536" s="4"/>
      <c r="DE536" s="4"/>
      <c r="DF536" s="4"/>
      <c r="DG536" s="4"/>
      <c r="DH536" s="4"/>
      <c r="DI536" s="4"/>
      <c r="DJ536" s="4"/>
    </row>
    <row r="537" spans="1:114" ht="15.75" customHeight="1">
      <c r="A537" s="61"/>
      <c r="B537" s="61"/>
      <c r="C537" s="61"/>
      <c r="D537" s="61"/>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61"/>
      <c r="AY537" s="61"/>
      <c r="AZ537" s="61"/>
      <c r="BA537" s="4"/>
      <c r="BB537" s="4"/>
      <c r="BC537" s="4"/>
      <c r="BD537" s="4"/>
      <c r="BE537" s="4"/>
      <c r="BF537" s="4"/>
      <c r="BG537" s="4"/>
      <c r="BH537" s="4"/>
      <c r="BI537" s="4"/>
      <c r="BJ537" s="4"/>
      <c r="BK537" s="4"/>
      <c r="BL537" s="4"/>
      <c r="BM537" s="4"/>
      <c r="BN537" s="61"/>
      <c r="BO537" s="61"/>
      <c r="BP537" s="61"/>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61"/>
      <c r="CU537" s="61"/>
      <c r="CV537" s="61"/>
      <c r="CW537" s="61"/>
      <c r="CX537" s="61"/>
      <c r="CY537" s="4"/>
      <c r="CZ537" s="4"/>
      <c r="DA537" s="4"/>
      <c r="DB537" s="4"/>
      <c r="DC537" s="4"/>
      <c r="DD537" s="4"/>
      <c r="DE537" s="4"/>
      <c r="DF537" s="4"/>
      <c r="DG537" s="4"/>
      <c r="DH537" s="4"/>
      <c r="DI537" s="4"/>
      <c r="DJ537" s="4"/>
    </row>
    <row r="538" spans="1:114" ht="15.75" customHeight="1">
      <c r="A538" s="61"/>
      <c r="B538" s="61"/>
      <c r="C538" s="61"/>
      <c r="D538" s="61"/>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61"/>
      <c r="AY538" s="61"/>
      <c r="AZ538" s="61"/>
      <c r="BA538" s="4"/>
      <c r="BB538" s="4"/>
      <c r="BC538" s="4"/>
      <c r="BD538" s="4"/>
      <c r="BE538" s="4"/>
      <c r="BF538" s="4"/>
      <c r="BG538" s="4"/>
      <c r="BH538" s="4"/>
      <c r="BI538" s="4"/>
      <c r="BJ538" s="4"/>
      <c r="BK538" s="4"/>
      <c r="BL538" s="4"/>
      <c r="BM538" s="4"/>
      <c r="BN538" s="61"/>
      <c r="BO538" s="61"/>
      <c r="BP538" s="61"/>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61"/>
      <c r="CU538" s="61"/>
      <c r="CV538" s="61"/>
      <c r="CW538" s="61"/>
      <c r="CX538" s="61"/>
      <c r="CY538" s="4"/>
      <c r="CZ538" s="4"/>
      <c r="DA538" s="4"/>
      <c r="DB538" s="4"/>
      <c r="DC538" s="4"/>
      <c r="DD538" s="4"/>
      <c r="DE538" s="4"/>
      <c r="DF538" s="4"/>
      <c r="DG538" s="4"/>
      <c r="DH538" s="4"/>
      <c r="DI538" s="4"/>
      <c r="DJ538" s="4"/>
    </row>
    <row r="539" spans="1:114" ht="15.75" customHeight="1">
      <c r="A539" s="61"/>
      <c r="B539" s="61"/>
      <c r="C539" s="61"/>
      <c r="D539" s="61"/>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61"/>
      <c r="AY539" s="61"/>
      <c r="AZ539" s="61"/>
      <c r="BA539" s="4"/>
      <c r="BB539" s="4"/>
      <c r="BC539" s="4"/>
      <c r="BD539" s="4"/>
      <c r="BE539" s="4"/>
      <c r="BF539" s="4"/>
      <c r="BG539" s="4"/>
      <c r="BH539" s="4"/>
      <c r="BI539" s="4"/>
      <c r="BJ539" s="4"/>
      <c r="BK539" s="4"/>
      <c r="BL539" s="4"/>
      <c r="BM539" s="4"/>
      <c r="BN539" s="61"/>
      <c r="BO539" s="61"/>
      <c r="BP539" s="61"/>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61"/>
      <c r="CU539" s="61"/>
      <c r="CV539" s="61"/>
      <c r="CW539" s="61"/>
      <c r="CX539" s="61"/>
      <c r="CY539" s="4"/>
      <c r="CZ539" s="4"/>
      <c r="DA539" s="4"/>
      <c r="DB539" s="4"/>
      <c r="DC539" s="4"/>
      <c r="DD539" s="4"/>
      <c r="DE539" s="4"/>
      <c r="DF539" s="4"/>
      <c r="DG539" s="4"/>
      <c r="DH539" s="4"/>
      <c r="DI539" s="4"/>
      <c r="DJ539" s="4"/>
    </row>
    <row r="540" spans="1:114" ht="15.75" customHeight="1">
      <c r="A540" s="61"/>
      <c r="B540" s="61"/>
      <c r="C540" s="61"/>
      <c r="D540" s="61"/>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61"/>
      <c r="AY540" s="61"/>
      <c r="AZ540" s="61"/>
      <c r="BA540" s="4"/>
      <c r="BB540" s="4"/>
      <c r="BC540" s="4"/>
      <c r="BD540" s="4"/>
      <c r="BE540" s="4"/>
      <c r="BF540" s="4"/>
      <c r="BG540" s="4"/>
      <c r="BH540" s="4"/>
      <c r="BI540" s="4"/>
      <c r="BJ540" s="4"/>
      <c r="BK540" s="4"/>
      <c r="BL540" s="4"/>
      <c r="BM540" s="4"/>
      <c r="BN540" s="61"/>
      <c r="BO540" s="61"/>
      <c r="BP540" s="61"/>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61"/>
      <c r="CU540" s="61"/>
      <c r="CV540" s="61"/>
      <c r="CW540" s="61"/>
      <c r="CX540" s="61"/>
      <c r="CY540" s="4"/>
      <c r="CZ540" s="4"/>
      <c r="DA540" s="4"/>
      <c r="DB540" s="4"/>
      <c r="DC540" s="4"/>
      <c r="DD540" s="4"/>
      <c r="DE540" s="4"/>
      <c r="DF540" s="4"/>
      <c r="DG540" s="4"/>
      <c r="DH540" s="4"/>
      <c r="DI540" s="4"/>
      <c r="DJ540" s="4"/>
    </row>
    <row r="541" spans="1:114" ht="15.75" customHeight="1">
      <c r="A541" s="61"/>
      <c r="B541" s="61"/>
      <c r="C541" s="61"/>
      <c r="D541" s="61"/>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61"/>
      <c r="AY541" s="61"/>
      <c r="AZ541" s="61"/>
      <c r="BA541" s="4"/>
      <c r="BB541" s="4"/>
      <c r="BC541" s="4"/>
      <c r="BD541" s="4"/>
      <c r="BE541" s="4"/>
      <c r="BF541" s="4"/>
      <c r="BG541" s="4"/>
      <c r="BH541" s="4"/>
      <c r="BI541" s="4"/>
      <c r="BJ541" s="4"/>
      <c r="BK541" s="4"/>
      <c r="BL541" s="4"/>
      <c r="BM541" s="4"/>
      <c r="BN541" s="61"/>
      <c r="BO541" s="61"/>
      <c r="BP541" s="61"/>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61"/>
      <c r="CU541" s="61"/>
      <c r="CV541" s="61"/>
      <c r="CW541" s="61"/>
      <c r="CX541" s="61"/>
      <c r="CY541" s="4"/>
      <c r="CZ541" s="4"/>
      <c r="DA541" s="4"/>
      <c r="DB541" s="4"/>
      <c r="DC541" s="4"/>
      <c r="DD541" s="4"/>
      <c r="DE541" s="4"/>
      <c r="DF541" s="4"/>
      <c r="DG541" s="4"/>
      <c r="DH541" s="4"/>
      <c r="DI541" s="4"/>
      <c r="DJ541" s="4"/>
    </row>
    <row r="542" spans="1:114" ht="15.75" customHeight="1">
      <c r="A542" s="61"/>
      <c r="B542" s="61"/>
      <c r="C542" s="61"/>
      <c r="D542" s="61"/>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61"/>
      <c r="AY542" s="61"/>
      <c r="AZ542" s="61"/>
      <c r="BA542" s="4"/>
      <c r="BB542" s="4"/>
      <c r="BC542" s="4"/>
      <c r="BD542" s="4"/>
      <c r="BE542" s="4"/>
      <c r="BF542" s="4"/>
      <c r="BG542" s="4"/>
      <c r="BH542" s="4"/>
      <c r="BI542" s="4"/>
      <c r="BJ542" s="4"/>
      <c r="BK542" s="4"/>
      <c r="BL542" s="4"/>
      <c r="BM542" s="4"/>
      <c r="BN542" s="61"/>
      <c r="BO542" s="61"/>
      <c r="BP542" s="61"/>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61"/>
      <c r="CU542" s="61"/>
      <c r="CV542" s="61"/>
      <c r="CW542" s="61"/>
      <c r="CX542" s="61"/>
      <c r="CY542" s="4"/>
      <c r="CZ542" s="4"/>
      <c r="DA542" s="4"/>
      <c r="DB542" s="4"/>
      <c r="DC542" s="4"/>
      <c r="DD542" s="4"/>
      <c r="DE542" s="4"/>
      <c r="DF542" s="4"/>
      <c r="DG542" s="4"/>
      <c r="DH542" s="4"/>
      <c r="DI542" s="4"/>
      <c r="DJ542" s="4"/>
    </row>
    <row r="543" spans="1:114" ht="15.75" customHeight="1">
      <c r="A543" s="61"/>
      <c r="B543" s="61"/>
      <c r="C543" s="61"/>
      <c r="D543" s="61"/>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61"/>
      <c r="AY543" s="61"/>
      <c r="AZ543" s="61"/>
      <c r="BA543" s="4"/>
      <c r="BB543" s="4"/>
      <c r="BC543" s="4"/>
      <c r="BD543" s="4"/>
      <c r="BE543" s="4"/>
      <c r="BF543" s="4"/>
      <c r="BG543" s="4"/>
      <c r="BH543" s="4"/>
      <c r="BI543" s="4"/>
      <c r="BJ543" s="4"/>
      <c r="BK543" s="4"/>
      <c r="BL543" s="4"/>
      <c r="BM543" s="4"/>
      <c r="BN543" s="61"/>
      <c r="BO543" s="61"/>
      <c r="BP543" s="61"/>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61"/>
      <c r="CU543" s="61"/>
      <c r="CV543" s="61"/>
      <c r="CW543" s="61"/>
      <c r="CX543" s="61"/>
      <c r="CY543" s="4"/>
      <c r="CZ543" s="4"/>
      <c r="DA543" s="4"/>
      <c r="DB543" s="4"/>
      <c r="DC543" s="4"/>
      <c r="DD543" s="4"/>
      <c r="DE543" s="4"/>
      <c r="DF543" s="4"/>
      <c r="DG543" s="4"/>
      <c r="DH543" s="4"/>
      <c r="DI543" s="4"/>
      <c r="DJ543" s="4"/>
    </row>
    <row r="544" spans="1:114" ht="15.75" customHeight="1">
      <c r="A544" s="61"/>
      <c r="B544" s="61"/>
      <c r="C544" s="61"/>
      <c r="D544" s="61"/>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61"/>
      <c r="AY544" s="61"/>
      <c r="AZ544" s="61"/>
      <c r="BA544" s="4"/>
      <c r="BB544" s="4"/>
      <c r="BC544" s="4"/>
      <c r="BD544" s="4"/>
      <c r="BE544" s="4"/>
      <c r="BF544" s="4"/>
      <c r="BG544" s="4"/>
      <c r="BH544" s="4"/>
      <c r="BI544" s="4"/>
      <c r="BJ544" s="4"/>
      <c r="BK544" s="4"/>
      <c r="BL544" s="4"/>
      <c r="BM544" s="4"/>
      <c r="BN544" s="61"/>
      <c r="BO544" s="61"/>
      <c r="BP544" s="61"/>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61"/>
      <c r="CU544" s="61"/>
      <c r="CV544" s="61"/>
      <c r="CW544" s="61"/>
      <c r="CX544" s="61"/>
      <c r="CY544" s="4"/>
      <c r="CZ544" s="4"/>
      <c r="DA544" s="4"/>
      <c r="DB544" s="4"/>
      <c r="DC544" s="4"/>
      <c r="DD544" s="4"/>
      <c r="DE544" s="4"/>
      <c r="DF544" s="4"/>
      <c r="DG544" s="4"/>
      <c r="DH544" s="4"/>
      <c r="DI544" s="4"/>
      <c r="DJ544" s="4"/>
    </row>
    <row r="545" spans="1:114" ht="15.75" customHeight="1">
      <c r="A545" s="61"/>
      <c r="B545" s="61"/>
      <c r="C545" s="61"/>
      <c r="D545" s="61"/>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61"/>
      <c r="AY545" s="61"/>
      <c r="AZ545" s="61"/>
      <c r="BA545" s="4"/>
      <c r="BB545" s="4"/>
      <c r="BC545" s="4"/>
      <c r="BD545" s="4"/>
      <c r="BE545" s="4"/>
      <c r="BF545" s="4"/>
      <c r="BG545" s="4"/>
      <c r="BH545" s="4"/>
      <c r="BI545" s="4"/>
      <c r="BJ545" s="4"/>
      <c r="BK545" s="4"/>
      <c r="BL545" s="4"/>
      <c r="BM545" s="4"/>
      <c r="BN545" s="61"/>
      <c r="BO545" s="61"/>
      <c r="BP545" s="61"/>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61"/>
      <c r="CU545" s="61"/>
      <c r="CV545" s="61"/>
      <c r="CW545" s="61"/>
      <c r="CX545" s="61"/>
      <c r="CY545" s="4"/>
      <c r="CZ545" s="4"/>
      <c r="DA545" s="4"/>
      <c r="DB545" s="4"/>
      <c r="DC545" s="4"/>
      <c r="DD545" s="4"/>
      <c r="DE545" s="4"/>
      <c r="DF545" s="4"/>
      <c r="DG545" s="4"/>
      <c r="DH545" s="4"/>
      <c r="DI545" s="4"/>
      <c r="DJ545" s="4"/>
    </row>
    <row r="546" spans="1:114" ht="15.75" customHeight="1">
      <c r="A546" s="61"/>
      <c r="B546" s="61"/>
      <c r="C546" s="61"/>
      <c r="D546" s="61"/>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61"/>
      <c r="AY546" s="61"/>
      <c r="AZ546" s="61"/>
      <c r="BA546" s="4"/>
      <c r="BB546" s="4"/>
      <c r="BC546" s="4"/>
      <c r="BD546" s="4"/>
      <c r="BE546" s="4"/>
      <c r="BF546" s="4"/>
      <c r="BG546" s="4"/>
      <c r="BH546" s="4"/>
      <c r="BI546" s="4"/>
      <c r="BJ546" s="4"/>
      <c r="BK546" s="4"/>
      <c r="BL546" s="4"/>
      <c r="BM546" s="4"/>
      <c r="BN546" s="61"/>
      <c r="BO546" s="61"/>
      <c r="BP546" s="61"/>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61"/>
      <c r="CU546" s="61"/>
      <c r="CV546" s="61"/>
      <c r="CW546" s="61"/>
      <c r="CX546" s="61"/>
      <c r="CY546" s="4"/>
      <c r="CZ546" s="4"/>
      <c r="DA546" s="4"/>
      <c r="DB546" s="4"/>
      <c r="DC546" s="4"/>
      <c r="DD546" s="4"/>
      <c r="DE546" s="4"/>
      <c r="DF546" s="4"/>
      <c r="DG546" s="4"/>
      <c r="DH546" s="4"/>
      <c r="DI546" s="4"/>
      <c r="DJ546" s="4"/>
    </row>
    <row r="547" spans="1:114" ht="15.75" customHeight="1">
      <c r="A547" s="61"/>
      <c r="B547" s="61"/>
      <c r="C547" s="61"/>
      <c r="D547" s="61"/>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61"/>
      <c r="AY547" s="61"/>
      <c r="AZ547" s="61"/>
      <c r="BA547" s="4"/>
      <c r="BB547" s="4"/>
      <c r="BC547" s="4"/>
      <c r="BD547" s="4"/>
      <c r="BE547" s="4"/>
      <c r="BF547" s="4"/>
      <c r="BG547" s="4"/>
      <c r="BH547" s="4"/>
      <c r="BI547" s="4"/>
      <c r="BJ547" s="4"/>
      <c r="BK547" s="4"/>
      <c r="BL547" s="4"/>
      <c r="BM547" s="4"/>
      <c r="BN547" s="61"/>
      <c r="BO547" s="61"/>
      <c r="BP547" s="61"/>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61"/>
      <c r="CU547" s="61"/>
      <c r="CV547" s="61"/>
      <c r="CW547" s="61"/>
      <c r="CX547" s="61"/>
      <c r="CY547" s="4"/>
      <c r="CZ547" s="4"/>
      <c r="DA547" s="4"/>
      <c r="DB547" s="4"/>
      <c r="DC547" s="4"/>
      <c r="DD547" s="4"/>
      <c r="DE547" s="4"/>
      <c r="DF547" s="4"/>
      <c r="DG547" s="4"/>
      <c r="DH547" s="4"/>
      <c r="DI547" s="4"/>
      <c r="DJ547" s="4"/>
    </row>
    <row r="548" spans="1:114" ht="15.75" customHeight="1">
      <c r="A548" s="61"/>
      <c r="B548" s="61"/>
      <c r="C548" s="61"/>
      <c r="D548" s="61"/>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61"/>
      <c r="AY548" s="61"/>
      <c r="AZ548" s="61"/>
      <c r="BA548" s="4"/>
      <c r="BB548" s="4"/>
      <c r="BC548" s="4"/>
      <c r="BD548" s="4"/>
      <c r="BE548" s="4"/>
      <c r="BF548" s="4"/>
      <c r="BG548" s="4"/>
      <c r="BH548" s="4"/>
      <c r="BI548" s="4"/>
      <c r="BJ548" s="4"/>
      <c r="BK548" s="4"/>
      <c r="BL548" s="4"/>
      <c r="BM548" s="4"/>
      <c r="BN548" s="61"/>
      <c r="BO548" s="61"/>
      <c r="BP548" s="61"/>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61"/>
      <c r="CU548" s="61"/>
      <c r="CV548" s="61"/>
      <c r="CW548" s="61"/>
      <c r="CX548" s="61"/>
      <c r="CY548" s="4"/>
      <c r="CZ548" s="4"/>
      <c r="DA548" s="4"/>
      <c r="DB548" s="4"/>
      <c r="DC548" s="4"/>
      <c r="DD548" s="4"/>
      <c r="DE548" s="4"/>
      <c r="DF548" s="4"/>
      <c r="DG548" s="4"/>
      <c r="DH548" s="4"/>
      <c r="DI548" s="4"/>
      <c r="DJ548" s="4"/>
    </row>
    <row r="549" spans="1:114" ht="15.75" customHeight="1">
      <c r="A549" s="61"/>
      <c r="B549" s="61"/>
      <c r="C549" s="61"/>
      <c r="D549" s="61"/>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61"/>
      <c r="AY549" s="61"/>
      <c r="AZ549" s="61"/>
      <c r="BA549" s="4"/>
      <c r="BB549" s="4"/>
      <c r="BC549" s="4"/>
      <c r="BD549" s="4"/>
      <c r="BE549" s="4"/>
      <c r="BF549" s="4"/>
      <c r="BG549" s="4"/>
      <c r="BH549" s="4"/>
      <c r="BI549" s="4"/>
      <c r="BJ549" s="4"/>
      <c r="BK549" s="4"/>
      <c r="BL549" s="4"/>
      <c r="BM549" s="4"/>
      <c r="BN549" s="61"/>
      <c r="BO549" s="61"/>
      <c r="BP549" s="61"/>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61"/>
      <c r="CU549" s="61"/>
      <c r="CV549" s="61"/>
      <c r="CW549" s="61"/>
      <c r="CX549" s="61"/>
      <c r="CY549" s="4"/>
      <c r="CZ549" s="4"/>
      <c r="DA549" s="4"/>
      <c r="DB549" s="4"/>
      <c r="DC549" s="4"/>
      <c r="DD549" s="4"/>
      <c r="DE549" s="4"/>
      <c r="DF549" s="4"/>
      <c r="DG549" s="4"/>
      <c r="DH549" s="4"/>
      <c r="DI549" s="4"/>
      <c r="DJ549" s="4"/>
    </row>
    <row r="550" spans="1:114" ht="15.75" customHeight="1">
      <c r="A550" s="61"/>
      <c r="B550" s="61"/>
      <c r="C550" s="61"/>
      <c r="D550" s="61"/>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61"/>
      <c r="AY550" s="61"/>
      <c r="AZ550" s="61"/>
      <c r="BA550" s="4"/>
      <c r="BB550" s="4"/>
      <c r="BC550" s="4"/>
      <c r="BD550" s="4"/>
      <c r="BE550" s="4"/>
      <c r="BF550" s="4"/>
      <c r="BG550" s="4"/>
      <c r="BH550" s="4"/>
      <c r="BI550" s="4"/>
      <c r="BJ550" s="4"/>
      <c r="BK550" s="4"/>
      <c r="BL550" s="4"/>
      <c r="BM550" s="4"/>
      <c r="BN550" s="61"/>
      <c r="BO550" s="61"/>
      <c r="BP550" s="61"/>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61"/>
      <c r="CU550" s="61"/>
      <c r="CV550" s="61"/>
      <c r="CW550" s="61"/>
      <c r="CX550" s="61"/>
      <c r="CY550" s="4"/>
      <c r="CZ550" s="4"/>
      <c r="DA550" s="4"/>
      <c r="DB550" s="4"/>
      <c r="DC550" s="4"/>
      <c r="DD550" s="4"/>
      <c r="DE550" s="4"/>
      <c r="DF550" s="4"/>
      <c r="DG550" s="4"/>
      <c r="DH550" s="4"/>
      <c r="DI550" s="4"/>
      <c r="DJ550" s="4"/>
    </row>
    <row r="551" spans="1:114" ht="15.75" customHeight="1">
      <c r="A551" s="61"/>
      <c r="B551" s="61"/>
      <c r="C551" s="61"/>
      <c r="D551" s="61"/>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61"/>
      <c r="AY551" s="61"/>
      <c r="AZ551" s="61"/>
      <c r="BA551" s="4"/>
      <c r="BB551" s="4"/>
      <c r="BC551" s="4"/>
      <c r="BD551" s="4"/>
      <c r="BE551" s="4"/>
      <c r="BF551" s="4"/>
      <c r="BG551" s="4"/>
      <c r="BH551" s="4"/>
      <c r="BI551" s="4"/>
      <c r="BJ551" s="4"/>
      <c r="BK551" s="4"/>
      <c r="BL551" s="4"/>
      <c r="BM551" s="4"/>
      <c r="BN551" s="61"/>
      <c r="BO551" s="61"/>
      <c r="BP551" s="61"/>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61"/>
      <c r="CU551" s="61"/>
      <c r="CV551" s="61"/>
      <c r="CW551" s="61"/>
      <c r="CX551" s="61"/>
      <c r="CY551" s="4"/>
      <c r="CZ551" s="4"/>
      <c r="DA551" s="4"/>
      <c r="DB551" s="4"/>
      <c r="DC551" s="4"/>
      <c r="DD551" s="4"/>
      <c r="DE551" s="4"/>
      <c r="DF551" s="4"/>
      <c r="DG551" s="4"/>
      <c r="DH551" s="4"/>
      <c r="DI551" s="4"/>
      <c r="DJ551" s="4"/>
    </row>
    <row r="552" spans="1:114" ht="15.75" customHeight="1">
      <c r="A552" s="61"/>
      <c r="B552" s="61"/>
      <c r="C552" s="61"/>
      <c r="D552" s="61"/>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61"/>
      <c r="AY552" s="61"/>
      <c r="AZ552" s="61"/>
      <c r="BA552" s="4"/>
      <c r="BB552" s="4"/>
      <c r="BC552" s="4"/>
      <c r="BD552" s="4"/>
      <c r="BE552" s="4"/>
      <c r="BF552" s="4"/>
      <c r="BG552" s="4"/>
      <c r="BH552" s="4"/>
      <c r="BI552" s="4"/>
      <c r="BJ552" s="4"/>
      <c r="BK552" s="4"/>
      <c r="BL552" s="4"/>
      <c r="BM552" s="4"/>
      <c r="BN552" s="61"/>
      <c r="BO552" s="61"/>
      <c r="BP552" s="61"/>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61"/>
      <c r="CU552" s="61"/>
      <c r="CV552" s="61"/>
      <c r="CW552" s="61"/>
      <c r="CX552" s="61"/>
      <c r="CY552" s="4"/>
      <c r="CZ552" s="4"/>
      <c r="DA552" s="4"/>
      <c r="DB552" s="4"/>
      <c r="DC552" s="4"/>
      <c r="DD552" s="4"/>
      <c r="DE552" s="4"/>
      <c r="DF552" s="4"/>
      <c r="DG552" s="4"/>
      <c r="DH552" s="4"/>
      <c r="DI552" s="4"/>
      <c r="DJ552" s="4"/>
    </row>
    <row r="553" spans="1:114" ht="15.75" customHeight="1">
      <c r="A553" s="61"/>
      <c r="B553" s="61"/>
      <c r="C553" s="61"/>
      <c r="D553" s="61"/>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61"/>
      <c r="AY553" s="61"/>
      <c r="AZ553" s="61"/>
      <c r="BA553" s="4"/>
      <c r="BB553" s="4"/>
      <c r="BC553" s="4"/>
      <c r="BD553" s="4"/>
      <c r="BE553" s="4"/>
      <c r="BF553" s="4"/>
      <c r="BG553" s="4"/>
      <c r="BH553" s="4"/>
      <c r="BI553" s="4"/>
      <c r="BJ553" s="4"/>
      <c r="BK553" s="4"/>
      <c r="BL553" s="4"/>
      <c r="BM553" s="4"/>
      <c r="BN553" s="61"/>
      <c r="BO553" s="61"/>
      <c r="BP553" s="61"/>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61"/>
      <c r="CU553" s="61"/>
      <c r="CV553" s="61"/>
      <c r="CW553" s="61"/>
      <c r="CX553" s="61"/>
      <c r="CY553" s="4"/>
      <c r="CZ553" s="4"/>
      <c r="DA553" s="4"/>
      <c r="DB553" s="4"/>
      <c r="DC553" s="4"/>
      <c r="DD553" s="4"/>
      <c r="DE553" s="4"/>
      <c r="DF553" s="4"/>
      <c r="DG553" s="4"/>
      <c r="DH553" s="4"/>
      <c r="DI553" s="4"/>
      <c r="DJ553" s="4"/>
    </row>
    <row r="554" spans="1:114" ht="15.75" customHeight="1">
      <c r="A554" s="61"/>
      <c r="B554" s="61"/>
      <c r="C554" s="61"/>
      <c r="D554" s="61"/>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61"/>
      <c r="AY554" s="61"/>
      <c r="AZ554" s="61"/>
      <c r="BA554" s="4"/>
      <c r="BB554" s="4"/>
      <c r="BC554" s="4"/>
      <c r="BD554" s="4"/>
      <c r="BE554" s="4"/>
      <c r="BF554" s="4"/>
      <c r="BG554" s="4"/>
      <c r="BH554" s="4"/>
      <c r="BI554" s="4"/>
      <c r="BJ554" s="4"/>
      <c r="BK554" s="4"/>
      <c r="BL554" s="4"/>
      <c r="BM554" s="4"/>
      <c r="BN554" s="61"/>
      <c r="BO554" s="61"/>
      <c r="BP554" s="61"/>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61"/>
      <c r="CU554" s="61"/>
      <c r="CV554" s="61"/>
      <c r="CW554" s="61"/>
      <c r="CX554" s="61"/>
      <c r="CY554" s="4"/>
      <c r="CZ554" s="4"/>
      <c r="DA554" s="4"/>
      <c r="DB554" s="4"/>
      <c r="DC554" s="4"/>
      <c r="DD554" s="4"/>
      <c r="DE554" s="4"/>
      <c r="DF554" s="4"/>
      <c r="DG554" s="4"/>
      <c r="DH554" s="4"/>
      <c r="DI554" s="4"/>
      <c r="DJ554" s="4"/>
    </row>
    <row r="555" spans="1:114" ht="15.75" customHeight="1">
      <c r="A555" s="61"/>
      <c r="B555" s="61"/>
      <c r="C555" s="61"/>
      <c r="D555" s="61"/>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61"/>
      <c r="AY555" s="61"/>
      <c r="AZ555" s="61"/>
      <c r="BA555" s="4"/>
      <c r="BB555" s="4"/>
      <c r="BC555" s="4"/>
      <c r="BD555" s="4"/>
      <c r="BE555" s="4"/>
      <c r="BF555" s="4"/>
      <c r="BG555" s="4"/>
      <c r="BH555" s="4"/>
      <c r="BI555" s="4"/>
      <c r="BJ555" s="4"/>
      <c r="BK555" s="4"/>
      <c r="BL555" s="4"/>
      <c r="BM555" s="4"/>
      <c r="BN555" s="61"/>
      <c r="BO555" s="61"/>
      <c r="BP555" s="61"/>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61"/>
      <c r="CU555" s="61"/>
      <c r="CV555" s="61"/>
      <c r="CW555" s="61"/>
      <c r="CX555" s="61"/>
      <c r="CY555" s="4"/>
      <c r="CZ555" s="4"/>
      <c r="DA555" s="4"/>
      <c r="DB555" s="4"/>
      <c r="DC555" s="4"/>
      <c r="DD555" s="4"/>
      <c r="DE555" s="4"/>
      <c r="DF555" s="4"/>
      <c r="DG555" s="4"/>
      <c r="DH555" s="4"/>
      <c r="DI555" s="4"/>
      <c r="DJ555" s="4"/>
    </row>
    <row r="556" spans="1:114" ht="15.75" customHeight="1">
      <c r="A556" s="61"/>
      <c r="B556" s="61"/>
      <c r="C556" s="61"/>
      <c r="D556" s="61"/>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61"/>
      <c r="AY556" s="61"/>
      <c r="AZ556" s="61"/>
      <c r="BA556" s="4"/>
      <c r="BB556" s="4"/>
      <c r="BC556" s="4"/>
      <c r="BD556" s="4"/>
      <c r="BE556" s="4"/>
      <c r="BF556" s="4"/>
      <c r="BG556" s="4"/>
      <c r="BH556" s="4"/>
      <c r="BI556" s="4"/>
      <c r="BJ556" s="4"/>
      <c r="BK556" s="4"/>
      <c r="BL556" s="4"/>
      <c r="BM556" s="4"/>
      <c r="BN556" s="61"/>
      <c r="BO556" s="61"/>
      <c r="BP556" s="61"/>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61"/>
      <c r="CU556" s="61"/>
      <c r="CV556" s="61"/>
      <c r="CW556" s="61"/>
      <c r="CX556" s="61"/>
      <c r="CY556" s="4"/>
      <c r="CZ556" s="4"/>
      <c r="DA556" s="4"/>
      <c r="DB556" s="4"/>
      <c r="DC556" s="4"/>
      <c r="DD556" s="4"/>
      <c r="DE556" s="4"/>
      <c r="DF556" s="4"/>
      <c r="DG556" s="4"/>
      <c r="DH556" s="4"/>
      <c r="DI556" s="4"/>
      <c r="DJ556" s="4"/>
    </row>
    <row r="557" spans="1:114" ht="15.75" customHeight="1">
      <c r="A557" s="61"/>
      <c r="B557" s="61"/>
      <c r="C557" s="61"/>
      <c r="D557" s="61"/>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61"/>
      <c r="AY557" s="61"/>
      <c r="AZ557" s="61"/>
      <c r="BA557" s="4"/>
      <c r="BB557" s="4"/>
      <c r="BC557" s="4"/>
      <c r="BD557" s="4"/>
      <c r="BE557" s="4"/>
      <c r="BF557" s="4"/>
      <c r="BG557" s="4"/>
      <c r="BH557" s="4"/>
      <c r="BI557" s="4"/>
      <c r="BJ557" s="4"/>
      <c r="BK557" s="4"/>
      <c r="BL557" s="4"/>
      <c r="BM557" s="4"/>
      <c r="BN557" s="61"/>
      <c r="BO557" s="61"/>
      <c r="BP557" s="61"/>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61"/>
      <c r="CU557" s="61"/>
      <c r="CV557" s="61"/>
      <c r="CW557" s="61"/>
      <c r="CX557" s="61"/>
      <c r="CY557" s="4"/>
      <c r="CZ557" s="4"/>
      <c r="DA557" s="4"/>
      <c r="DB557" s="4"/>
      <c r="DC557" s="4"/>
      <c r="DD557" s="4"/>
      <c r="DE557" s="4"/>
      <c r="DF557" s="4"/>
      <c r="DG557" s="4"/>
      <c r="DH557" s="4"/>
      <c r="DI557" s="4"/>
      <c r="DJ557" s="4"/>
    </row>
    <row r="558" spans="1:114" ht="15.75" customHeight="1">
      <c r="A558" s="61"/>
      <c r="B558" s="61"/>
      <c r="C558" s="61"/>
      <c r="D558" s="61"/>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61"/>
      <c r="AY558" s="61"/>
      <c r="AZ558" s="61"/>
      <c r="BA558" s="4"/>
      <c r="BB558" s="4"/>
      <c r="BC558" s="4"/>
      <c r="BD558" s="4"/>
      <c r="BE558" s="4"/>
      <c r="BF558" s="4"/>
      <c r="BG558" s="4"/>
      <c r="BH558" s="4"/>
      <c r="BI558" s="4"/>
      <c r="BJ558" s="4"/>
      <c r="BK558" s="4"/>
      <c r="BL558" s="4"/>
      <c r="BM558" s="4"/>
      <c r="BN558" s="61"/>
      <c r="BO558" s="61"/>
      <c r="BP558" s="61"/>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61"/>
      <c r="CU558" s="61"/>
      <c r="CV558" s="61"/>
      <c r="CW558" s="61"/>
      <c r="CX558" s="61"/>
      <c r="CY558" s="4"/>
      <c r="CZ558" s="4"/>
      <c r="DA558" s="4"/>
      <c r="DB558" s="4"/>
      <c r="DC558" s="4"/>
      <c r="DD558" s="4"/>
      <c r="DE558" s="4"/>
      <c r="DF558" s="4"/>
      <c r="DG558" s="4"/>
      <c r="DH558" s="4"/>
      <c r="DI558" s="4"/>
      <c r="DJ558" s="4"/>
    </row>
    <row r="559" spans="1:114" ht="15.75" customHeight="1">
      <c r="A559" s="61"/>
      <c r="B559" s="61"/>
      <c r="C559" s="61"/>
      <c r="D559" s="61"/>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61"/>
      <c r="AY559" s="61"/>
      <c r="AZ559" s="61"/>
      <c r="BA559" s="4"/>
      <c r="BB559" s="4"/>
      <c r="BC559" s="4"/>
      <c r="BD559" s="4"/>
      <c r="BE559" s="4"/>
      <c r="BF559" s="4"/>
      <c r="BG559" s="4"/>
      <c r="BH559" s="4"/>
      <c r="BI559" s="4"/>
      <c r="BJ559" s="4"/>
      <c r="BK559" s="4"/>
      <c r="BL559" s="4"/>
      <c r="BM559" s="4"/>
      <c r="BN559" s="61"/>
      <c r="BO559" s="61"/>
      <c r="BP559" s="61"/>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61"/>
      <c r="CU559" s="61"/>
      <c r="CV559" s="61"/>
      <c r="CW559" s="61"/>
      <c r="CX559" s="61"/>
      <c r="CY559" s="4"/>
      <c r="CZ559" s="4"/>
      <c r="DA559" s="4"/>
      <c r="DB559" s="4"/>
      <c r="DC559" s="4"/>
      <c r="DD559" s="4"/>
      <c r="DE559" s="4"/>
      <c r="DF559" s="4"/>
      <c r="DG559" s="4"/>
      <c r="DH559" s="4"/>
      <c r="DI559" s="4"/>
      <c r="DJ559" s="4"/>
    </row>
    <row r="560" spans="1:114" ht="15.75" customHeight="1">
      <c r="A560" s="61"/>
      <c r="B560" s="61"/>
      <c r="C560" s="61"/>
      <c r="D560" s="61"/>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61"/>
      <c r="AY560" s="61"/>
      <c r="AZ560" s="61"/>
      <c r="BA560" s="4"/>
      <c r="BB560" s="4"/>
      <c r="BC560" s="4"/>
      <c r="BD560" s="4"/>
      <c r="BE560" s="4"/>
      <c r="BF560" s="4"/>
      <c r="BG560" s="4"/>
      <c r="BH560" s="4"/>
      <c r="BI560" s="4"/>
      <c r="BJ560" s="4"/>
      <c r="BK560" s="4"/>
      <c r="BL560" s="4"/>
      <c r="BM560" s="4"/>
      <c r="BN560" s="61"/>
      <c r="BO560" s="61"/>
      <c r="BP560" s="61"/>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61"/>
      <c r="CU560" s="61"/>
      <c r="CV560" s="61"/>
      <c r="CW560" s="61"/>
      <c r="CX560" s="61"/>
      <c r="CY560" s="4"/>
      <c r="CZ560" s="4"/>
      <c r="DA560" s="4"/>
      <c r="DB560" s="4"/>
      <c r="DC560" s="4"/>
      <c r="DD560" s="4"/>
      <c r="DE560" s="4"/>
      <c r="DF560" s="4"/>
      <c r="DG560" s="4"/>
      <c r="DH560" s="4"/>
      <c r="DI560" s="4"/>
      <c r="DJ560" s="4"/>
    </row>
    <row r="561" spans="1:114" ht="15.75" customHeight="1">
      <c r="A561" s="61"/>
      <c r="B561" s="61"/>
      <c r="C561" s="61"/>
      <c r="D561" s="61"/>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61"/>
      <c r="AY561" s="61"/>
      <c r="AZ561" s="61"/>
      <c r="BA561" s="4"/>
      <c r="BB561" s="4"/>
      <c r="BC561" s="4"/>
      <c r="BD561" s="4"/>
      <c r="BE561" s="4"/>
      <c r="BF561" s="4"/>
      <c r="BG561" s="4"/>
      <c r="BH561" s="4"/>
      <c r="BI561" s="4"/>
      <c r="BJ561" s="4"/>
      <c r="BK561" s="4"/>
      <c r="BL561" s="4"/>
      <c r="BM561" s="4"/>
      <c r="BN561" s="61"/>
      <c r="BO561" s="61"/>
      <c r="BP561" s="61"/>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61"/>
      <c r="CU561" s="61"/>
      <c r="CV561" s="61"/>
      <c r="CW561" s="61"/>
      <c r="CX561" s="61"/>
      <c r="CY561" s="4"/>
      <c r="CZ561" s="4"/>
      <c r="DA561" s="4"/>
      <c r="DB561" s="4"/>
      <c r="DC561" s="4"/>
      <c r="DD561" s="4"/>
      <c r="DE561" s="4"/>
      <c r="DF561" s="4"/>
      <c r="DG561" s="4"/>
      <c r="DH561" s="4"/>
      <c r="DI561" s="4"/>
      <c r="DJ561" s="4"/>
    </row>
    <row r="562" spans="1:114" ht="15.75" customHeight="1">
      <c r="A562" s="61"/>
      <c r="B562" s="61"/>
      <c r="C562" s="61"/>
      <c r="D562" s="61"/>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61"/>
      <c r="AY562" s="61"/>
      <c r="AZ562" s="61"/>
      <c r="BA562" s="4"/>
      <c r="BB562" s="4"/>
      <c r="BC562" s="4"/>
      <c r="BD562" s="4"/>
      <c r="BE562" s="4"/>
      <c r="BF562" s="4"/>
      <c r="BG562" s="4"/>
      <c r="BH562" s="4"/>
      <c r="BI562" s="4"/>
      <c r="BJ562" s="4"/>
      <c r="BK562" s="4"/>
      <c r="BL562" s="4"/>
      <c r="BM562" s="4"/>
      <c r="BN562" s="61"/>
      <c r="BO562" s="61"/>
      <c r="BP562" s="61"/>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61"/>
      <c r="CU562" s="61"/>
      <c r="CV562" s="61"/>
      <c r="CW562" s="61"/>
      <c r="CX562" s="61"/>
      <c r="CY562" s="4"/>
      <c r="CZ562" s="4"/>
      <c r="DA562" s="4"/>
      <c r="DB562" s="4"/>
      <c r="DC562" s="4"/>
      <c r="DD562" s="4"/>
      <c r="DE562" s="4"/>
      <c r="DF562" s="4"/>
      <c r="DG562" s="4"/>
      <c r="DH562" s="4"/>
      <c r="DI562" s="4"/>
      <c r="DJ562" s="4"/>
    </row>
    <row r="563" spans="1:114" ht="15.75" customHeight="1">
      <c r="A563" s="61"/>
      <c r="B563" s="61"/>
      <c r="C563" s="61"/>
      <c r="D563" s="61"/>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61"/>
      <c r="AY563" s="61"/>
      <c r="AZ563" s="61"/>
      <c r="BA563" s="4"/>
      <c r="BB563" s="4"/>
      <c r="BC563" s="4"/>
      <c r="BD563" s="4"/>
      <c r="BE563" s="4"/>
      <c r="BF563" s="4"/>
      <c r="BG563" s="4"/>
      <c r="BH563" s="4"/>
      <c r="BI563" s="4"/>
      <c r="BJ563" s="4"/>
      <c r="BK563" s="4"/>
      <c r="BL563" s="4"/>
      <c r="BM563" s="4"/>
      <c r="BN563" s="61"/>
      <c r="BO563" s="61"/>
      <c r="BP563" s="61"/>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61"/>
      <c r="CU563" s="61"/>
      <c r="CV563" s="61"/>
      <c r="CW563" s="61"/>
      <c r="CX563" s="61"/>
      <c r="CY563" s="4"/>
      <c r="CZ563" s="4"/>
      <c r="DA563" s="4"/>
      <c r="DB563" s="4"/>
      <c r="DC563" s="4"/>
      <c r="DD563" s="4"/>
      <c r="DE563" s="4"/>
      <c r="DF563" s="4"/>
      <c r="DG563" s="4"/>
      <c r="DH563" s="4"/>
      <c r="DI563" s="4"/>
      <c r="DJ563" s="4"/>
    </row>
    <row r="564" spans="1:114" ht="15.75" customHeight="1">
      <c r="A564" s="61"/>
      <c r="B564" s="61"/>
      <c r="C564" s="61"/>
      <c r="D564" s="61"/>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61"/>
      <c r="AY564" s="61"/>
      <c r="AZ564" s="61"/>
      <c r="BA564" s="4"/>
      <c r="BB564" s="4"/>
      <c r="BC564" s="4"/>
      <c r="BD564" s="4"/>
      <c r="BE564" s="4"/>
      <c r="BF564" s="4"/>
      <c r="BG564" s="4"/>
      <c r="BH564" s="4"/>
      <c r="BI564" s="4"/>
      <c r="BJ564" s="4"/>
      <c r="BK564" s="4"/>
      <c r="BL564" s="4"/>
      <c r="BM564" s="4"/>
      <c r="BN564" s="61"/>
      <c r="BO564" s="61"/>
      <c r="BP564" s="61"/>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61"/>
      <c r="CU564" s="61"/>
      <c r="CV564" s="61"/>
      <c r="CW564" s="61"/>
      <c r="CX564" s="61"/>
      <c r="CY564" s="4"/>
      <c r="CZ564" s="4"/>
      <c r="DA564" s="4"/>
      <c r="DB564" s="4"/>
      <c r="DC564" s="4"/>
      <c r="DD564" s="4"/>
      <c r="DE564" s="4"/>
      <c r="DF564" s="4"/>
      <c r="DG564" s="4"/>
      <c r="DH564" s="4"/>
      <c r="DI564" s="4"/>
      <c r="DJ564" s="4"/>
    </row>
    <row r="565" spans="1:114" ht="15.75" customHeight="1">
      <c r="A565" s="61"/>
      <c r="B565" s="61"/>
      <c r="C565" s="61"/>
      <c r="D565" s="61"/>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61"/>
      <c r="AY565" s="61"/>
      <c r="AZ565" s="61"/>
      <c r="BA565" s="4"/>
      <c r="BB565" s="4"/>
      <c r="BC565" s="4"/>
      <c r="BD565" s="4"/>
      <c r="BE565" s="4"/>
      <c r="BF565" s="4"/>
      <c r="BG565" s="4"/>
      <c r="BH565" s="4"/>
      <c r="BI565" s="4"/>
      <c r="BJ565" s="4"/>
      <c r="BK565" s="4"/>
      <c r="BL565" s="4"/>
      <c r="BM565" s="4"/>
      <c r="BN565" s="61"/>
      <c r="BO565" s="61"/>
      <c r="BP565" s="61"/>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61"/>
      <c r="CU565" s="61"/>
      <c r="CV565" s="61"/>
      <c r="CW565" s="61"/>
      <c r="CX565" s="61"/>
      <c r="CY565" s="4"/>
      <c r="CZ565" s="4"/>
      <c r="DA565" s="4"/>
      <c r="DB565" s="4"/>
      <c r="DC565" s="4"/>
      <c r="DD565" s="4"/>
      <c r="DE565" s="4"/>
      <c r="DF565" s="4"/>
      <c r="DG565" s="4"/>
      <c r="DH565" s="4"/>
      <c r="DI565" s="4"/>
      <c r="DJ565" s="4"/>
    </row>
    <row r="566" spans="1:114" ht="15.75" customHeight="1">
      <c r="A566" s="61"/>
      <c r="B566" s="61"/>
      <c r="C566" s="61"/>
      <c r="D566" s="61"/>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61"/>
      <c r="AY566" s="61"/>
      <c r="AZ566" s="61"/>
      <c r="BA566" s="4"/>
      <c r="BB566" s="4"/>
      <c r="BC566" s="4"/>
      <c r="BD566" s="4"/>
      <c r="BE566" s="4"/>
      <c r="BF566" s="4"/>
      <c r="BG566" s="4"/>
      <c r="BH566" s="4"/>
      <c r="BI566" s="4"/>
      <c r="BJ566" s="4"/>
      <c r="BK566" s="4"/>
      <c r="BL566" s="4"/>
      <c r="BM566" s="4"/>
      <c r="BN566" s="61"/>
      <c r="BO566" s="61"/>
      <c r="BP566" s="61"/>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61"/>
      <c r="CU566" s="61"/>
      <c r="CV566" s="61"/>
      <c r="CW566" s="61"/>
      <c r="CX566" s="61"/>
      <c r="CY566" s="4"/>
      <c r="CZ566" s="4"/>
      <c r="DA566" s="4"/>
      <c r="DB566" s="4"/>
      <c r="DC566" s="4"/>
      <c r="DD566" s="4"/>
      <c r="DE566" s="4"/>
      <c r="DF566" s="4"/>
      <c r="DG566" s="4"/>
      <c r="DH566" s="4"/>
      <c r="DI566" s="4"/>
      <c r="DJ566" s="4"/>
    </row>
    <row r="567" spans="1:114" ht="15.75" customHeight="1">
      <c r="A567" s="61"/>
      <c r="B567" s="61"/>
      <c r="C567" s="61"/>
      <c r="D567" s="61"/>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61"/>
      <c r="AY567" s="61"/>
      <c r="AZ567" s="61"/>
      <c r="BA567" s="4"/>
      <c r="BB567" s="4"/>
      <c r="BC567" s="4"/>
      <c r="BD567" s="4"/>
      <c r="BE567" s="4"/>
      <c r="BF567" s="4"/>
      <c r="BG567" s="4"/>
      <c r="BH567" s="4"/>
      <c r="BI567" s="4"/>
      <c r="BJ567" s="4"/>
      <c r="BK567" s="4"/>
      <c r="BL567" s="4"/>
      <c r="BM567" s="4"/>
      <c r="BN567" s="61"/>
      <c r="BO567" s="61"/>
      <c r="BP567" s="61"/>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61"/>
      <c r="CU567" s="61"/>
      <c r="CV567" s="61"/>
      <c r="CW567" s="61"/>
      <c r="CX567" s="61"/>
      <c r="CY567" s="4"/>
      <c r="CZ567" s="4"/>
      <c r="DA567" s="4"/>
      <c r="DB567" s="4"/>
      <c r="DC567" s="4"/>
      <c r="DD567" s="4"/>
      <c r="DE567" s="4"/>
      <c r="DF567" s="4"/>
      <c r="DG567" s="4"/>
      <c r="DH567" s="4"/>
      <c r="DI567" s="4"/>
      <c r="DJ567" s="4"/>
    </row>
    <row r="568" spans="1:114" ht="15.75" customHeight="1">
      <c r="A568" s="61"/>
      <c r="B568" s="61"/>
      <c r="C568" s="61"/>
      <c r="D568" s="61"/>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61"/>
      <c r="AY568" s="61"/>
      <c r="AZ568" s="61"/>
      <c r="BA568" s="4"/>
      <c r="BB568" s="4"/>
      <c r="BC568" s="4"/>
      <c r="BD568" s="4"/>
      <c r="BE568" s="4"/>
      <c r="BF568" s="4"/>
      <c r="BG568" s="4"/>
      <c r="BH568" s="4"/>
      <c r="BI568" s="4"/>
      <c r="BJ568" s="4"/>
      <c r="BK568" s="4"/>
      <c r="BL568" s="4"/>
      <c r="BM568" s="4"/>
      <c r="BN568" s="61"/>
      <c r="BO568" s="61"/>
      <c r="BP568" s="61"/>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61"/>
      <c r="CU568" s="61"/>
      <c r="CV568" s="61"/>
      <c r="CW568" s="61"/>
      <c r="CX568" s="61"/>
      <c r="CY568" s="4"/>
      <c r="CZ568" s="4"/>
      <c r="DA568" s="4"/>
      <c r="DB568" s="4"/>
      <c r="DC568" s="4"/>
      <c r="DD568" s="4"/>
      <c r="DE568" s="4"/>
      <c r="DF568" s="4"/>
      <c r="DG568" s="4"/>
      <c r="DH568" s="4"/>
      <c r="DI568" s="4"/>
      <c r="DJ568" s="4"/>
    </row>
    <row r="569" spans="1:114" ht="15.75" customHeight="1">
      <c r="A569" s="61"/>
      <c r="B569" s="61"/>
      <c r="C569" s="61"/>
      <c r="D569" s="61"/>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61"/>
      <c r="AY569" s="61"/>
      <c r="AZ569" s="61"/>
      <c r="BA569" s="4"/>
      <c r="BB569" s="4"/>
      <c r="BC569" s="4"/>
      <c r="BD569" s="4"/>
      <c r="BE569" s="4"/>
      <c r="BF569" s="4"/>
      <c r="BG569" s="4"/>
      <c r="BH569" s="4"/>
      <c r="BI569" s="4"/>
      <c r="BJ569" s="4"/>
      <c r="BK569" s="4"/>
      <c r="BL569" s="4"/>
      <c r="BM569" s="4"/>
      <c r="BN569" s="61"/>
      <c r="BO569" s="61"/>
      <c r="BP569" s="61"/>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61"/>
      <c r="CU569" s="61"/>
      <c r="CV569" s="61"/>
      <c r="CW569" s="61"/>
      <c r="CX569" s="61"/>
      <c r="CY569" s="4"/>
      <c r="CZ569" s="4"/>
      <c r="DA569" s="4"/>
      <c r="DB569" s="4"/>
      <c r="DC569" s="4"/>
      <c r="DD569" s="4"/>
      <c r="DE569" s="4"/>
      <c r="DF569" s="4"/>
      <c r="DG569" s="4"/>
      <c r="DH569" s="4"/>
      <c r="DI569" s="4"/>
      <c r="DJ569" s="4"/>
    </row>
    <row r="570" spans="1:114" ht="15.75" customHeight="1">
      <c r="A570" s="61"/>
      <c r="B570" s="61"/>
      <c r="C570" s="61"/>
      <c r="D570" s="61"/>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61"/>
      <c r="AY570" s="61"/>
      <c r="AZ570" s="61"/>
      <c r="BA570" s="4"/>
      <c r="BB570" s="4"/>
      <c r="BC570" s="4"/>
      <c r="BD570" s="4"/>
      <c r="BE570" s="4"/>
      <c r="BF570" s="4"/>
      <c r="BG570" s="4"/>
      <c r="BH570" s="4"/>
      <c r="BI570" s="4"/>
      <c r="BJ570" s="4"/>
      <c r="BK570" s="4"/>
      <c r="BL570" s="4"/>
      <c r="BM570" s="4"/>
      <c r="BN570" s="61"/>
      <c r="BO570" s="61"/>
      <c r="BP570" s="61"/>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61"/>
      <c r="CU570" s="61"/>
      <c r="CV570" s="61"/>
      <c r="CW570" s="61"/>
      <c r="CX570" s="61"/>
      <c r="CY570" s="4"/>
      <c r="CZ570" s="4"/>
      <c r="DA570" s="4"/>
      <c r="DB570" s="4"/>
      <c r="DC570" s="4"/>
      <c r="DD570" s="4"/>
      <c r="DE570" s="4"/>
      <c r="DF570" s="4"/>
      <c r="DG570" s="4"/>
      <c r="DH570" s="4"/>
      <c r="DI570" s="4"/>
      <c r="DJ570" s="4"/>
    </row>
    <row r="571" spans="1:114" ht="15.75" customHeight="1">
      <c r="A571" s="61"/>
      <c r="B571" s="61"/>
      <c r="C571" s="61"/>
      <c r="D571" s="61"/>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61"/>
      <c r="AY571" s="61"/>
      <c r="AZ571" s="61"/>
      <c r="BA571" s="4"/>
      <c r="BB571" s="4"/>
      <c r="BC571" s="4"/>
      <c r="BD571" s="4"/>
      <c r="BE571" s="4"/>
      <c r="BF571" s="4"/>
      <c r="BG571" s="4"/>
      <c r="BH571" s="4"/>
      <c r="BI571" s="4"/>
      <c r="BJ571" s="4"/>
      <c r="BK571" s="4"/>
      <c r="BL571" s="4"/>
      <c r="BM571" s="4"/>
      <c r="BN571" s="61"/>
      <c r="BO571" s="61"/>
      <c r="BP571" s="61"/>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61"/>
      <c r="CU571" s="61"/>
      <c r="CV571" s="61"/>
      <c r="CW571" s="61"/>
      <c r="CX571" s="61"/>
      <c r="CY571" s="4"/>
      <c r="CZ571" s="4"/>
      <c r="DA571" s="4"/>
      <c r="DB571" s="4"/>
      <c r="DC571" s="4"/>
      <c r="DD571" s="4"/>
      <c r="DE571" s="4"/>
      <c r="DF571" s="4"/>
      <c r="DG571" s="4"/>
      <c r="DH571" s="4"/>
      <c r="DI571" s="4"/>
      <c r="DJ571" s="4"/>
    </row>
    <row r="572" spans="1:114" ht="15.75" customHeight="1">
      <c r="A572" s="61"/>
      <c r="B572" s="61"/>
      <c r="C572" s="61"/>
      <c r="D572" s="61"/>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61"/>
      <c r="AY572" s="61"/>
      <c r="AZ572" s="61"/>
      <c r="BA572" s="4"/>
      <c r="BB572" s="4"/>
      <c r="BC572" s="4"/>
      <c r="BD572" s="4"/>
      <c r="BE572" s="4"/>
      <c r="BF572" s="4"/>
      <c r="BG572" s="4"/>
      <c r="BH572" s="4"/>
      <c r="BI572" s="4"/>
      <c r="BJ572" s="4"/>
      <c r="BK572" s="4"/>
      <c r="BL572" s="4"/>
      <c r="BM572" s="4"/>
      <c r="BN572" s="61"/>
      <c r="BO572" s="61"/>
      <c r="BP572" s="61"/>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61"/>
      <c r="CU572" s="61"/>
      <c r="CV572" s="61"/>
      <c r="CW572" s="61"/>
      <c r="CX572" s="61"/>
      <c r="CY572" s="4"/>
      <c r="CZ572" s="4"/>
      <c r="DA572" s="4"/>
      <c r="DB572" s="4"/>
      <c r="DC572" s="4"/>
      <c r="DD572" s="4"/>
      <c r="DE572" s="4"/>
      <c r="DF572" s="4"/>
      <c r="DG572" s="4"/>
      <c r="DH572" s="4"/>
      <c r="DI572" s="4"/>
      <c r="DJ572" s="4"/>
    </row>
    <row r="573" spans="1:114" ht="15.75" customHeight="1">
      <c r="A573" s="61"/>
      <c r="B573" s="61"/>
      <c r="C573" s="61"/>
      <c r="D573" s="61"/>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61"/>
      <c r="AY573" s="61"/>
      <c r="AZ573" s="61"/>
      <c r="BA573" s="4"/>
      <c r="BB573" s="4"/>
      <c r="BC573" s="4"/>
      <c r="BD573" s="4"/>
      <c r="BE573" s="4"/>
      <c r="BF573" s="4"/>
      <c r="BG573" s="4"/>
      <c r="BH573" s="4"/>
      <c r="BI573" s="4"/>
      <c r="BJ573" s="4"/>
      <c r="BK573" s="4"/>
      <c r="BL573" s="4"/>
      <c r="BM573" s="4"/>
      <c r="BN573" s="61"/>
      <c r="BO573" s="61"/>
      <c r="BP573" s="61"/>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61"/>
      <c r="CU573" s="61"/>
      <c r="CV573" s="61"/>
      <c r="CW573" s="61"/>
      <c r="CX573" s="61"/>
      <c r="CY573" s="4"/>
      <c r="CZ573" s="4"/>
      <c r="DA573" s="4"/>
      <c r="DB573" s="4"/>
      <c r="DC573" s="4"/>
      <c r="DD573" s="4"/>
      <c r="DE573" s="4"/>
      <c r="DF573" s="4"/>
      <c r="DG573" s="4"/>
      <c r="DH573" s="4"/>
      <c r="DI573" s="4"/>
      <c r="DJ573" s="4"/>
    </row>
    <row r="574" spans="1:114" ht="15.75" customHeight="1">
      <c r="A574" s="61"/>
      <c r="B574" s="61"/>
      <c r="C574" s="61"/>
      <c r="D574" s="61"/>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61"/>
      <c r="AY574" s="61"/>
      <c r="AZ574" s="61"/>
      <c r="BA574" s="4"/>
      <c r="BB574" s="4"/>
      <c r="BC574" s="4"/>
      <c r="BD574" s="4"/>
      <c r="BE574" s="4"/>
      <c r="BF574" s="4"/>
      <c r="BG574" s="4"/>
      <c r="BH574" s="4"/>
      <c r="BI574" s="4"/>
      <c r="BJ574" s="4"/>
      <c r="BK574" s="4"/>
      <c r="BL574" s="4"/>
      <c r="BM574" s="4"/>
      <c r="BN574" s="61"/>
      <c r="BO574" s="61"/>
      <c r="BP574" s="61"/>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61"/>
      <c r="CU574" s="61"/>
      <c r="CV574" s="61"/>
      <c r="CW574" s="61"/>
      <c r="CX574" s="61"/>
      <c r="CY574" s="4"/>
      <c r="CZ574" s="4"/>
      <c r="DA574" s="4"/>
      <c r="DB574" s="4"/>
      <c r="DC574" s="4"/>
      <c r="DD574" s="4"/>
      <c r="DE574" s="4"/>
      <c r="DF574" s="4"/>
      <c r="DG574" s="4"/>
      <c r="DH574" s="4"/>
      <c r="DI574" s="4"/>
      <c r="DJ574" s="4"/>
    </row>
    <row r="575" spans="1:114" ht="15.75" customHeight="1">
      <c r="A575" s="61"/>
      <c r="B575" s="61"/>
      <c r="C575" s="61"/>
      <c r="D575" s="61"/>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61"/>
      <c r="AY575" s="61"/>
      <c r="AZ575" s="61"/>
      <c r="BA575" s="4"/>
      <c r="BB575" s="4"/>
      <c r="BC575" s="4"/>
      <c r="BD575" s="4"/>
      <c r="BE575" s="4"/>
      <c r="BF575" s="4"/>
      <c r="BG575" s="4"/>
      <c r="BH575" s="4"/>
      <c r="BI575" s="4"/>
      <c r="BJ575" s="4"/>
      <c r="BK575" s="4"/>
      <c r="BL575" s="4"/>
      <c r="BM575" s="4"/>
      <c r="BN575" s="61"/>
      <c r="BO575" s="61"/>
      <c r="BP575" s="61"/>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61"/>
      <c r="CU575" s="61"/>
      <c r="CV575" s="61"/>
      <c r="CW575" s="61"/>
      <c r="CX575" s="61"/>
      <c r="CY575" s="4"/>
      <c r="CZ575" s="4"/>
      <c r="DA575" s="4"/>
      <c r="DB575" s="4"/>
      <c r="DC575" s="4"/>
      <c r="DD575" s="4"/>
      <c r="DE575" s="4"/>
      <c r="DF575" s="4"/>
      <c r="DG575" s="4"/>
      <c r="DH575" s="4"/>
      <c r="DI575" s="4"/>
      <c r="DJ575" s="4"/>
    </row>
    <row r="576" spans="1:114" ht="15.75" customHeight="1">
      <c r="A576" s="61"/>
      <c r="B576" s="61"/>
      <c r="C576" s="61"/>
      <c r="D576" s="61"/>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61"/>
      <c r="AY576" s="61"/>
      <c r="AZ576" s="61"/>
      <c r="BA576" s="4"/>
      <c r="BB576" s="4"/>
      <c r="BC576" s="4"/>
      <c r="BD576" s="4"/>
      <c r="BE576" s="4"/>
      <c r="BF576" s="4"/>
      <c r="BG576" s="4"/>
      <c r="BH576" s="4"/>
      <c r="BI576" s="4"/>
      <c r="BJ576" s="4"/>
      <c r="BK576" s="4"/>
      <c r="BL576" s="4"/>
      <c r="BM576" s="4"/>
      <c r="BN576" s="61"/>
      <c r="BO576" s="61"/>
      <c r="BP576" s="61"/>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61"/>
      <c r="CU576" s="61"/>
      <c r="CV576" s="61"/>
      <c r="CW576" s="61"/>
      <c r="CX576" s="61"/>
      <c r="CY576" s="4"/>
      <c r="CZ576" s="4"/>
      <c r="DA576" s="4"/>
      <c r="DB576" s="4"/>
      <c r="DC576" s="4"/>
      <c r="DD576" s="4"/>
      <c r="DE576" s="4"/>
      <c r="DF576" s="4"/>
      <c r="DG576" s="4"/>
      <c r="DH576" s="4"/>
      <c r="DI576" s="4"/>
      <c r="DJ576" s="4"/>
    </row>
    <row r="577" spans="1:114" ht="15.75" customHeight="1">
      <c r="A577" s="61"/>
      <c r="B577" s="61"/>
      <c r="C577" s="61"/>
      <c r="D577" s="61"/>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61"/>
      <c r="AY577" s="61"/>
      <c r="AZ577" s="61"/>
      <c r="BA577" s="4"/>
      <c r="BB577" s="4"/>
      <c r="BC577" s="4"/>
      <c r="BD577" s="4"/>
      <c r="BE577" s="4"/>
      <c r="BF577" s="4"/>
      <c r="BG577" s="4"/>
      <c r="BH577" s="4"/>
      <c r="BI577" s="4"/>
      <c r="BJ577" s="4"/>
      <c r="BK577" s="4"/>
      <c r="BL577" s="4"/>
      <c r="BM577" s="4"/>
      <c r="BN577" s="61"/>
      <c r="BO577" s="61"/>
      <c r="BP577" s="61"/>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61"/>
      <c r="CU577" s="61"/>
      <c r="CV577" s="61"/>
      <c r="CW577" s="61"/>
      <c r="CX577" s="61"/>
      <c r="CY577" s="4"/>
      <c r="CZ577" s="4"/>
      <c r="DA577" s="4"/>
      <c r="DB577" s="4"/>
      <c r="DC577" s="4"/>
      <c r="DD577" s="4"/>
      <c r="DE577" s="4"/>
      <c r="DF577" s="4"/>
      <c r="DG577" s="4"/>
      <c r="DH577" s="4"/>
      <c r="DI577" s="4"/>
      <c r="DJ577" s="4"/>
    </row>
    <row r="578" spans="1:114" ht="15.75" customHeight="1">
      <c r="A578" s="61"/>
      <c r="B578" s="61"/>
      <c r="C578" s="61"/>
      <c r="D578" s="61"/>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61"/>
      <c r="AY578" s="61"/>
      <c r="AZ578" s="61"/>
      <c r="BA578" s="4"/>
      <c r="BB578" s="4"/>
      <c r="BC578" s="4"/>
      <c r="BD578" s="4"/>
      <c r="BE578" s="4"/>
      <c r="BF578" s="4"/>
      <c r="BG578" s="4"/>
      <c r="BH578" s="4"/>
      <c r="BI578" s="4"/>
      <c r="BJ578" s="4"/>
      <c r="BK578" s="4"/>
      <c r="BL578" s="4"/>
      <c r="BM578" s="4"/>
      <c r="BN578" s="61"/>
      <c r="BO578" s="61"/>
      <c r="BP578" s="61"/>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61"/>
      <c r="CU578" s="61"/>
      <c r="CV578" s="61"/>
      <c r="CW578" s="61"/>
      <c r="CX578" s="61"/>
      <c r="CY578" s="4"/>
      <c r="CZ578" s="4"/>
      <c r="DA578" s="4"/>
      <c r="DB578" s="4"/>
      <c r="DC578" s="4"/>
      <c r="DD578" s="4"/>
      <c r="DE578" s="4"/>
      <c r="DF578" s="4"/>
      <c r="DG578" s="4"/>
      <c r="DH578" s="4"/>
      <c r="DI578" s="4"/>
      <c r="DJ578" s="4"/>
    </row>
    <row r="579" spans="1:114" ht="15.75" customHeight="1">
      <c r="A579" s="61"/>
      <c r="B579" s="61"/>
      <c r="C579" s="61"/>
      <c r="D579" s="61"/>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61"/>
      <c r="AY579" s="61"/>
      <c r="AZ579" s="61"/>
      <c r="BA579" s="4"/>
      <c r="BB579" s="4"/>
      <c r="BC579" s="4"/>
      <c r="BD579" s="4"/>
      <c r="BE579" s="4"/>
      <c r="BF579" s="4"/>
      <c r="BG579" s="4"/>
      <c r="BH579" s="4"/>
      <c r="BI579" s="4"/>
      <c r="BJ579" s="4"/>
      <c r="BK579" s="4"/>
      <c r="BL579" s="4"/>
      <c r="BM579" s="4"/>
      <c r="BN579" s="61"/>
      <c r="BO579" s="61"/>
      <c r="BP579" s="61"/>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61"/>
      <c r="CU579" s="61"/>
      <c r="CV579" s="61"/>
      <c r="CW579" s="61"/>
      <c r="CX579" s="61"/>
      <c r="CY579" s="4"/>
      <c r="CZ579" s="4"/>
      <c r="DA579" s="4"/>
      <c r="DB579" s="4"/>
      <c r="DC579" s="4"/>
      <c r="DD579" s="4"/>
      <c r="DE579" s="4"/>
      <c r="DF579" s="4"/>
      <c r="DG579" s="4"/>
      <c r="DH579" s="4"/>
      <c r="DI579" s="4"/>
      <c r="DJ579" s="4"/>
    </row>
    <row r="580" spans="1:114" ht="15.75" customHeight="1">
      <c r="A580" s="61"/>
      <c r="B580" s="61"/>
      <c r="C580" s="61"/>
      <c r="D580" s="61"/>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61"/>
      <c r="AY580" s="61"/>
      <c r="AZ580" s="61"/>
      <c r="BA580" s="4"/>
      <c r="BB580" s="4"/>
      <c r="BC580" s="4"/>
      <c r="BD580" s="4"/>
      <c r="BE580" s="4"/>
      <c r="BF580" s="4"/>
      <c r="BG580" s="4"/>
      <c r="BH580" s="4"/>
      <c r="BI580" s="4"/>
      <c r="BJ580" s="4"/>
      <c r="BK580" s="4"/>
      <c r="BL580" s="4"/>
      <c r="BM580" s="4"/>
      <c r="BN580" s="61"/>
      <c r="BO580" s="61"/>
      <c r="BP580" s="61"/>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61"/>
      <c r="CU580" s="61"/>
      <c r="CV580" s="61"/>
      <c r="CW580" s="61"/>
      <c r="CX580" s="61"/>
      <c r="CY580" s="4"/>
      <c r="CZ580" s="4"/>
      <c r="DA580" s="4"/>
      <c r="DB580" s="4"/>
      <c r="DC580" s="4"/>
      <c r="DD580" s="4"/>
      <c r="DE580" s="4"/>
      <c r="DF580" s="4"/>
      <c r="DG580" s="4"/>
      <c r="DH580" s="4"/>
      <c r="DI580" s="4"/>
      <c r="DJ580" s="4"/>
    </row>
    <row r="581" spans="1:114" ht="15.75" customHeight="1">
      <c r="A581" s="61"/>
      <c r="B581" s="61"/>
      <c r="C581" s="61"/>
      <c r="D581" s="61"/>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61"/>
      <c r="AY581" s="61"/>
      <c r="AZ581" s="61"/>
      <c r="BA581" s="4"/>
      <c r="BB581" s="4"/>
      <c r="BC581" s="4"/>
      <c r="BD581" s="4"/>
      <c r="BE581" s="4"/>
      <c r="BF581" s="4"/>
      <c r="BG581" s="4"/>
      <c r="BH581" s="4"/>
      <c r="BI581" s="4"/>
      <c r="BJ581" s="4"/>
      <c r="BK581" s="4"/>
      <c r="BL581" s="4"/>
      <c r="BM581" s="4"/>
      <c r="BN581" s="61"/>
      <c r="BO581" s="61"/>
      <c r="BP581" s="61"/>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61"/>
      <c r="CU581" s="61"/>
      <c r="CV581" s="61"/>
      <c r="CW581" s="61"/>
      <c r="CX581" s="61"/>
      <c r="CY581" s="4"/>
      <c r="CZ581" s="4"/>
      <c r="DA581" s="4"/>
      <c r="DB581" s="4"/>
      <c r="DC581" s="4"/>
      <c r="DD581" s="4"/>
      <c r="DE581" s="4"/>
      <c r="DF581" s="4"/>
      <c r="DG581" s="4"/>
      <c r="DH581" s="4"/>
      <c r="DI581" s="4"/>
      <c r="DJ581" s="4"/>
    </row>
    <row r="582" spans="1:114" ht="15.75" customHeight="1">
      <c r="A582" s="61"/>
      <c r="B582" s="61"/>
      <c r="C582" s="61"/>
      <c r="D582" s="61"/>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61"/>
      <c r="AY582" s="61"/>
      <c r="AZ582" s="61"/>
      <c r="BA582" s="4"/>
      <c r="BB582" s="4"/>
      <c r="BC582" s="4"/>
      <c r="BD582" s="4"/>
      <c r="BE582" s="4"/>
      <c r="BF582" s="4"/>
      <c r="BG582" s="4"/>
      <c r="BH582" s="4"/>
      <c r="BI582" s="4"/>
      <c r="BJ582" s="4"/>
      <c r="BK582" s="4"/>
      <c r="BL582" s="4"/>
      <c r="BM582" s="4"/>
      <c r="BN582" s="61"/>
      <c r="BO582" s="61"/>
      <c r="BP582" s="61"/>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61"/>
      <c r="CU582" s="61"/>
      <c r="CV582" s="61"/>
      <c r="CW582" s="61"/>
      <c r="CX582" s="61"/>
      <c r="CY582" s="4"/>
      <c r="CZ582" s="4"/>
      <c r="DA582" s="4"/>
      <c r="DB582" s="4"/>
      <c r="DC582" s="4"/>
      <c r="DD582" s="4"/>
      <c r="DE582" s="4"/>
      <c r="DF582" s="4"/>
      <c r="DG582" s="4"/>
      <c r="DH582" s="4"/>
      <c r="DI582" s="4"/>
      <c r="DJ582" s="4"/>
    </row>
    <row r="583" spans="1:114" ht="15.75" customHeight="1">
      <c r="A583" s="61"/>
      <c r="B583" s="61"/>
      <c r="C583" s="61"/>
      <c r="D583" s="61"/>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61"/>
      <c r="AY583" s="61"/>
      <c r="AZ583" s="61"/>
      <c r="BA583" s="4"/>
      <c r="BB583" s="4"/>
      <c r="BC583" s="4"/>
      <c r="BD583" s="4"/>
      <c r="BE583" s="4"/>
      <c r="BF583" s="4"/>
      <c r="BG583" s="4"/>
      <c r="BH583" s="4"/>
      <c r="BI583" s="4"/>
      <c r="BJ583" s="4"/>
      <c r="BK583" s="4"/>
      <c r="BL583" s="4"/>
      <c r="BM583" s="4"/>
      <c r="BN583" s="61"/>
      <c r="BO583" s="61"/>
      <c r="BP583" s="61"/>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61"/>
      <c r="CU583" s="61"/>
      <c r="CV583" s="61"/>
      <c r="CW583" s="61"/>
      <c r="CX583" s="61"/>
      <c r="CY583" s="4"/>
      <c r="CZ583" s="4"/>
      <c r="DA583" s="4"/>
      <c r="DB583" s="4"/>
      <c r="DC583" s="4"/>
      <c r="DD583" s="4"/>
      <c r="DE583" s="4"/>
      <c r="DF583" s="4"/>
      <c r="DG583" s="4"/>
      <c r="DH583" s="4"/>
      <c r="DI583" s="4"/>
      <c r="DJ583" s="4"/>
    </row>
    <row r="584" spans="1:114" ht="15.75" customHeight="1">
      <c r="A584" s="61"/>
      <c r="B584" s="61"/>
      <c r="C584" s="61"/>
      <c r="D584" s="61"/>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61"/>
      <c r="AY584" s="61"/>
      <c r="AZ584" s="61"/>
      <c r="BA584" s="4"/>
      <c r="BB584" s="4"/>
      <c r="BC584" s="4"/>
      <c r="BD584" s="4"/>
      <c r="BE584" s="4"/>
      <c r="BF584" s="4"/>
      <c r="BG584" s="4"/>
      <c r="BH584" s="4"/>
      <c r="BI584" s="4"/>
      <c r="BJ584" s="4"/>
      <c r="BK584" s="4"/>
      <c r="BL584" s="4"/>
      <c r="BM584" s="4"/>
      <c r="BN584" s="61"/>
      <c r="BO584" s="61"/>
      <c r="BP584" s="61"/>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61"/>
      <c r="CU584" s="61"/>
      <c r="CV584" s="61"/>
      <c r="CW584" s="61"/>
      <c r="CX584" s="61"/>
      <c r="CY584" s="4"/>
      <c r="CZ584" s="4"/>
      <c r="DA584" s="4"/>
      <c r="DB584" s="4"/>
      <c r="DC584" s="4"/>
      <c r="DD584" s="4"/>
      <c r="DE584" s="4"/>
      <c r="DF584" s="4"/>
      <c r="DG584" s="4"/>
      <c r="DH584" s="4"/>
      <c r="DI584" s="4"/>
      <c r="DJ584" s="4"/>
    </row>
    <row r="585" spans="1:114" ht="15.75" customHeight="1">
      <c r="A585" s="61"/>
      <c r="B585" s="61"/>
      <c r="C585" s="61"/>
      <c r="D585" s="61"/>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61"/>
      <c r="AY585" s="61"/>
      <c r="AZ585" s="61"/>
      <c r="BA585" s="4"/>
      <c r="BB585" s="4"/>
      <c r="BC585" s="4"/>
      <c r="BD585" s="4"/>
      <c r="BE585" s="4"/>
      <c r="BF585" s="4"/>
      <c r="BG585" s="4"/>
      <c r="BH585" s="4"/>
      <c r="BI585" s="4"/>
      <c r="BJ585" s="4"/>
      <c r="BK585" s="4"/>
      <c r="BL585" s="4"/>
      <c r="BM585" s="4"/>
      <c r="BN585" s="61"/>
      <c r="BO585" s="61"/>
      <c r="BP585" s="61"/>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61"/>
      <c r="CU585" s="61"/>
      <c r="CV585" s="61"/>
      <c r="CW585" s="61"/>
      <c r="CX585" s="61"/>
      <c r="CY585" s="4"/>
      <c r="CZ585" s="4"/>
      <c r="DA585" s="4"/>
      <c r="DB585" s="4"/>
      <c r="DC585" s="4"/>
      <c r="DD585" s="4"/>
      <c r="DE585" s="4"/>
      <c r="DF585" s="4"/>
      <c r="DG585" s="4"/>
      <c r="DH585" s="4"/>
      <c r="DI585" s="4"/>
      <c r="DJ585" s="4"/>
    </row>
    <row r="586" spans="1:114" ht="15.75" customHeight="1">
      <c r="A586" s="61"/>
      <c r="B586" s="61"/>
      <c r="C586" s="61"/>
      <c r="D586" s="61"/>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61"/>
      <c r="AY586" s="61"/>
      <c r="AZ586" s="61"/>
      <c r="BA586" s="4"/>
      <c r="BB586" s="4"/>
      <c r="BC586" s="4"/>
      <c r="BD586" s="4"/>
      <c r="BE586" s="4"/>
      <c r="BF586" s="4"/>
      <c r="BG586" s="4"/>
      <c r="BH586" s="4"/>
      <c r="BI586" s="4"/>
      <c r="BJ586" s="4"/>
      <c r="BK586" s="4"/>
      <c r="BL586" s="4"/>
      <c r="BM586" s="4"/>
      <c r="BN586" s="61"/>
      <c r="BO586" s="61"/>
      <c r="BP586" s="61"/>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61"/>
      <c r="CU586" s="61"/>
      <c r="CV586" s="61"/>
      <c r="CW586" s="61"/>
      <c r="CX586" s="61"/>
      <c r="CY586" s="4"/>
      <c r="CZ586" s="4"/>
      <c r="DA586" s="4"/>
      <c r="DB586" s="4"/>
      <c r="DC586" s="4"/>
      <c r="DD586" s="4"/>
      <c r="DE586" s="4"/>
      <c r="DF586" s="4"/>
      <c r="DG586" s="4"/>
      <c r="DH586" s="4"/>
      <c r="DI586" s="4"/>
      <c r="DJ586" s="4"/>
    </row>
    <row r="587" spans="1:114" ht="15.75" customHeight="1">
      <c r="A587" s="61"/>
      <c r="B587" s="61"/>
      <c r="C587" s="61"/>
      <c r="D587" s="61"/>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61"/>
      <c r="AY587" s="61"/>
      <c r="AZ587" s="61"/>
      <c r="BA587" s="4"/>
      <c r="BB587" s="4"/>
      <c r="BC587" s="4"/>
      <c r="BD587" s="4"/>
      <c r="BE587" s="4"/>
      <c r="BF587" s="4"/>
      <c r="BG587" s="4"/>
      <c r="BH587" s="4"/>
      <c r="BI587" s="4"/>
      <c r="BJ587" s="4"/>
      <c r="BK587" s="4"/>
      <c r="BL587" s="4"/>
      <c r="BM587" s="4"/>
      <c r="BN587" s="61"/>
      <c r="BO587" s="61"/>
      <c r="BP587" s="61"/>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61"/>
      <c r="CU587" s="61"/>
      <c r="CV587" s="61"/>
      <c r="CW587" s="61"/>
      <c r="CX587" s="61"/>
      <c r="CY587" s="4"/>
      <c r="CZ587" s="4"/>
      <c r="DA587" s="4"/>
      <c r="DB587" s="4"/>
      <c r="DC587" s="4"/>
      <c r="DD587" s="4"/>
      <c r="DE587" s="4"/>
      <c r="DF587" s="4"/>
      <c r="DG587" s="4"/>
      <c r="DH587" s="4"/>
      <c r="DI587" s="4"/>
      <c r="DJ587" s="4"/>
    </row>
    <row r="588" spans="1:114" ht="15.75" customHeight="1">
      <c r="A588" s="61"/>
      <c r="B588" s="61"/>
      <c r="C588" s="61"/>
      <c r="D588" s="61"/>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61"/>
      <c r="AY588" s="61"/>
      <c r="AZ588" s="61"/>
      <c r="BA588" s="4"/>
      <c r="BB588" s="4"/>
      <c r="BC588" s="4"/>
      <c r="BD588" s="4"/>
      <c r="BE588" s="4"/>
      <c r="BF588" s="4"/>
      <c r="BG588" s="4"/>
      <c r="BH588" s="4"/>
      <c r="BI588" s="4"/>
      <c r="BJ588" s="4"/>
      <c r="BK588" s="4"/>
      <c r="BL588" s="4"/>
      <c r="BM588" s="4"/>
      <c r="BN588" s="61"/>
      <c r="BO588" s="61"/>
      <c r="BP588" s="61"/>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61"/>
      <c r="CU588" s="61"/>
      <c r="CV588" s="61"/>
      <c r="CW588" s="61"/>
      <c r="CX588" s="61"/>
      <c r="CY588" s="4"/>
      <c r="CZ588" s="4"/>
      <c r="DA588" s="4"/>
      <c r="DB588" s="4"/>
      <c r="DC588" s="4"/>
      <c r="DD588" s="4"/>
      <c r="DE588" s="4"/>
      <c r="DF588" s="4"/>
      <c r="DG588" s="4"/>
      <c r="DH588" s="4"/>
      <c r="DI588" s="4"/>
      <c r="DJ588" s="4"/>
    </row>
    <row r="589" spans="1:114" ht="15.75" customHeight="1">
      <c r="A589" s="61"/>
      <c r="B589" s="61"/>
      <c r="C589" s="61"/>
      <c r="D589" s="61"/>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61"/>
      <c r="AY589" s="61"/>
      <c r="AZ589" s="61"/>
      <c r="BA589" s="4"/>
      <c r="BB589" s="4"/>
      <c r="BC589" s="4"/>
      <c r="BD589" s="4"/>
      <c r="BE589" s="4"/>
      <c r="BF589" s="4"/>
      <c r="BG589" s="4"/>
      <c r="BH589" s="4"/>
      <c r="BI589" s="4"/>
      <c r="BJ589" s="4"/>
      <c r="BK589" s="4"/>
      <c r="BL589" s="4"/>
      <c r="BM589" s="4"/>
      <c r="BN589" s="61"/>
      <c r="BO589" s="61"/>
      <c r="BP589" s="61"/>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61"/>
      <c r="CU589" s="61"/>
      <c r="CV589" s="61"/>
      <c r="CW589" s="61"/>
      <c r="CX589" s="61"/>
      <c r="CY589" s="4"/>
      <c r="CZ589" s="4"/>
      <c r="DA589" s="4"/>
      <c r="DB589" s="4"/>
      <c r="DC589" s="4"/>
      <c r="DD589" s="4"/>
      <c r="DE589" s="4"/>
      <c r="DF589" s="4"/>
      <c r="DG589" s="4"/>
      <c r="DH589" s="4"/>
      <c r="DI589" s="4"/>
      <c r="DJ589" s="4"/>
    </row>
    <row r="590" spans="1:114" ht="15.75" customHeight="1">
      <c r="A590" s="61"/>
      <c r="B590" s="61"/>
      <c r="C590" s="61"/>
      <c r="D590" s="61"/>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61"/>
      <c r="AY590" s="61"/>
      <c r="AZ590" s="61"/>
      <c r="BA590" s="4"/>
      <c r="BB590" s="4"/>
      <c r="BC590" s="4"/>
      <c r="BD590" s="4"/>
      <c r="BE590" s="4"/>
      <c r="BF590" s="4"/>
      <c r="BG590" s="4"/>
      <c r="BH590" s="4"/>
      <c r="BI590" s="4"/>
      <c r="BJ590" s="4"/>
      <c r="BK590" s="4"/>
      <c r="BL590" s="4"/>
      <c r="BM590" s="4"/>
      <c r="BN590" s="61"/>
      <c r="BO590" s="61"/>
      <c r="BP590" s="61"/>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61"/>
      <c r="CU590" s="61"/>
      <c r="CV590" s="61"/>
      <c r="CW590" s="61"/>
      <c r="CX590" s="61"/>
      <c r="CY590" s="4"/>
      <c r="CZ590" s="4"/>
      <c r="DA590" s="4"/>
      <c r="DB590" s="4"/>
      <c r="DC590" s="4"/>
      <c r="DD590" s="4"/>
      <c r="DE590" s="4"/>
      <c r="DF590" s="4"/>
      <c r="DG590" s="4"/>
      <c r="DH590" s="4"/>
      <c r="DI590" s="4"/>
      <c r="DJ590" s="4"/>
    </row>
    <row r="591" spans="1:114" ht="15.75" customHeight="1">
      <c r="A591" s="61"/>
      <c r="B591" s="61"/>
      <c r="C591" s="61"/>
      <c r="D591" s="61"/>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61"/>
      <c r="AY591" s="61"/>
      <c r="AZ591" s="61"/>
      <c r="BA591" s="4"/>
      <c r="BB591" s="4"/>
      <c r="BC591" s="4"/>
      <c r="BD591" s="4"/>
      <c r="BE591" s="4"/>
      <c r="BF591" s="4"/>
      <c r="BG591" s="4"/>
      <c r="BH591" s="4"/>
      <c r="BI591" s="4"/>
      <c r="BJ591" s="4"/>
      <c r="BK591" s="4"/>
      <c r="BL591" s="4"/>
      <c r="BM591" s="4"/>
      <c r="BN591" s="61"/>
      <c r="BO591" s="61"/>
      <c r="BP591" s="61"/>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61"/>
      <c r="CU591" s="61"/>
      <c r="CV591" s="61"/>
      <c r="CW591" s="61"/>
      <c r="CX591" s="61"/>
      <c r="CY591" s="4"/>
      <c r="CZ591" s="4"/>
      <c r="DA591" s="4"/>
      <c r="DB591" s="4"/>
      <c r="DC591" s="4"/>
      <c r="DD591" s="4"/>
      <c r="DE591" s="4"/>
      <c r="DF591" s="4"/>
      <c r="DG591" s="4"/>
      <c r="DH591" s="4"/>
      <c r="DI591" s="4"/>
      <c r="DJ591" s="4"/>
    </row>
    <row r="592" spans="1:114" ht="15.75" customHeight="1">
      <c r="A592" s="61"/>
      <c r="B592" s="61"/>
      <c r="C592" s="61"/>
      <c r="D592" s="61"/>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61"/>
      <c r="AY592" s="61"/>
      <c r="AZ592" s="61"/>
      <c r="BA592" s="4"/>
      <c r="BB592" s="4"/>
      <c r="BC592" s="4"/>
      <c r="BD592" s="4"/>
      <c r="BE592" s="4"/>
      <c r="BF592" s="4"/>
      <c r="BG592" s="4"/>
      <c r="BH592" s="4"/>
      <c r="BI592" s="4"/>
      <c r="BJ592" s="4"/>
      <c r="BK592" s="4"/>
      <c r="BL592" s="4"/>
      <c r="BM592" s="4"/>
      <c r="BN592" s="61"/>
      <c r="BO592" s="61"/>
      <c r="BP592" s="61"/>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61"/>
      <c r="CU592" s="61"/>
      <c r="CV592" s="61"/>
      <c r="CW592" s="61"/>
      <c r="CX592" s="61"/>
      <c r="CY592" s="4"/>
      <c r="CZ592" s="4"/>
      <c r="DA592" s="4"/>
      <c r="DB592" s="4"/>
      <c r="DC592" s="4"/>
      <c r="DD592" s="4"/>
      <c r="DE592" s="4"/>
      <c r="DF592" s="4"/>
      <c r="DG592" s="4"/>
      <c r="DH592" s="4"/>
      <c r="DI592" s="4"/>
      <c r="DJ592" s="4"/>
    </row>
    <row r="593" spans="1:114" ht="15.75" customHeight="1">
      <c r="A593" s="61"/>
      <c r="B593" s="61"/>
      <c r="C593" s="61"/>
      <c r="D593" s="61"/>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61"/>
      <c r="AY593" s="61"/>
      <c r="AZ593" s="61"/>
      <c r="BA593" s="4"/>
      <c r="BB593" s="4"/>
      <c r="BC593" s="4"/>
      <c r="BD593" s="4"/>
      <c r="BE593" s="4"/>
      <c r="BF593" s="4"/>
      <c r="BG593" s="4"/>
      <c r="BH593" s="4"/>
      <c r="BI593" s="4"/>
      <c r="BJ593" s="4"/>
      <c r="BK593" s="4"/>
      <c r="BL593" s="4"/>
      <c r="BM593" s="4"/>
      <c r="BN593" s="61"/>
      <c r="BO593" s="61"/>
      <c r="BP593" s="61"/>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61"/>
      <c r="CU593" s="61"/>
      <c r="CV593" s="61"/>
      <c r="CW593" s="61"/>
      <c r="CX593" s="61"/>
      <c r="CY593" s="4"/>
      <c r="CZ593" s="4"/>
      <c r="DA593" s="4"/>
      <c r="DB593" s="4"/>
      <c r="DC593" s="4"/>
      <c r="DD593" s="4"/>
      <c r="DE593" s="4"/>
      <c r="DF593" s="4"/>
      <c r="DG593" s="4"/>
      <c r="DH593" s="4"/>
      <c r="DI593" s="4"/>
      <c r="DJ593" s="4"/>
    </row>
    <row r="594" spans="1:114" ht="15.75" customHeight="1">
      <c r="A594" s="61"/>
      <c r="B594" s="61"/>
      <c r="C594" s="61"/>
      <c r="D594" s="61"/>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61"/>
      <c r="AY594" s="61"/>
      <c r="AZ594" s="61"/>
      <c r="BA594" s="4"/>
      <c r="BB594" s="4"/>
      <c r="BC594" s="4"/>
      <c r="BD594" s="4"/>
      <c r="BE594" s="4"/>
      <c r="BF594" s="4"/>
      <c r="BG594" s="4"/>
      <c r="BH594" s="4"/>
      <c r="BI594" s="4"/>
      <c r="BJ594" s="4"/>
      <c r="BK594" s="4"/>
      <c r="BL594" s="4"/>
      <c r="BM594" s="4"/>
      <c r="BN594" s="61"/>
      <c r="BO594" s="61"/>
      <c r="BP594" s="61"/>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61"/>
      <c r="CU594" s="61"/>
      <c r="CV594" s="61"/>
      <c r="CW594" s="61"/>
      <c r="CX594" s="61"/>
      <c r="CY594" s="4"/>
      <c r="CZ594" s="4"/>
      <c r="DA594" s="4"/>
      <c r="DB594" s="4"/>
      <c r="DC594" s="4"/>
      <c r="DD594" s="4"/>
      <c r="DE594" s="4"/>
      <c r="DF594" s="4"/>
      <c r="DG594" s="4"/>
      <c r="DH594" s="4"/>
      <c r="DI594" s="4"/>
      <c r="DJ594" s="4"/>
    </row>
    <row r="595" spans="1:114" ht="15.75" customHeight="1">
      <c r="A595" s="61"/>
      <c r="B595" s="61"/>
      <c r="C595" s="61"/>
      <c r="D595" s="61"/>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61"/>
      <c r="AY595" s="61"/>
      <c r="AZ595" s="61"/>
      <c r="BA595" s="4"/>
      <c r="BB595" s="4"/>
      <c r="BC595" s="4"/>
      <c r="BD595" s="4"/>
      <c r="BE595" s="4"/>
      <c r="BF595" s="4"/>
      <c r="BG595" s="4"/>
      <c r="BH595" s="4"/>
      <c r="BI595" s="4"/>
      <c r="BJ595" s="4"/>
      <c r="BK595" s="4"/>
      <c r="BL595" s="4"/>
      <c r="BM595" s="4"/>
      <c r="BN595" s="61"/>
      <c r="BO595" s="61"/>
      <c r="BP595" s="61"/>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61"/>
      <c r="CU595" s="61"/>
      <c r="CV595" s="61"/>
      <c r="CW595" s="61"/>
      <c r="CX595" s="61"/>
      <c r="CY595" s="4"/>
      <c r="CZ595" s="4"/>
      <c r="DA595" s="4"/>
      <c r="DB595" s="4"/>
      <c r="DC595" s="4"/>
      <c r="DD595" s="4"/>
      <c r="DE595" s="4"/>
      <c r="DF595" s="4"/>
      <c r="DG595" s="4"/>
      <c r="DH595" s="4"/>
      <c r="DI595" s="4"/>
      <c r="DJ595" s="4"/>
    </row>
    <row r="596" spans="1:114" ht="15.75" customHeight="1">
      <c r="A596" s="61"/>
      <c r="B596" s="61"/>
      <c r="C596" s="61"/>
      <c r="D596" s="61"/>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61"/>
      <c r="AY596" s="61"/>
      <c r="AZ596" s="61"/>
      <c r="BA596" s="4"/>
      <c r="BB596" s="4"/>
      <c r="BC596" s="4"/>
      <c r="BD596" s="4"/>
      <c r="BE596" s="4"/>
      <c r="BF596" s="4"/>
      <c r="BG596" s="4"/>
      <c r="BH596" s="4"/>
      <c r="BI596" s="4"/>
      <c r="BJ596" s="4"/>
      <c r="BK596" s="4"/>
      <c r="BL596" s="4"/>
      <c r="BM596" s="4"/>
      <c r="BN596" s="61"/>
      <c r="BO596" s="61"/>
      <c r="BP596" s="61"/>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61"/>
      <c r="CU596" s="61"/>
      <c r="CV596" s="61"/>
      <c r="CW596" s="61"/>
      <c r="CX596" s="61"/>
      <c r="CY596" s="4"/>
      <c r="CZ596" s="4"/>
      <c r="DA596" s="4"/>
      <c r="DB596" s="4"/>
      <c r="DC596" s="4"/>
      <c r="DD596" s="4"/>
      <c r="DE596" s="4"/>
      <c r="DF596" s="4"/>
      <c r="DG596" s="4"/>
      <c r="DH596" s="4"/>
      <c r="DI596" s="4"/>
      <c r="DJ596" s="4"/>
    </row>
    <row r="597" spans="1:114" ht="15.75" customHeight="1">
      <c r="A597" s="61"/>
      <c r="B597" s="61"/>
      <c r="C597" s="61"/>
      <c r="D597" s="61"/>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61"/>
      <c r="AY597" s="61"/>
      <c r="AZ597" s="61"/>
      <c r="BA597" s="4"/>
      <c r="BB597" s="4"/>
      <c r="BC597" s="4"/>
      <c r="BD597" s="4"/>
      <c r="BE597" s="4"/>
      <c r="BF597" s="4"/>
      <c r="BG597" s="4"/>
      <c r="BH597" s="4"/>
      <c r="BI597" s="4"/>
      <c r="BJ597" s="4"/>
      <c r="BK597" s="4"/>
      <c r="BL597" s="4"/>
      <c r="BM597" s="4"/>
      <c r="BN597" s="61"/>
      <c r="BO597" s="61"/>
      <c r="BP597" s="61"/>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61"/>
      <c r="CU597" s="61"/>
      <c r="CV597" s="61"/>
      <c r="CW597" s="61"/>
      <c r="CX597" s="61"/>
      <c r="CY597" s="4"/>
      <c r="CZ597" s="4"/>
      <c r="DA597" s="4"/>
      <c r="DB597" s="4"/>
      <c r="DC597" s="4"/>
      <c r="DD597" s="4"/>
      <c r="DE597" s="4"/>
      <c r="DF597" s="4"/>
      <c r="DG597" s="4"/>
      <c r="DH597" s="4"/>
      <c r="DI597" s="4"/>
      <c r="DJ597" s="4"/>
    </row>
    <row r="598" spans="1:114" ht="15.75" customHeight="1">
      <c r="A598" s="61"/>
      <c r="B598" s="61"/>
      <c r="C598" s="61"/>
      <c r="D598" s="61"/>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61"/>
      <c r="AY598" s="61"/>
      <c r="AZ598" s="61"/>
      <c r="BA598" s="4"/>
      <c r="BB598" s="4"/>
      <c r="BC598" s="4"/>
      <c r="BD598" s="4"/>
      <c r="BE598" s="4"/>
      <c r="BF598" s="4"/>
      <c r="BG598" s="4"/>
      <c r="BH598" s="4"/>
      <c r="BI598" s="4"/>
      <c r="BJ598" s="4"/>
      <c r="BK598" s="4"/>
      <c r="BL598" s="4"/>
      <c r="BM598" s="4"/>
      <c r="BN598" s="61"/>
      <c r="BO598" s="61"/>
      <c r="BP598" s="61"/>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61"/>
      <c r="CU598" s="61"/>
      <c r="CV598" s="61"/>
      <c r="CW598" s="61"/>
      <c r="CX598" s="61"/>
      <c r="CY598" s="4"/>
      <c r="CZ598" s="4"/>
      <c r="DA598" s="4"/>
      <c r="DB598" s="4"/>
      <c r="DC598" s="4"/>
      <c r="DD598" s="4"/>
      <c r="DE598" s="4"/>
      <c r="DF598" s="4"/>
      <c r="DG598" s="4"/>
      <c r="DH598" s="4"/>
      <c r="DI598" s="4"/>
      <c r="DJ598" s="4"/>
    </row>
    <row r="599" spans="1:114" ht="15.75" customHeight="1">
      <c r="A599" s="61"/>
      <c r="B599" s="61"/>
      <c r="C599" s="61"/>
      <c r="D599" s="61"/>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61"/>
      <c r="AY599" s="61"/>
      <c r="AZ599" s="61"/>
      <c r="BA599" s="4"/>
      <c r="BB599" s="4"/>
      <c r="BC599" s="4"/>
      <c r="BD599" s="4"/>
      <c r="BE599" s="4"/>
      <c r="BF599" s="4"/>
      <c r="BG599" s="4"/>
      <c r="BH599" s="4"/>
      <c r="BI599" s="4"/>
      <c r="BJ599" s="4"/>
      <c r="BK599" s="4"/>
      <c r="BL599" s="4"/>
      <c r="BM599" s="4"/>
      <c r="BN599" s="61"/>
      <c r="BO599" s="61"/>
      <c r="BP599" s="61"/>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61"/>
      <c r="CU599" s="61"/>
      <c r="CV599" s="61"/>
      <c r="CW599" s="61"/>
      <c r="CX599" s="61"/>
      <c r="CY599" s="4"/>
      <c r="CZ599" s="4"/>
      <c r="DA599" s="4"/>
      <c r="DB599" s="4"/>
      <c r="DC599" s="4"/>
      <c r="DD599" s="4"/>
      <c r="DE599" s="4"/>
      <c r="DF599" s="4"/>
      <c r="DG599" s="4"/>
      <c r="DH599" s="4"/>
      <c r="DI599" s="4"/>
      <c r="DJ599" s="4"/>
    </row>
    <row r="600" spans="1:114" ht="15.75" customHeight="1">
      <c r="A600" s="61"/>
      <c r="B600" s="61"/>
      <c r="C600" s="61"/>
      <c r="D600" s="61"/>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61"/>
      <c r="AY600" s="61"/>
      <c r="AZ600" s="61"/>
      <c r="BA600" s="4"/>
      <c r="BB600" s="4"/>
      <c r="BC600" s="4"/>
      <c r="BD600" s="4"/>
      <c r="BE600" s="4"/>
      <c r="BF600" s="4"/>
      <c r="BG600" s="4"/>
      <c r="BH600" s="4"/>
      <c r="BI600" s="4"/>
      <c r="BJ600" s="4"/>
      <c r="BK600" s="4"/>
      <c r="BL600" s="4"/>
      <c r="BM600" s="4"/>
      <c r="BN600" s="61"/>
      <c r="BO600" s="61"/>
      <c r="BP600" s="61"/>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61"/>
      <c r="CU600" s="61"/>
      <c r="CV600" s="61"/>
      <c r="CW600" s="61"/>
      <c r="CX600" s="61"/>
      <c r="CY600" s="4"/>
      <c r="CZ600" s="4"/>
      <c r="DA600" s="4"/>
      <c r="DB600" s="4"/>
      <c r="DC600" s="4"/>
      <c r="DD600" s="4"/>
      <c r="DE600" s="4"/>
      <c r="DF600" s="4"/>
      <c r="DG600" s="4"/>
      <c r="DH600" s="4"/>
      <c r="DI600" s="4"/>
      <c r="DJ600" s="4"/>
    </row>
    <row r="601" spans="1:114" ht="15.75" customHeight="1">
      <c r="A601" s="61"/>
      <c r="B601" s="61"/>
      <c r="C601" s="61"/>
      <c r="D601" s="61"/>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61"/>
      <c r="AY601" s="61"/>
      <c r="AZ601" s="61"/>
      <c r="BA601" s="4"/>
      <c r="BB601" s="4"/>
      <c r="BC601" s="4"/>
      <c r="BD601" s="4"/>
      <c r="BE601" s="4"/>
      <c r="BF601" s="4"/>
      <c r="BG601" s="4"/>
      <c r="BH601" s="4"/>
      <c r="BI601" s="4"/>
      <c r="BJ601" s="4"/>
      <c r="BK601" s="4"/>
      <c r="BL601" s="4"/>
      <c r="BM601" s="4"/>
      <c r="BN601" s="61"/>
      <c r="BO601" s="61"/>
      <c r="BP601" s="61"/>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61"/>
      <c r="CU601" s="61"/>
      <c r="CV601" s="61"/>
      <c r="CW601" s="61"/>
      <c r="CX601" s="61"/>
      <c r="CY601" s="4"/>
      <c r="CZ601" s="4"/>
      <c r="DA601" s="4"/>
      <c r="DB601" s="4"/>
      <c r="DC601" s="4"/>
      <c r="DD601" s="4"/>
      <c r="DE601" s="4"/>
      <c r="DF601" s="4"/>
      <c r="DG601" s="4"/>
      <c r="DH601" s="4"/>
      <c r="DI601" s="4"/>
      <c r="DJ601" s="4"/>
    </row>
    <row r="602" spans="1:114" ht="15.75" customHeight="1">
      <c r="A602" s="61"/>
      <c r="B602" s="61"/>
      <c r="C602" s="61"/>
      <c r="D602" s="61"/>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61"/>
      <c r="AY602" s="61"/>
      <c r="AZ602" s="61"/>
      <c r="BA602" s="4"/>
      <c r="BB602" s="4"/>
      <c r="BC602" s="4"/>
      <c r="BD602" s="4"/>
      <c r="BE602" s="4"/>
      <c r="BF602" s="4"/>
      <c r="BG602" s="4"/>
      <c r="BH602" s="4"/>
      <c r="BI602" s="4"/>
      <c r="BJ602" s="4"/>
      <c r="BK602" s="4"/>
      <c r="BL602" s="4"/>
      <c r="BM602" s="4"/>
      <c r="BN602" s="61"/>
      <c r="BO602" s="61"/>
      <c r="BP602" s="61"/>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61"/>
      <c r="CU602" s="61"/>
      <c r="CV602" s="61"/>
      <c r="CW602" s="61"/>
      <c r="CX602" s="61"/>
      <c r="CY602" s="4"/>
      <c r="CZ602" s="4"/>
      <c r="DA602" s="4"/>
      <c r="DB602" s="4"/>
      <c r="DC602" s="4"/>
      <c r="DD602" s="4"/>
      <c r="DE602" s="4"/>
      <c r="DF602" s="4"/>
      <c r="DG602" s="4"/>
      <c r="DH602" s="4"/>
      <c r="DI602" s="4"/>
      <c r="DJ602" s="4"/>
    </row>
    <row r="603" spans="1:114" ht="15.75" customHeight="1">
      <c r="A603" s="61"/>
      <c r="B603" s="61"/>
      <c r="C603" s="61"/>
      <c r="D603" s="61"/>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61"/>
      <c r="AY603" s="61"/>
      <c r="AZ603" s="61"/>
      <c r="BA603" s="4"/>
      <c r="BB603" s="4"/>
      <c r="BC603" s="4"/>
      <c r="BD603" s="4"/>
      <c r="BE603" s="4"/>
      <c r="BF603" s="4"/>
      <c r="BG603" s="4"/>
      <c r="BH603" s="4"/>
      <c r="BI603" s="4"/>
      <c r="BJ603" s="4"/>
      <c r="BK603" s="4"/>
      <c r="BL603" s="4"/>
      <c r="BM603" s="4"/>
      <c r="BN603" s="61"/>
      <c r="BO603" s="61"/>
      <c r="BP603" s="61"/>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61"/>
      <c r="CU603" s="61"/>
      <c r="CV603" s="61"/>
      <c r="CW603" s="61"/>
      <c r="CX603" s="61"/>
      <c r="CY603" s="4"/>
      <c r="CZ603" s="4"/>
      <c r="DA603" s="4"/>
      <c r="DB603" s="4"/>
      <c r="DC603" s="4"/>
      <c r="DD603" s="4"/>
      <c r="DE603" s="4"/>
      <c r="DF603" s="4"/>
      <c r="DG603" s="4"/>
      <c r="DH603" s="4"/>
      <c r="DI603" s="4"/>
      <c r="DJ603" s="4"/>
    </row>
    <row r="604" spans="1:114" ht="15.75" customHeight="1">
      <c r="A604" s="61"/>
      <c r="B604" s="61"/>
      <c r="C604" s="61"/>
      <c r="D604" s="61"/>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61"/>
      <c r="AY604" s="61"/>
      <c r="AZ604" s="61"/>
      <c r="BA604" s="4"/>
      <c r="BB604" s="4"/>
      <c r="BC604" s="4"/>
      <c r="BD604" s="4"/>
      <c r="BE604" s="4"/>
      <c r="BF604" s="4"/>
      <c r="BG604" s="4"/>
      <c r="BH604" s="4"/>
      <c r="BI604" s="4"/>
      <c r="BJ604" s="4"/>
      <c r="BK604" s="4"/>
      <c r="BL604" s="4"/>
      <c r="BM604" s="4"/>
      <c r="BN604" s="61"/>
      <c r="BO604" s="61"/>
      <c r="BP604" s="61"/>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61"/>
      <c r="CU604" s="61"/>
      <c r="CV604" s="61"/>
      <c r="CW604" s="61"/>
      <c r="CX604" s="61"/>
      <c r="CY604" s="4"/>
      <c r="CZ604" s="4"/>
      <c r="DA604" s="4"/>
      <c r="DB604" s="4"/>
      <c r="DC604" s="4"/>
      <c r="DD604" s="4"/>
      <c r="DE604" s="4"/>
      <c r="DF604" s="4"/>
      <c r="DG604" s="4"/>
      <c r="DH604" s="4"/>
      <c r="DI604" s="4"/>
      <c r="DJ604" s="4"/>
    </row>
    <row r="605" spans="1:114" ht="15.75" customHeight="1">
      <c r="A605" s="61"/>
      <c r="B605" s="61"/>
      <c r="C605" s="61"/>
      <c r="D605" s="61"/>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61"/>
      <c r="AY605" s="61"/>
      <c r="AZ605" s="61"/>
      <c r="BA605" s="4"/>
      <c r="BB605" s="4"/>
      <c r="BC605" s="4"/>
      <c r="BD605" s="4"/>
      <c r="BE605" s="4"/>
      <c r="BF605" s="4"/>
      <c r="BG605" s="4"/>
      <c r="BH605" s="4"/>
      <c r="BI605" s="4"/>
      <c r="BJ605" s="4"/>
      <c r="BK605" s="4"/>
      <c r="BL605" s="4"/>
      <c r="BM605" s="4"/>
      <c r="BN605" s="61"/>
      <c r="BO605" s="61"/>
      <c r="BP605" s="61"/>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61"/>
      <c r="CU605" s="61"/>
      <c r="CV605" s="61"/>
      <c r="CW605" s="61"/>
      <c r="CX605" s="61"/>
      <c r="CY605" s="4"/>
      <c r="CZ605" s="4"/>
      <c r="DA605" s="4"/>
      <c r="DB605" s="4"/>
      <c r="DC605" s="4"/>
      <c r="DD605" s="4"/>
      <c r="DE605" s="4"/>
      <c r="DF605" s="4"/>
      <c r="DG605" s="4"/>
      <c r="DH605" s="4"/>
      <c r="DI605" s="4"/>
      <c r="DJ605" s="4"/>
    </row>
    <row r="606" spans="1:114" ht="15.75" customHeight="1">
      <c r="A606" s="61"/>
      <c r="B606" s="61"/>
      <c r="C606" s="61"/>
      <c r="D606" s="61"/>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61"/>
      <c r="AY606" s="61"/>
      <c r="AZ606" s="61"/>
      <c r="BA606" s="4"/>
      <c r="BB606" s="4"/>
      <c r="BC606" s="4"/>
      <c r="BD606" s="4"/>
      <c r="BE606" s="4"/>
      <c r="BF606" s="4"/>
      <c r="BG606" s="4"/>
      <c r="BH606" s="4"/>
      <c r="BI606" s="4"/>
      <c r="BJ606" s="4"/>
      <c r="BK606" s="4"/>
      <c r="BL606" s="4"/>
      <c r="BM606" s="4"/>
      <c r="BN606" s="61"/>
      <c r="BO606" s="61"/>
      <c r="BP606" s="61"/>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61"/>
      <c r="CU606" s="61"/>
      <c r="CV606" s="61"/>
      <c r="CW606" s="61"/>
      <c r="CX606" s="61"/>
      <c r="CY606" s="4"/>
      <c r="CZ606" s="4"/>
      <c r="DA606" s="4"/>
      <c r="DB606" s="4"/>
      <c r="DC606" s="4"/>
      <c r="DD606" s="4"/>
      <c r="DE606" s="4"/>
      <c r="DF606" s="4"/>
      <c r="DG606" s="4"/>
      <c r="DH606" s="4"/>
      <c r="DI606" s="4"/>
      <c r="DJ606" s="4"/>
    </row>
    <row r="607" spans="1:114" ht="15.75" customHeight="1">
      <c r="A607" s="61"/>
      <c r="B607" s="61"/>
      <c r="C607" s="61"/>
      <c r="D607" s="61"/>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61"/>
      <c r="AY607" s="61"/>
      <c r="AZ607" s="61"/>
      <c r="BA607" s="4"/>
      <c r="BB607" s="4"/>
      <c r="BC607" s="4"/>
      <c r="BD607" s="4"/>
      <c r="BE607" s="4"/>
      <c r="BF607" s="4"/>
      <c r="BG607" s="4"/>
      <c r="BH607" s="4"/>
      <c r="BI607" s="4"/>
      <c r="BJ607" s="4"/>
      <c r="BK607" s="4"/>
      <c r="BL607" s="4"/>
      <c r="BM607" s="4"/>
      <c r="BN607" s="61"/>
      <c r="BO607" s="61"/>
      <c r="BP607" s="61"/>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61"/>
      <c r="CU607" s="61"/>
      <c r="CV607" s="61"/>
      <c r="CW607" s="61"/>
      <c r="CX607" s="61"/>
      <c r="CY607" s="4"/>
      <c r="CZ607" s="4"/>
      <c r="DA607" s="4"/>
      <c r="DB607" s="4"/>
      <c r="DC607" s="4"/>
      <c r="DD607" s="4"/>
      <c r="DE607" s="4"/>
      <c r="DF607" s="4"/>
      <c r="DG607" s="4"/>
      <c r="DH607" s="4"/>
      <c r="DI607" s="4"/>
      <c r="DJ607" s="4"/>
    </row>
    <row r="608" spans="1:114" ht="15.75" customHeight="1">
      <c r="A608" s="61"/>
      <c r="B608" s="61"/>
      <c r="C608" s="61"/>
      <c r="D608" s="61"/>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61"/>
      <c r="AY608" s="61"/>
      <c r="AZ608" s="61"/>
      <c r="BA608" s="4"/>
      <c r="BB608" s="4"/>
      <c r="BC608" s="4"/>
      <c r="BD608" s="4"/>
      <c r="BE608" s="4"/>
      <c r="BF608" s="4"/>
      <c r="BG608" s="4"/>
      <c r="BH608" s="4"/>
      <c r="BI608" s="4"/>
      <c r="BJ608" s="4"/>
      <c r="BK608" s="4"/>
      <c r="BL608" s="4"/>
      <c r="BM608" s="4"/>
      <c r="BN608" s="61"/>
      <c r="BO608" s="61"/>
      <c r="BP608" s="61"/>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61"/>
      <c r="CU608" s="61"/>
      <c r="CV608" s="61"/>
      <c r="CW608" s="61"/>
      <c r="CX608" s="61"/>
      <c r="CY608" s="4"/>
      <c r="CZ608" s="4"/>
      <c r="DA608" s="4"/>
      <c r="DB608" s="4"/>
      <c r="DC608" s="4"/>
      <c r="DD608" s="4"/>
      <c r="DE608" s="4"/>
      <c r="DF608" s="4"/>
      <c r="DG608" s="4"/>
      <c r="DH608" s="4"/>
      <c r="DI608" s="4"/>
      <c r="DJ608" s="4"/>
    </row>
    <row r="609" spans="1:114" ht="15.75" customHeight="1">
      <c r="A609" s="61"/>
      <c r="B609" s="61"/>
      <c r="C609" s="61"/>
      <c r="D609" s="61"/>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61"/>
      <c r="AY609" s="61"/>
      <c r="AZ609" s="61"/>
      <c r="BA609" s="4"/>
      <c r="BB609" s="4"/>
      <c r="BC609" s="4"/>
      <c r="BD609" s="4"/>
      <c r="BE609" s="4"/>
      <c r="BF609" s="4"/>
      <c r="BG609" s="4"/>
      <c r="BH609" s="4"/>
      <c r="BI609" s="4"/>
      <c r="BJ609" s="4"/>
      <c r="BK609" s="4"/>
      <c r="BL609" s="4"/>
      <c r="BM609" s="4"/>
      <c r="BN609" s="61"/>
      <c r="BO609" s="61"/>
      <c r="BP609" s="61"/>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61"/>
      <c r="CU609" s="61"/>
      <c r="CV609" s="61"/>
      <c r="CW609" s="61"/>
      <c r="CX609" s="61"/>
      <c r="CY609" s="4"/>
      <c r="CZ609" s="4"/>
      <c r="DA609" s="4"/>
      <c r="DB609" s="4"/>
      <c r="DC609" s="4"/>
      <c r="DD609" s="4"/>
      <c r="DE609" s="4"/>
      <c r="DF609" s="4"/>
      <c r="DG609" s="4"/>
      <c r="DH609" s="4"/>
      <c r="DI609" s="4"/>
      <c r="DJ609" s="4"/>
    </row>
    <row r="610" spans="1:114" ht="15.75" customHeight="1">
      <c r="A610" s="61"/>
      <c r="B610" s="61"/>
      <c r="C610" s="61"/>
      <c r="D610" s="61"/>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61"/>
      <c r="AY610" s="61"/>
      <c r="AZ610" s="61"/>
      <c r="BA610" s="4"/>
      <c r="BB610" s="4"/>
      <c r="BC610" s="4"/>
      <c r="BD610" s="4"/>
      <c r="BE610" s="4"/>
      <c r="BF610" s="4"/>
      <c r="BG610" s="4"/>
      <c r="BH610" s="4"/>
      <c r="BI610" s="4"/>
      <c r="BJ610" s="4"/>
      <c r="BK610" s="4"/>
      <c r="BL610" s="4"/>
      <c r="BM610" s="4"/>
      <c r="BN610" s="61"/>
      <c r="BO610" s="61"/>
      <c r="BP610" s="61"/>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61"/>
      <c r="CU610" s="61"/>
      <c r="CV610" s="61"/>
      <c r="CW610" s="61"/>
      <c r="CX610" s="61"/>
      <c r="CY610" s="4"/>
      <c r="CZ610" s="4"/>
      <c r="DA610" s="4"/>
      <c r="DB610" s="4"/>
      <c r="DC610" s="4"/>
      <c r="DD610" s="4"/>
      <c r="DE610" s="4"/>
      <c r="DF610" s="4"/>
      <c r="DG610" s="4"/>
      <c r="DH610" s="4"/>
      <c r="DI610" s="4"/>
      <c r="DJ610" s="4"/>
    </row>
    <row r="611" spans="1:114" ht="15.75" customHeight="1">
      <c r="A611" s="61"/>
      <c r="B611" s="61"/>
      <c r="C611" s="61"/>
      <c r="D611" s="61"/>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61"/>
      <c r="AY611" s="61"/>
      <c r="AZ611" s="61"/>
      <c r="BA611" s="4"/>
      <c r="BB611" s="4"/>
      <c r="BC611" s="4"/>
      <c r="BD611" s="4"/>
      <c r="BE611" s="4"/>
      <c r="BF611" s="4"/>
      <c r="BG611" s="4"/>
      <c r="BH611" s="4"/>
      <c r="BI611" s="4"/>
      <c r="BJ611" s="4"/>
      <c r="BK611" s="4"/>
      <c r="BL611" s="4"/>
      <c r="BM611" s="4"/>
      <c r="BN611" s="61"/>
      <c r="BO611" s="61"/>
      <c r="BP611" s="61"/>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61"/>
      <c r="CU611" s="61"/>
      <c r="CV611" s="61"/>
      <c r="CW611" s="61"/>
      <c r="CX611" s="61"/>
      <c r="CY611" s="4"/>
      <c r="CZ611" s="4"/>
      <c r="DA611" s="4"/>
      <c r="DB611" s="4"/>
      <c r="DC611" s="4"/>
      <c r="DD611" s="4"/>
      <c r="DE611" s="4"/>
      <c r="DF611" s="4"/>
      <c r="DG611" s="4"/>
      <c r="DH611" s="4"/>
      <c r="DI611" s="4"/>
      <c r="DJ611" s="4"/>
    </row>
    <row r="612" spans="1:114" ht="15.75" customHeight="1">
      <c r="A612" s="61"/>
      <c r="B612" s="61"/>
      <c r="C612" s="61"/>
      <c r="D612" s="61"/>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61"/>
      <c r="AY612" s="61"/>
      <c r="AZ612" s="61"/>
      <c r="BA612" s="4"/>
      <c r="BB612" s="4"/>
      <c r="BC612" s="4"/>
      <c r="BD612" s="4"/>
      <c r="BE612" s="4"/>
      <c r="BF612" s="4"/>
      <c r="BG612" s="4"/>
      <c r="BH612" s="4"/>
      <c r="BI612" s="4"/>
      <c r="BJ612" s="4"/>
      <c r="BK612" s="4"/>
      <c r="BL612" s="4"/>
      <c r="BM612" s="4"/>
      <c r="BN612" s="61"/>
      <c r="BO612" s="61"/>
      <c r="BP612" s="61"/>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61"/>
      <c r="CU612" s="61"/>
      <c r="CV612" s="61"/>
      <c r="CW612" s="61"/>
      <c r="CX612" s="61"/>
      <c r="CY612" s="4"/>
      <c r="CZ612" s="4"/>
      <c r="DA612" s="4"/>
      <c r="DB612" s="4"/>
      <c r="DC612" s="4"/>
      <c r="DD612" s="4"/>
      <c r="DE612" s="4"/>
      <c r="DF612" s="4"/>
      <c r="DG612" s="4"/>
      <c r="DH612" s="4"/>
      <c r="DI612" s="4"/>
      <c r="DJ612" s="4"/>
    </row>
    <row r="613" spans="1:114" ht="15.75" customHeight="1">
      <c r="A613" s="61"/>
      <c r="B613" s="61"/>
      <c r="C613" s="61"/>
      <c r="D613" s="61"/>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61"/>
      <c r="AY613" s="61"/>
      <c r="AZ613" s="61"/>
      <c r="BA613" s="4"/>
      <c r="BB613" s="4"/>
      <c r="BC613" s="4"/>
      <c r="BD613" s="4"/>
      <c r="BE613" s="4"/>
      <c r="BF613" s="4"/>
      <c r="BG613" s="4"/>
      <c r="BH613" s="4"/>
      <c r="BI613" s="4"/>
      <c r="BJ613" s="4"/>
      <c r="BK613" s="4"/>
      <c r="BL613" s="4"/>
      <c r="BM613" s="4"/>
      <c r="BN613" s="61"/>
      <c r="BO613" s="61"/>
      <c r="BP613" s="61"/>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61"/>
      <c r="CU613" s="61"/>
      <c r="CV613" s="61"/>
      <c r="CW613" s="61"/>
      <c r="CX613" s="61"/>
      <c r="CY613" s="4"/>
      <c r="CZ613" s="4"/>
      <c r="DA613" s="4"/>
      <c r="DB613" s="4"/>
      <c r="DC613" s="4"/>
      <c r="DD613" s="4"/>
      <c r="DE613" s="4"/>
      <c r="DF613" s="4"/>
      <c r="DG613" s="4"/>
      <c r="DH613" s="4"/>
      <c r="DI613" s="4"/>
      <c r="DJ613" s="4"/>
    </row>
    <row r="614" spans="1:114" ht="15.75" customHeight="1">
      <c r="A614" s="61"/>
      <c r="B614" s="61"/>
      <c r="C614" s="61"/>
      <c r="D614" s="61"/>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61"/>
      <c r="AY614" s="61"/>
      <c r="AZ614" s="61"/>
      <c r="BA614" s="4"/>
      <c r="BB614" s="4"/>
      <c r="BC614" s="4"/>
      <c r="BD614" s="4"/>
      <c r="BE614" s="4"/>
      <c r="BF614" s="4"/>
      <c r="BG614" s="4"/>
      <c r="BH614" s="4"/>
      <c r="BI614" s="4"/>
      <c r="BJ614" s="4"/>
      <c r="BK614" s="4"/>
      <c r="BL614" s="4"/>
      <c r="BM614" s="4"/>
      <c r="BN614" s="61"/>
      <c r="BO614" s="61"/>
      <c r="BP614" s="61"/>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61"/>
      <c r="CU614" s="61"/>
      <c r="CV614" s="61"/>
      <c r="CW614" s="61"/>
      <c r="CX614" s="61"/>
      <c r="CY614" s="4"/>
      <c r="CZ614" s="4"/>
      <c r="DA614" s="4"/>
      <c r="DB614" s="4"/>
      <c r="DC614" s="4"/>
      <c r="DD614" s="4"/>
      <c r="DE614" s="4"/>
      <c r="DF614" s="4"/>
      <c r="DG614" s="4"/>
      <c r="DH614" s="4"/>
      <c r="DI614" s="4"/>
      <c r="DJ614" s="4"/>
    </row>
    <row r="615" spans="1:114" ht="15.75" customHeight="1">
      <c r="A615" s="61"/>
      <c r="B615" s="61"/>
      <c r="C615" s="61"/>
      <c r="D615" s="61"/>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61"/>
      <c r="AY615" s="61"/>
      <c r="AZ615" s="61"/>
      <c r="BA615" s="4"/>
      <c r="BB615" s="4"/>
      <c r="BC615" s="4"/>
      <c r="BD615" s="4"/>
      <c r="BE615" s="4"/>
      <c r="BF615" s="4"/>
      <c r="BG615" s="4"/>
      <c r="BH615" s="4"/>
      <c r="BI615" s="4"/>
      <c r="BJ615" s="4"/>
      <c r="BK615" s="4"/>
      <c r="BL615" s="4"/>
      <c r="BM615" s="4"/>
      <c r="BN615" s="61"/>
      <c r="BO615" s="61"/>
      <c r="BP615" s="61"/>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61"/>
      <c r="CU615" s="61"/>
      <c r="CV615" s="61"/>
      <c r="CW615" s="61"/>
      <c r="CX615" s="61"/>
      <c r="CY615" s="4"/>
      <c r="CZ615" s="4"/>
      <c r="DA615" s="4"/>
      <c r="DB615" s="4"/>
      <c r="DC615" s="4"/>
      <c r="DD615" s="4"/>
      <c r="DE615" s="4"/>
      <c r="DF615" s="4"/>
      <c r="DG615" s="4"/>
      <c r="DH615" s="4"/>
      <c r="DI615" s="4"/>
      <c r="DJ615" s="4"/>
    </row>
    <row r="616" spans="1:114" ht="15.75" customHeight="1">
      <c r="A616" s="61"/>
      <c r="B616" s="61"/>
      <c r="C616" s="61"/>
      <c r="D616" s="61"/>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61"/>
      <c r="AY616" s="61"/>
      <c r="AZ616" s="61"/>
      <c r="BA616" s="4"/>
      <c r="BB616" s="4"/>
      <c r="BC616" s="4"/>
      <c r="BD616" s="4"/>
      <c r="BE616" s="4"/>
      <c r="BF616" s="4"/>
      <c r="BG616" s="4"/>
      <c r="BH616" s="4"/>
      <c r="BI616" s="4"/>
      <c r="BJ616" s="4"/>
      <c r="BK616" s="4"/>
      <c r="BL616" s="4"/>
      <c r="BM616" s="4"/>
      <c r="BN616" s="61"/>
      <c r="BO616" s="61"/>
      <c r="BP616" s="61"/>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61"/>
      <c r="CU616" s="61"/>
      <c r="CV616" s="61"/>
      <c r="CW616" s="61"/>
      <c r="CX616" s="61"/>
      <c r="CY616" s="4"/>
      <c r="CZ616" s="4"/>
      <c r="DA616" s="4"/>
      <c r="DB616" s="4"/>
      <c r="DC616" s="4"/>
      <c r="DD616" s="4"/>
      <c r="DE616" s="4"/>
      <c r="DF616" s="4"/>
      <c r="DG616" s="4"/>
      <c r="DH616" s="4"/>
      <c r="DI616" s="4"/>
      <c r="DJ616" s="4"/>
    </row>
    <row r="617" spans="1:114" ht="15.75" customHeight="1">
      <c r="A617" s="61"/>
      <c r="B617" s="61"/>
      <c r="C617" s="61"/>
      <c r="D617" s="61"/>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61"/>
      <c r="AY617" s="61"/>
      <c r="AZ617" s="61"/>
      <c r="BA617" s="4"/>
      <c r="BB617" s="4"/>
      <c r="BC617" s="4"/>
      <c r="BD617" s="4"/>
      <c r="BE617" s="4"/>
      <c r="BF617" s="4"/>
      <c r="BG617" s="4"/>
      <c r="BH617" s="4"/>
      <c r="BI617" s="4"/>
      <c r="BJ617" s="4"/>
      <c r="BK617" s="4"/>
      <c r="BL617" s="4"/>
      <c r="BM617" s="4"/>
      <c r="BN617" s="61"/>
      <c r="BO617" s="61"/>
      <c r="BP617" s="61"/>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61"/>
      <c r="CU617" s="61"/>
      <c r="CV617" s="61"/>
      <c r="CW617" s="61"/>
      <c r="CX617" s="61"/>
      <c r="CY617" s="4"/>
      <c r="CZ617" s="4"/>
      <c r="DA617" s="4"/>
      <c r="DB617" s="4"/>
      <c r="DC617" s="4"/>
      <c r="DD617" s="4"/>
      <c r="DE617" s="4"/>
      <c r="DF617" s="4"/>
      <c r="DG617" s="4"/>
      <c r="DH617" s="4"/>
      <c r="DI617" s="4"/>
      <c r="DJ617" s="4"/>
    </row>
    <row r="618" spans="1:114" ht="15.75" customHeight="1">
      <c r="A618" s="61"/>
      <c r="B618" s="61"/>
      <c r="C618" s="61"/>
      <c r="D618" s="61"/>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61"/>
      <c r="AY618" s="61"/>
      <c r="AZ618" s="61"/>
      <c r="BA618" s="4"/>
      <c r="BB618" s="4"/>
      <c r="BC618" s="4"/>
      <c r="BD618" s="4"/>
      <c r="BE618" s="4"/>
      <c r="BF618" s="4"/>
      <c r="BG618" s="4"/>
      <c r="BH618" s="4"/>
      <c r="BI618" s="4"/>
      <c r="BJ618" s="4"/>
      <c r="BK618" s="4"/>
      <c r="BL618" s="4"/>
      <c r="BM618" s="4"/>
      <c r="BN618" s="61"/>
      <c r="BO618" s="61"/>
      <c r="BP618" s="61"/>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61"/>
      <c r="CU618" s="61"/>
      <c r="CV618" s="61"/>
      <c r="CW618" s="61"/>
      <c r="CX618" s="61"/>
      <c r="CY618" s="4"/>
      <c r="CZ618" s="4"/>
      <c r="DA618" s="4"/>
      <c r="DB618" s="4"/>
      <c r="DC618" s="4"/>
      <c r="DD618" s="4"/>
      <c r="DE618" s="4"/>
      <c r="DF618" s="4"/>
      <c r="DG618" s="4"/>
      <c r="DH618" s="4"/>
      <c r="DI618" s="4"/>
      <c r="DJ618" s="4"/>
    </row>
    <row r="619" spans="1:114" ht="15.75" customHeight="1">
      <c r="A619" s="61"/>
      <c r="B619" s="61"/>
      <c r="C619" s="61"/>
      <c r="D619" s="61"/>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61"/>
      <c r="AY619" s="61"/>
      <c r="AZ619" s="61"/>
      <c r="BA619" s="4"/>
      <c r="BB619" s="4"/>
      <c r="BC619" s="4"/>
      <c r="BD619" s="4"/>
      <c r="BE619" s="4"/>
      <c r="BF619" s="4"/>
      <c r="BG619" s="4"/>
      <c r="BH619" s="4"/>
      <c r="BI619" s="4"/>
      <c r="BJ619" s="4"/>
      <c r="BK619" s="4"/>
      <c r="BL619" s="4"/>
      <c r="BM619" s="4"/>
      <c r="BN619" s="61"/>
      <c r="BO619" s="61"/>
      <c r="BP619" s="61"/>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61"/>
      <c r="CU619" s="61"/>
      <c r="CV619" s="61"/>
      <c r="CW619" s="61"/>
      <c r="CX619" s="61"/>
      <c r="CY619" s="4"/>
      <c r="CZ619" s="4"/>
      <c r="DA619" s="4"/>
      <c r="DB619" s="4"/>
      <c r="DC619" s="4"/>
      <c r="DD619" s="4"/>
      <c r="DE619" s="4"/>
      <c r="DF619" s="4"/>
      <c r="DG619" s="4"/>
      <c r="DH619" s="4"/>
      <c r="DI619" s="4"/>
      <c r="DJ619" s="4"/>
    </row>
    <row r="620" spans="1:114" ht="15.75" customHeight="1">
      <c r="A620" s="61"/>
      <c r="B620" s="61"/>
      <c r="C620" s="61"/>
      <c r="D620" s="61"/>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61"/>
      <c r="AY620" s="61"/>
      <c r="AZ620" s="61"/>
      <c r="BA620" s="4"/>
      <c r="BB620" s="4"/>
      <c r="BC620" s="4"/>
      <c r="BD620" s="4"/>
      <c r="BE620" s="4"/>
      <c r="BF620" s="4"/>
      <c r="BG620" s="4"/>
      <c r="BH620" s="4"/>
      <c r="BI620" s="4"/>
      <c r="BJ620" s="4"/>
      <c r="BK620" s="4"/>
      <c r="BL620" s="4"/>
      <c r="BM620" s="4"/>
      <c r="BN620" s="61"/>
      <c r="BO620" s="61"/>
      <c r="BP620" s="61"/>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61"/>
      <c r="CU620" s="61"/>
      <c r="CV620" s="61"/>
      <c r="CW620" s="61"/>
      <c r="CX620" s="61"/>
      <c r="CY620" s="4"/>
      <c r="CZ620" s="4"/>
      <c r="DA620" s="4"/>
      <c r="DB620" s="4"/>
      <c r="DC620" s="4"/>
      <c r="DD620" s="4"/>
      <c r="DE620" s="4"/>
      <c r="DF620" s="4"/>
      <c r="DG620" s="4"/>
      <c r="DH620" s="4"/>
      <c r="DI620" s="4"/>
      <c r="DJ620" s="4"/>
    </row>
    <row r="621" spans="1:114" ht="15.75" customHeight="1">
      <c r="A621" s="61"/>
      <c r="B621" s="61"/>
      <c r="C621" s="61"/>
      <c r="D621" s="61"/>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61"/>
      <c r="AY621" s="61"/>
      <c r="AZ621" s="61"/>
      <c r="BA621" s="4"/>
      <c r="BB621" s="4"/>
      <c r="BC621" s="4"/>
      <c r="BD621" s="4"/>
      <c r="BE621" s="4"/>
      <c r="BF621" s="4"/>
      <c r="BG621" s="4"/>
      <c r="BH621" s="4"/>
      <c r="BI621" s="4"/>
      <c r="BJ621" s="4"/>
      <c r="BK621" s="4"/>
      <c r="BL621" s="4"/>
      <c r="BM621" s="4"/>
      <c r="BN621" s="61"/>
      <c r="BO621" s="61"/>
      <c r="BP621" s="61"/>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61"/>
      <c r="CU621" s="61"/>
      <c r="CV621" s="61"/>
      <c r="CW621" s="61"/>
      <c r="CX621" s="61"/>
      <c r="CY621" s="4"/>
      <c r="CZ621" s="4"/>
      <c r="DA621" s="4"/>
      <c r="DB621" s="4"/>
      <c r="DC621" s="4"/>
      <c r="DD621" s="4"/>
      <c r="DE621" s="4"/>
      <c r="DF621" s="4"/>
      <c r="DG621" s="4"/>
      <c r="DH621" s="4"/>
      <c r="DI621" s="4"/>
      <c r="DJ621" s="4"/>
    </row>
    <row r="622" spans="1:114" ht="15.75" customHeight="1">
      <c r="A622" s="61"/>
      <c r="B622" s="61"/>
      <c r="C622" s="61"/>
      <c r="D622" s="61"/>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61"/>
      <c r="AY622" s="61"/>
      <c r="AZ622" s="61"/>
      <c r="BA622" s="4"/>
      <c r="BB622" s="4"/>
      <c r="BC622" s="4"/>
      <c r="BD622" s="4"/>
      <c r="BE622" s="4"/>
      <c r="BF622" s="4"/>
      <c r="BG622" s="4"/>
      <c r="BH622" s="4"/>
      <c r="BI622" s="4"/>
      <c r="BJ622" s="4"/>
      <c r="BK622" s="4"/>
      <c r="BL622" s="4"/>
      <c r="BM622" s="4"/>
      <c r="BN622" s="61"/>
      <c r="BO622" s="61"/>
      <c r="BP622" s="61"/>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61"/>
      <c r="CU622" s="61"/>
      <c r="CV622" s="61"/>
      <c r="CW622" s="61"/>
      <c r="CX622" s="61"/>
      <c r="CY622" s="4"/>
      <c r="CZ622" s="4"/>
      <c r="DA622" s="4"/>
      <c r="DB622" s="4"/>
      <c r="DC622" s="4"/>
      <c r="DD622" s="4"/>
      <c r="DE622" s="4"/>
      <c r="DF622" s="4"/>
      <c r="DG622" s="4"/>
      <c r="DH622" s="4"/>
      <c r="DI622" s="4"/>
      <c r="DJ622" s="4"/>
    </row>
    <row r="623" spans="1:114" ht="15.75" customHeight="1">
      <c r="A623" s="61"/>
      <c r="B623" s="61"/>
      <c r="C623" s="61"/>
      <c r="D623" s="61"/>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61"/>
      <c r="AY623" s="61"/>
      <c r="AZ623" s="61"/>
      <c r="BA623" s="4"/>
      <c r="BB623" s="4"/>
      <c r="BC623" s="4"/>
      <c r="BD623" s="4"/>
      <c r="BE623" s="4"/>
      <c r="BF623" s="4"/>
      <c r="BG623" s="4"/>
      <c r="BH623" s="4"/>
      <c r="BI623" s="4"/>
      <c r="BJ623" s="4"/>
      <c r="BK623" s="4"/>
      <c r="BL623" s="4"/>
      <c r="BM623" s="4"/>
      <c r="BN623" s="61"/>
      <c r="BO623" s="61"/>
      <c r="BP623" s="61"/>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61"/>
      <c r="CU623" s="61"/>
      <c r="CV623" s="61"/>
      <c r="CW623" s="61"/>
      <c r="CX623" s="61"/>
      <c r="CY623" s="4"/>
      <c r="CZ623" s="4"/>
      <c r="DA623" s="4"/>
      <c r="DB623" s="4"/>
      <c r="DC623" s="4"/>
      <c r="DD623" s="4"/>
      <c r="DE623" s="4"/>
      <c r="DF623" s="4"/>
      <c r="DG623" s="4"/>
      <c r="DH623" s="4"/>
      <c r="DI623" s="4"/>
      <c r="DJ623" s="4"/>
    </row>
    <row r="624" spans="1:114" ht="15.75" customHeight="1">
      <c r="A624" s="61"/>
      <c r="B624" s="61"/>
      <c r="C624" s="61"/>
      <c r="D624" s="61"/>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61"/>
      <c r="AY624" s="61"/>
      <c r="AZ624" s="61"/>
      <c r="BA624" s="4"/>
      <c r="BB624" s="4"/>
      <c r="BC624" s="4"/>
      <c r="BD624" s="4"/>
      <c r="BE624" s="4"/>
      <c r="BF624" s="4"/>
      <c r="BG624" s="4"/>
      <c r="BH624" s="4"/>
      <c r="BI624" s="4"/>
      <c r="BJ624" s="4"/>
      <c r="BK624" s="4"/>
      <c r="BL624" s="4"/>
      <c r="BM624" s="4"/>
      <c r="BN624" s="61"/>
      <c r="BO624" s="61"/>
      <c r="BP624" s="61"/>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61"/>
      <c r="CU624" s="61"/>
      <c r="CV624" s="61"/>
      <c r="CW624" s="61"/>
      <c r="CX624" s="61"/>
      <c r="CY624" s="4"/>
      <c r="CZ624" s="4"/>
      <c r="DA624" s="4"/>
      <c r="DB624" s="4"/>
      <c r="DC624" s="4"/>
      <c r="DD624" s="4"/>
      <c r="DE624" s="4"/>
      <c r="DF624" s="4"/>
      <c r="DG624" s="4"/>
      <c r="DH624" s="4"/>
      <c r="DI624" s="4"/>
      <c r="DJ624" s="4"/>
    </row>
    <row r="625" spans="1:114" ht="15.75" customHeight="1">
      <c r="A625" s="61"/>
      <c r="B625" s="61"/>
      <c r="C625" s="61"/>
      <c r="D625" s="61"/>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61"/>
      <c r="AY625" s="61"/>
      <c r="AZ625" s="61"/>
      <c r="BA625" s="4"/>
      <c r="BB625" s="4"/>
      <c r="BC625" s="4"/>
      <c r="BD625" s="4"/>
      <c r="BE625" s="4"/>
      <c r="BF625" s="4"/>
      <c r="BG625" s="4"/>
      <c r="BH625" s="4"/>
      <c r="BI625" s="4"/>
      <c r="BJ625" s="4"/>
      <c r="BK625" s="4"/>
      <c r="BL625" s="4"/>
      <c r="BM625" s="4"/>
      <c r="BN625" s="61"/>
      <c r="BO625" s="61"/>
      <c r="BP625" s="61"/>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61"/>
      <c r="CU625" s="61"/>
      <c r="CV625" s="61"/>
      <c r="CW625" s="61"/>
      <c r="CX625" s="61"/>
      <c r="CY625" s="4"/>
      <c r="CZ625" s="4"/>
      <c r="DA625" s="4"/>
      <c r="DB625" s="4"/>
      <c r="DC625" s="4"/>
      <c r="DD625" s="4"/>
      <c r="DE625" s="4"/>
      <c r="DF625" s="4"/>
      <c r="DG625" s="4"/>
      <c r="DH625" s="4"/>
      <c r="DI625" s="4"/>
      <c r="DJ625" s="4"/>
    </row>
    <row r="626" spans="1:114" ht="15.75" customHeight="1">
      <c r="A626" s="61"/>
      <c r="B626" s="61"/>
      <c r="C626" s="61"/>
      <c r="D626" s="61"/>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61"/>
      <c r="AY626" s="61"/>
      <c r="AZ626" s="61"/>
      <c r="BA626" s="4"/>
      <c r="BB626" s="4"/>
      <c r="BC626" s="4"/>
      <c r="BD626" s="4"/>
      <c r="BE626" s="4"/>
      <c r="BF626" s="4"/>
      <c r="BG626" s="4"/>
      <c r="BH626" s="4"/>
      <c r="BI626" s="4"/>
      <c r="BJ626" s="4"/>
      <c r="BK626" s="4"/>
      <c r="BL626" s="4"/>
      <c r="BM626" s="4"/>
      <c r="BN626" s="61"/>
      <c r="BO626" s="61"/>
      <c r="BP626" s="61"/>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61"/>
      <c r="CU626" s="61"/>
      <c r="CV626" s="61"/>
      <c r="CW626" s="61"/>
      <c r="CX626" s="61"/>
      <c r="CY626" s="4"/>
      <c r="CZ626" s="4"/>
      <c r="DA626" s="4"/>
      <c r="DB626" s="4"/>
      <c r="DC626" s="4"/>
      <c r="DD626" s="4"/>
      <c r="DE626" s="4"/>
      <c r="DF626" s="4"/>
      <c r="DG626" s="4"/>
      <c r="DH626" s="4"/>
      <c r="DI626" s="4"/>
      <c r="DJ626" s="4"/>
    </row>
    <row r="627" spans="1:114" ht="15.75" customHeight="1">
      <c r="A627" s="61"/>
      <c r="B627" s="61"/>
      <c r="C627" s="61"/>
      <c r="D627" s="61"/>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61"/>
      <c r="AY627" s="61"/>
      <c r="AZ627" s="61"/>
      <c r="BA627" s="4"/>
      <c r="BB627" s="4"/>
      <c r="BC627" s="4"/>
      <c r="BD627" s="4"/>
      <c r="BE627" s="4"/>
      <c r="BF627" s="4"/>
      <c r="BG627" s="4"/>
      <c r="BH627" s="4"/>
      <c r="BI627" s="4"/>
      <c r="BJ627" s="4"/>
      <c r="BK627" s="4"/>
      <c r="BL627" s="4"/>
      <c r="BM627" s="4"/>
      <c r="BN627" s="61"/>
      <c r="BO627" s="61"/>
      <c r="BP627" s="61"/>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61"/>
      <c r="CU627" s="61"/>
      <c r="CV627" s="61"/>
      <c r="CW627" s="61"/>
      <c r="CX627" s="61"/>
      <c r="CY627" s="4"/>
      <c r="CZ627" s="4"/>
      <c r="DA627" s="4"/>
      <c r="DB627" s="4"/>
      <c r="DC627" s="4"/>
      <c r="DD627" s="4"/>
      <c r="DE627" s="4"/>
      <c r="DF627" s="4"/>
      <c r="DG627" s="4"/>
      <c r="DH627" s="4"/>
      <c r="DI627" s="4"/>
      <c r="DJ627" s="4"/>
    </row>
    <row r="628" spans="1:114" ht="15.75" customHeight="1">
      <c r="A628" s="61"/>
      <c r="B628" s="61"/>
      <c r="C628" s="61"/>
      <c r="D628" s="61"/>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61"/>
      <c r="AY628" s="61"/>
      <c r="AZ628" s="61"/>
      <c r="BA628" s="4"/>
      <c r="BB628" s="4"/>
      <c r="BC628" s="4"/>
      <c r="BD628" s="4"/>
      <c r="BE628" s="4"/>
      <c r="BF628" s="4"/>
      <c r="BG628" s="4"/>
      <c r="BH628" s="4"/>
      <c r="BI628" s="4"/>
      <c r="BJ628" s="4"/>
      <c r="BK628" s="4"/>
      <c r="BL628" s="4"/>
      <c r="BM628" s="4"/>
      <c r="BN628" s="61"/>
      <c r="BO628" s="61"/>
      <c r="BP628" s="61"/>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61"/>
      <c r="CU628" s="61"/>
      <c r="CV628" s="61"/>
      <c r="CW628" s="61"/>
      <c r="CX628" s="61"/>
      <c r="CY628" s="4"/>
      <c r="CZ628" s="4"/>
      <c r="DA628" s="4"/>
      <c r="DB628" s="4"/>
      <c r="DC628" s="4"/>
      <c r="DD628" s="4"/>
      <c r="DE628" s="4"/>
      <c r="DF628" s="4"/>
      <c r="DG628" s="4"/>
      <c r="DH628" s="4"/>
      <c r="DI628" s="4"/>
      <c r="DJ628" s="4"/>
    </row>
    <row r="629" spans="1:114" ht="15.75" customHeight="1">
      <c r="A629" s="61"/>
      <c r="B629" s="61"/>
      <c r="C629" s="61"/>
      <c r="D629" s="61"/>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61"/>
      <c r="AY629" s="61"/>
      <c r="AZ629" s="61"/>
      <c r="BA629" s="4"/>
      <c r="BB629" s="4"/>
      <c r="BC629" s="4"/>
      <c r="BD629" s="4"/>
      <c r="BE629" s="4"/>
      <c r="BF629" s="4"/>
      <c r="BG629" s="4"/>
      <c r="BH629" s="4"/>
      <c r="BI629" s="4"/>
      <c r="BJ629" s="4"/>
      <c r="BK629" s="4"/>
      <c r="BL629" s="4"/>
      <c r="BM629" s="4"/>
      <c r="BN629" s="61"/>
      <c r="BO629" s="61"/>
      <c r="BP629" s="61"/>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61"/>
      <c r="CU629" s="61"/>
      <c r="CV629" s="61"/>
      <c r="CW629" s="61"/>
      <c r="CX629" s="61"/>
      <c r="CY629" s="4"/>
      <c r="CZ629" s="4"/>
      <c r="DA629" s="4"/>
      <c r="DB629" s="4"/>
      <c r="DC629" s="4"/>
      <c r="DD629" s="4"/>
      <c r="DE629" s="4"/>
      <c r="DF629" s="4"/>
      <c r="DG629" s="4"/>
      <c r="DH629" s="4"/>
      <c r="DI629" s="4"/>
      <c r="DJ629" s="4"/>
    </row>
    <row r="630" spans="1:114" ht="15.75" customHeight="1">
      <c r="A630" s="61"/>
      <c r="B630" s="61"/>
      <c r="C630" s="61"/>
      <c r="D630" s="61"/>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61"/>
      <c r="AY630" s="61"/>
      <c r="AZ630" s="61"/>
      <c r="BA630" s="4"/>
      <c r="BB630" s="4"/>
      <c r="BC630" s="4"/>
      <c r="BD630" s="4"/>
      <c r="BE630" s="4"/>
      <c r="BF630" s="4"/>
      <c r="BG630" s="4"/>
      <c r="BH630" s="4"/>
      <c r="BI630" s="4"/>
      <c r="BJ630" s="4"/>
      <c r="BK630" s="4"/>
      <c r="BL630" s="4"/>
      <c r="BM630" s="4"/>
      <c r="BN630" s="61"/>
      <c r="BO630" s="61"/>
      <c r="BP630" s="61"/>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61"/>
      <c r="CU630" s="61"/>
      <c r="CV630" s="61"/>
      <c r="CW630" s="61"/>
      <c r="CX630" s="61"/>
      <c r="CY630" s="4"/>
      <c r="CZ630" s="4"/>
      <c r="DA630" s="4"/>
      <c r="DB630" s="4"/>
      <c r="DC630" s="4"/>
      <c r="DD630" s="4"/>
      <c r="DE630" s="4"/>
      <c r="DF630" s="4"/>
      <c r="DG630" s="4"/>
      <c r="DH630" s="4"/>
      <c r="DI630" s="4"/>
      <c r="DJ630" s="4"/>
    </row>
    <row r="631" spans="1:114" ht="15.75" customHeight="1">
      <c r="A631" s="61"/>
      <c r="B631" s="61"/>
      <c r="C631" s="61"/>
      <c r="D631" s="61"/>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61"/>
      <c r="AY631" s="61"/>
      <c r="AZ631" s="61"/>
      <c r="BA631" s="4"/>
      <c r="BB631" s="4"/>
      <c r="BC631" s="4"/>
      <c r="BD631" s="4"/>
      <c r="BE631" s="4"/>
      <c r="BF631" s="4"/>
      <c r="BG631" s="4"/>
      <c r="BH631" s="4"/>
      <c r="BI631" s="4"/>
      <c r="BJ631" s="4"/>
      <c r="BK631" s="4"/>
      <c r="BL631" s="4"/>
      <c r="BM631" s="4"/>
      <c r="BN631" s="61"/>
      <c r="BO631" s="61"/>
      <c r="BP631" s="61"/>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61"/>
      <c r="CU631" s="61"/>
      <c r="CV631" s="61"/>
      <c r="CW631" s="61"/>
      <c r="CX631" s="61"/>
      <c r="CY631" s="4"/>
      <c r="CZ631" s="4"/>
      <c r="DA631" s="4"/>
      <c r="DB631" s="4"/>
      <c r="DC631" s="4"/>
      <c r="DD631" s="4"/>
      <c r="DE631" s="4"/>
      <c r="DF631" s="4"/>
      <c r="DG631" s="4"/>
      <c r="DH631" s="4"/>
      <c r="DI631" s="4"/>
      <c r="DJ631" s="4"/>
    </row>
    <row r="632" spans="1:114" ht="15.75" customHeight="1">
      <c r="A632" s="61"/>
      <c r="B632" s="61"/>
      <c r="C632" s="61"/>
      <c r="D632" s="61"/>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61"/>
      <c r="AY632" s="61"/>
      <c r="AZ632" s="61"/>
      <c r="BA632" s="4"/>
      <c r="BB632" s="4"/>
      <c r="BC632" s="4"/>
      <c r="BD632" s="4"/>
      <c r="BE632" s="4"/>
      <c r="BF632" s="4"/>
      <c r="BG632" s="4"/>
      <c r="BH632" s="4"/>
      <c r="BI632" s="4"/>
      <c r="BJ632" s="4"/>
      <c r="BK632" s="4"/>
      <c r="BL632" s="4"/>
      <c r="BM632" s="4"/>
      <c r="BN632" s="61"/>
      <c r="BO632" s="61"/>
      <c r="BP632" s="61"/>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61"/>
      <c r="CU632" s="61"/>
      <c r="CV632" s="61"/>
      <c r="CW632" s="61"/>
      <c r="CX632" s="61"/>
      <c r="CY632" s="4"/>
      <c r="CZ632" s="4"/>
      <c r="DA632" s="4"/>
      <c r="DB632" s="4"/>
      <c r="DC632" s="4"/>
      <c r="DD632" s="4"/>
      <c r="DE632" s="4"/>
      <c r="DF632" s="4"/>
      <c r="DG632" s="4"/>
      <c r="DH632" s="4"/>
      <c r="DI632" s="4"/>
      <c r="DJ632" s="4"/>
    </row>
    <row r="633" spans="1:114" ht="15.75" customHeight="1">
      <c r="A633" s="61"/>
      <c r="B633" s="61"/>
      <c r="C633" s="61"/>
      <c r="D633" s="61"/>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61"/>
      <c r="AY633" s="61"/>
      <c r="AZ633" s="61"/>
      <c r="BA633" s="4"/>
      <c r="BB633" s="4"/>
      <c r="BC633" s="4"/>
      <c r="BD633" s="4"/>
      <c r="BE633" s="4"/>
      <c r="BF633" s="4"/>
      <c r="BG633" s="4"/>
      <c r="BH633" s="4"/>
      <c r="BI633" s="4"/>
      <c r="BJ633" s="4"/>
      <c r="BK633" s="4"/>
      <c r="BL633" s="4"/>
      <c r="BM633" s="4"/>
      <c r="BN633" s="61"/>
      <c r="BO633" s="61"/>
      <c r="BP633" s="61"/>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61"/>
      <c r="CU633" s="61"/>
      <c r="CV633" s="61"/>
      <c r="CW633" s="61"/>
      <c r="CX633" s="61"/>
      <c r="CY633" s="4"/>
      <c r="CZ633" s="4"/>
      <c r="DA633" s="4"/>
      <c r="DB633" s="4"/>
      <c r="DC633" s="4"/>
      <c r="DD633" s="4"/>
      <c r="DE633" s="4"/>
      <c r="DF633" s="4"/>
      <c r="DG633" s="4"/>
      <c r="DH633" s="4"/>
      <c r="DI633" s="4"/>
      <c r="DJ633" s="4"/>
    </row>
    <row r="634" spans="1:114" ht="15.75" customHeight="1">
      <c r="A634" s="61"/>
      <c r="B634" s="61"/>
      <c r="C634" s="61"/>
      <c r="D634" s="61"/>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61"/>
      <c r="AY634" s="61"/>
      <c r="AZ634" s="61"/>
      <c r="BA634" s="4"/>
      <c r="BB634" s="4"/>
      <c r="BC634" s="4"/>
      <c r="BD634" s="4"/>
      <c r="BE634" s="4"/>
      <c r="BF634" s="4"/>
      <c r="BG634" s="4"/>
      <c r="BH634" s="4"/>
      <c r="BI634" s="4"/>
      <c r="BJ634" s="4"/>
      <c r="BK634" s="4"/>
      <c r="BL634" s="4"/>
      <c r="BM634" s="4"/>
      <c r="BN634" s="61"/>
      <c r="BO634" s="61"/>
      <c r="BP634" s="61"/>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61"/>
      <c r="CU634" s="61"/>
      <c r="CV634" s="61"/>
      <c r="CW634" s="61"/>
      <c r="CX634" s="61"/>
      <c r="CY634" s="4"/>
      <c r="CZ634" s="4"/>
      <c r="DA634" s="4"/>
      <c r="DB634" s="4"/>
      <c r="DC634" s="4"/>
      <c r="DD634" s="4"/>
      <c r="DE634" s="4"/>
      <c r="DF634" s="4"/>
      <c r="DG634" s="4"/>
      <c r="DH634" s="4"/>
      <c r="DI634" s="4"/>
      <c r="DJ634" s="4"/>
    </row>
    <row r="635" spans="1:114" ht="15.75" customHeight="1">
      <c r="A635" s="61"/>
      <c r="B635" s="61"/>
      <c r="C635" s="61"/>
      <c r="D635" s="61"/>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61"/>
      <c r="AY635" s="61"/>
      <c r="AZ635" s="61"/>
      <c r="BA635" s="4"/>
      <c r="BB635" s="4"/>
      <c r="BC635" s="4"/>
      <c r="BD635" s="4"/>
      <c r="BE635" s="4"/>
      <c r="BF635" s="4"/>
      <c r="BG635" s="4"/>
      <c r="BH635" s="4"/>
      <c r="BI635" s="4"/>
      <c r="BJ635" s="4"/>
      <c r="BK635" s="4"/>
      <c r="BL635" s="4"/>
      <c r="BM635" s="4"/>
      <c r="BN635" s="61"/>
      <c r="BO635" s="61"/>
      <c r="BP635" s="61"/>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61"/>
      <c r="CU635" s="61"/>
      <c r="CV635" s="61"/>
      <c r="CW635" s="61"/>
      <c r="CX635" s="61"/>
      <c r="CY635" s="4"/>
      <c r="CZ635" s="4"/>
      <c r="DA635" s="4"/>
      <c r="DB635" s="4"/>
      <c r="DC635" s="4"/>
      <c r="DD635" s="4"/>
      <c r="DE635" s="4"/>
      <c r="DF635" s="4"/>
      <c r="DG635" s="4"/>
      <c r="DH635" s="4"/>
      <c r="DI635" s="4"/>
      <c r="DJ635" s="4"/>
    </row>
    <row r="636" spans="1:114" ht="15.75" customHeight="1">
      <c r="A636" s="61"/>
      <c r="B636" s="61"/>
      <c r="C636" s="61"/>
      <c r="D636" s="61"/>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61"/>
      <c r="AY636" s="61"/>
      <c r="AZ636" s="61"/>
      <c r="BA636" s="4"/>
      <c r="BB636" s="4"/>
      <c r="BC636" s="4"/>
      <c r="BD636" s="4"/>
      <c r="BE636" s="4"/>
      <c r="BF636" s="4"/>
      <c r="BG636" s="4"/>
      <c r="BH636" s="4"/>
      <c r="BI636" s="4"/>
      <c r="BJ636" s="4"/>
      <c r="BK636" s="4"/>
      <c r="BL636" s="4"/>
      <c r="BM636" s="4"/>
      <c r="BN636" s="61"/>
      <c r="BO636" s="61"/>
      <c r="BP636" s="61"/>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61"/>
      <c r="CU636" s="61"/>
      <c r="CV636" s="61"/>
      <c r="CW636" s="61"/>
      <c r="CX636" s="61"/>
      <c r="CY636" s="4"/>
      <c r="CZ636" s="4"/>
      <c r="DA636" s="4"/>
      <c r="DB636" s="4"/>
      <c r="DC636" s="4"/>
      <c r="DD636" s="4"/>
      <c r="DE636" s="4"/>
      <c r="DF636" s="4"/>
      <c r="DG636" s="4"/>
      <c r="DH636" s="4"/>
      <c r="DI636" s="4"/>
      <c r="DJ636" s="4"/>
    </row>
    <row r="637" spans="1:114" ht="15.75" customHeight="1">
      <c r="A637" s="61"/>
      <c r="B637" s="61"/>
      <c r="C637" s="61"/>
      <c r="D637" s="61"/>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61"/>
      <c r="AY637" s="61"/>
      <c r="AZ637" s="61"/>
      <c r="BA637" s="4"/>
      <c r="BB637" s="4"/>
      <c r="BC637" s="4"/>
      <c r="BD637" s="4"/>
      <c r="BE637" s="4"/>
      <c r="BF637" s="4"/>
      <c r="BG637" s="4"/>
      <c r="BH637" s="4"/>
      <c r="BI637" s="4"/>
      <c r="BJ637" s="4"/>
      <c r="BK637" s="4"/>
      <c r="BL637" s="4"/>
      <c r="BM637" s="4"/>
      <c r="BN637" s="61"/>
      <c r="BO637" s="61"/>
      <c r="BP637" s="61"/>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61"/>
      <c r="CU637" s="61"/>
      <c r="CV637" s="61"/>
      <c r="CW637" s="61"/>
      <c r="CX637" s="61"/>
      <c r="CY637" s="4"/>
      <c r="CZ637" s="4"/>
      <c r="DA637" s="4"/>
      <c r="DB637" s="4"/>
      <c r="DC637" s="4"/>
      <c r="DD637" s="4"/>
      <c r="DE637" s="4"/>
      <c r="DF637" s="4"/>
      <c r="DG637" s="4"/>
      <c r="DH637" s="4"/>
      <c r="DI637" s="4"/>
      <c r="DJ637" s="4"/>
    </row>
    <row r="638" spans="1:114" ht="15.75" customHeight="1">
      <c r="A638" s="61"/>
      <c r="B638" s="61"/>
      <c r="C638" s="61"/>
      <c r="D638" s="61"/>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61"/>
      <c r="AY638" s="61"/>
      <c r="AZ638" s="61"/>
      <c r="BA638" s="4"/>
      <c r="BB638" s="4"/>
      <c r="BC638" s="4"/>
      <c r="BD638" s="4"/>
      <c r="BE638" s="4"/>
      <c r="BF638" s="4"/>
      <c r="BG638" s="4"/>
      <c r="BH638" s="4"/>
      <c r="BI638" s="4"/>
      <c r="BJ638" s="4"/>
      <c r="BK638" s="4"/>
      <c r="BL638" s="4"/>
      <c r="BM638" s="4"/>
      <c r="BN638" s="61"/>
      <c r="BO638" s="61"/>
      <c r="BP638" s="61"/>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61"/>
      <c r="CU638" s="61"/>
      <c r="CV638" s="61"/>
      <c r="CW638" s="61"/>
      <c r="CX638" s="61"/>
      <c r="CY638" s="4"/>
      <c r="CZ638" s="4"/>
      <c r="DA638" s="4"/>
      <c r="DB638" s="4"/>
      <c r="DC638" s="4"/>
      <c r="DD638" s="4"/>
      <c r="DE638" s="4"/>
      <c r="DF638" s="4"/>
      <c r="DG638" s="4"/>
      <c r="DH638" s="4"/>
      <c r="DI638" s="4"/>
      <c r="DJ638" s="4"/>
    </row>
    <row r="639" spans="1:114" ht="15.75" customHeight="1">
      <c r="A639" s="61"/>
      <c r="B639" s="61"/>
      <c r="C639" s="61"/>
      <c r="D639" s="61"/>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61"/>
      <c r="AY639" s="61"/>
      <c r="AZ639" s="61"/>
      <c r="BA639" s="4"/>
      <c r="BB639" s="4"/>
      <c r="BC639" s="4"/>
      <c r="BD639" s="4"/>
      <c r="BE639" s="4"/>
      <c r="BF639" s="4"/>
      <c r="BG639" s="4"/>
      <c r="BH639" s="4"/>
      <c r="BI639" s="4"/>
      <c r="BJ639" s="4"/>
      <c r="BK639" s="4"/>
      <c r="BL639" s="4"/>
      <c r="BM639" s="4"/>
      <c r="BN639" s="61"/>
      <c r="BO639" s="61"/>
      <c r="BP639" s="61"/>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61"/>
      <c r="CU639" s="61"/>
      <c r="CV639" s="61"/>
      <c r="CW639" s="61"/>
      <c r="CX639" s="61"/>
      <c r="CY639" s="4"/>
      <c r="CZ639" s="4"/>
      <c r="DA639" s="4"/>
      <c r="DB639" s="4"/>
      <c r="DC639" s="4"/>
      <c r="DD639" s="4"/>
      <c r="DE639" s="4"/>
      <c r="DF639" s="4"/>
      <c r="DG639" s="4"/>
      <c r="DH639" s="4"/>
      <c r="DI639" s="4"/>
      <c r="DJ639" s="4"/>
    </row>
    <row r="640" spans="1:114" ht="15.75" customHeight="1">
      <c r="A640" s="61"/>
      <c r="B640" s="61"/>
      <c r="C640" s="61"/>
      <c r="D640" s="61"/>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61"/>
      <c r="AY640" s="61"/>
      <c r="AZ640" s="61"/>
      <c r="BA640" s="4"/>
      <c r="BB640" s="4"/>
      <c r="BC640" s="4"/>
      <c r="BD640" s="4"/>
      <c r="BE640" s="4"/>
      <c r="BF640" s="4"/>
      <c r="BG640" s="4"/>
      <c r="BH640" s="4"/>
      <c r="BI640" s="4"/>
      <c r="BJ640" s="4"/>
      <c r="BK640" s="4"/>
      <c r="BL640" s="4"/>
      <c r="BM640" s="4"/>
      <c r="BN640" s="61"/>
      <c r="BO640" s="61"/>
      <c r="BP640" s="61"/>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61"/>
      <c r="CU640" s="61"/>
      <c r="CV640" s="61"/>
      <c r="CW640" s="61"/>
      <c r="CX640" s="61"/>
      <c r="CY640" s="4"/>
      <c r="CZ640" s="4"/>
      <c r="DA640" s="4"/>
      <c r="DB640" s="4"/>
      <c r="DC640" s="4"/>
      <c r="DD640" s="4"/>
      <c r="DE640" s="4"/>
      <c r="DF640" s="4"/>
      <c r="DG640" s="4"/>
      <c r="DH640" s="4"/>
      <c r="DI640" s="4"/>
      <c r="DJ640" s="4"/>
    </row>
    <row r="641" spans="1:114" ht="15.75" customHeight="1">
      <c r="A641" s="61"/>
      <c r="B641" s="61"/>
      <c r="C641" s="61"/>
      <c r="D641" s="61"/>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61"/>
      <c r="AY641" s="61"/>
      <c r="AZ641" s="61"/>
      <c r="BA641" s="4"/>
      <c r="BB641" s="4"/>
      <c r="BC641" s="4"/>
      <c r="BD641" s="4"/>
      <c r="BE641" s="4"/>
      <c r="BF641" s="4"/>
      <c r="BG641" s="4"/>
      <c r="BH641" s="4"/>
      <c r="BI641" s="4"/>
      <c r="BJ641" s="4"/>
      <c r="BK641" s="4"/>
      <c r="BL641" s="4"/>
      <c r="BM641" s="4"/>
      <c r="BN641" s="61"/>
      <c r="BO641" s="61"/>
      <c r="BP641" s="61"/>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61"/>
      <c r="CU641" s="61"/>
      <c r="CV641" s="61"/>
      <c r="CW641" s="61"/>
      <c r="CX641" s="61"/>
      <c r="CY641" s="4"/>
      <c r="CZ641" s="4"/>
      <c r="DA641" s="4"/>
      <c r="DB641" s="4"/>
      <c r="DC641" s="4"/>
      <c r="DD641" s="4"/>
      <c r="DE641" s="4"/>
      <c r="DF641" s="4"/>
      <c r="DG641" s="4"/>
      <c r="DH641" s="4"/>
      <c r="DI641" s="4"/>
      <c r="DJ641" s="4"/>
    </row>
    <row r="642" spans="1:114" ht="15.75" customHeight="1">
      <c r="A642" s="61"/>
      <c r="B642" s="61"/>
      <c r="C642" s="61"/>
      <c r="D642" s="61"/>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61"/>
      <c r="AY642" s="61"/>
      <c r="AZ642" s="61"/>
      <c r="BA642" s="4"/>
      <c r="BB642" s="4"/>
      <c r="BC642" s="4"/>
      <c r="BD642" s="4"/>
      <c r="BE642" s="4"/>
      <c r="BF642" s="4"/>
      <c r="BG642" s="4"/>
      <c r="BH642" s="4"/>
      <c r="BI642" s="4"/>
      <c r="BJ642" s="4"/>
      <c r="BK642" s="4"/>
      <c r="BL642" s="4"/>
      <c r="BM642" s="4"/>
      <c r="BN642" s="61"/>
      <c r="BO642" s="61"/>
      <c r="BP642" s="61"/>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61"/>
      <c r="CU642" s="61"/>
      <c r="CV642" s="61"/>
      <c r="CW642" s="61"/>
      <c r="CX642" s="61"/>
      <c r="CY642" s="4"/>
      <c r="CZ642" s="4"/>
      <c r="DA642" s="4"/>
      <c r="DB642" s="4"/>
      <c r="DC642" s="4"/>
      <c r="DD642" s="4"/>
      <c r="DE642" s="4"/>
      <c r="DF642" s="4"/>
      <c r="DG642" s="4"/>
      <c r="DH642" s="4"/>
      <c r="DI642" s="4"/>
      <c r="DJ642" s="4"/>
    </row>
    <row r="643" spans="1:114" ht="15.75" customHeight="1">
      <c r="A643" s="61"/>
      <c r="B643" s="61"/>
      <c r="C643" s="61"/>
      <c r="D643" s="61"/>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61"/>
      <c r="AY643" s="61"/>
      <c r="AZ643" s="61"/>
      <c r="BA643" s="4"/>
      <c r="BB643" s="4"/>
      <c r="BC643" s="4"/>
      <c r="BD643" s="4"/>
      <c r="BE643" s="4"/>
      <c r="BF643" s="4"/>
      <c r="BG643" s="4"/>
      <c r="BH643" s="4"/>
      <c r="BI643" s="4"/>
      <c r="BJ643" s="4"/>
      <c r="BK643" s="4"/>
      <c r="BL643" s="4"/>
      <c r="BM643" s="4"/>
      <c r="BN643" s="61"/>
      <c r="BO643" s="61"/>
      <c r="BP643" s="61"/>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61"/>
      <c r="CU643" s="61"/>
      <c r="CV643" s="61"/>
      <c r="CW643" s="61"/>
      <c r="CX643" s="61"/>
      <c r="CY643" s="4"/>
      <c r="CZ643" s="4"/>
      <c r="DA643" s="4"/>
      <c r="DB643" s="4"/>
      <c r="DC643" s="4"/>
      <c r="DD643" s="4"/>
      <c r="DE643" s="4"/>
      <c r="DF643" s="4"/>
      <c r="DG643" s="4"/>
      <c r="DH643" s="4"/>
      <c r="DI643" s="4"/>
      <c r="DJ643" s="4"/>
    </row>
    <row r="644" spans="1:114" ht="15.75" customHeight="1">
      <c r="A644" s="61"/>
      <c r="B644" s="61"/>
      <c r="C644" s="61"/>
      <c r="D644" s="61"/>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61"/>
      <c r="AY644" s="61"/>
      <c r="AZ644" s="61"/>
      <c r="BA644" s="4"/>
      <c r="BB644" s="4"/>
      <c r="BC644" s="4"/>
      <c r="BD644" s="4"/>
      <c r="BE644" s="4"/>
      <c r="BF644" s="4"/>
      <c r="BG644" s="4"/>
      <c r="BH644" s="4"/>
      <c r="BI644" s="4"/>
      <c r="BJ644" s="4"/>
      <c r="BK644" s="4"/>
      <c r="BL644" s="4"/>
      <c r="BM644" s="4"/>
      <c r="BN644" s="61"/>
      <c r="BO644" s="61"/>
      <c r="BP644" s="61"/>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61"/>
      <c r="CU644" s="61"/>
      <c r="CV644" s="61"/>
      <c r="CW644" s="61"/>
      <c r="CX644" s="61"/>
      <c r="CY644" s="4"/>
      <c r="CZ644" s="4"/>
      <c r="DA644" s="4"/>
      <c r="DB644" s="4"/>
      <c r="DC644" s="4"/>
      <c r="DD644" s="4"/>
      <c r="DE644" s="4"/>
      <c r="DF644" s="4"/>
      <c r="DG644" s="4"/>
      <c r="DH644" s="4"/>
      <c r="DI644" s="4"/>
      <c r="DJ644" s="4"/>
    </row>
    <row r="645" spans="1:114" ht="15.75" customHeight="1">
      <c r="A645" s="61"/>
      <c r="B645" s="61"/>
      <c r="C645" s="61"/>
      <c r="D645" s="61"/>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61"/>
      <c r="AY645" s="61"/>
      <c r="AZ645" s="61"/>
      <c r="BA645" s="4"/>
      <c r="BB645" s="4"/>
      <c r="BC645" s="4"/>
      <c r="BD645" s="4"/>
      <c r="BE645" s="4"/>
      <c r="BF645" s="4"/>
      <c r="BG645" s="4"/>
      <c r="BH645" s="4"/>
      <c r="BI645" s="4"/>
      <c r="BJ645" s="4"/>
      <c r="BK645" s="4"/>
      <c r="BL645" s="4"/>
      <c r="BM645" s="4"/>
      <c r="BN645" s="61"/>
      <c r="BO645" s="61"/>
      <c r="BP645" s="61"/>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61"/>
      <c r="CU645" s="61"/>
      <c r="CV645" s="61"/>
      <c r="CW645" s="61"/>
      <c r="CX645" s="61"/>
      <c r="CY645" s="4"/>
      <c r="CZ645" s="4"/>
      <c r="DA645" s="4"/>
      <c r="DB645" s="4"/>
      <c r="DC645" s="4"/>
      <c r="DD645" s="4"/>
      <c r="DE645" s="4"/>
      <c r="DF645" s="4"/>
      <c r="DG645" s="4"/>
      <c r="DH645" s="4"/>
      <c r="DI645" s="4"/>
      <c r="DJ645" s="4"/>
    </row>
    <row r="646" spans="1:114" ht="15.75" customHeight="1">
      <c r="A646" s="61"/>
      <c r="B646" s="61"/>
      <c r="C646" s="61"/>
      <c r="D646" s="61"/>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61"/>
      <c r="AY646" s="61"/>
      <c r="AZ646" s="61"/>
      <c r="BA646" s="4"/>
      <c r="BB646" s="4"/>
      <c r="BC646" s="4"/>
      <c r="BD646" s="4"/>
      <c r="BE646" s="4"/>
      <c r="BF646" s="4"/>
      <c r="BG646" s="4"/>
      <c r="BH646" s="4"/>
      <c r="BI646" s="4"/>
      <c r="BJ646" s="4"/>
      <c r="BK646" s="4"/>
      <c r="BL646" s="4"/>
      <c r="BM646" s="4"/>
      <c r="BN646" s="61"/>
      <c r="BO646" s="61"/>
      <c r="BP646" s="61"/>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61"/>
      <c r="CU646" s="61"/>
      <c r="CV646" s="61"/>
      <c r="CW646" s="61"/>
      <c r="CX646" s="61"/>
      <c r="CY646" s="4"/>
      <c r="CZ646" s="4"/>
      <c r="DA646" s="4"/>
      <c r="DB646" s="4"/>
      <c r="DC646" s="4"/>
      <c r="DD646" s="4"/>
      <c r="DE646" s="4"/>
      <c r="DF646" s="4"/>
      <c r="DG646" s="4"/>
      <c r="DH646" s="4"/>
      <c r="DI646" s="4"/>
      <c r="DJ646" s="4"/>
    </row>
    <row r="647" spans="1:114" ht="15.75" customHeight="1">
      <c r="A647" s="61"/>
      <c r="B647" s="61"/>
      <c r="C647" s="61"/>
      <c r="D647" s="61"/>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61"/>
      <c r="AY647" s="61"/>
      <c r="AZ647" s="61"/>
      <c r="BA647" s="4"/>
      <c r="BB647" s="4"/>
      <c r="BC647" s="4"/>
      <c r="BD647" s="4"/>
      <c r="BE647" s="4"/>
      <c r="BF647" s="4"/>
      <c r="BG647" s="4"/>
      <c r="BH647" s="4"/>
      <c r="BI647" s="4"/>
      <c r="BJ647" s="4"/>
      <c r="BK647" s="4"/>
      <c r="BL647" s="4"/>
      <c r="BM647" s="4"/>
      <c r="BN647" s="61"/>
      <c r="BO647" s="61"/>
      <c r="BP647" s="61"/>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61"/>
      <c r="CU647" s="61"/>
      <c r="CV647" s="61"/>
      <c r="CW647" s="61"/>
      <c r="CX647" s="61"/>
      <c r="CY647" s="4"/>
      <c r="CZ647" s="4"/>
      <c r="DA647" s="4"/>
      <c r="DB647" s="4"/>
      <c r="DC647" s="4"/>
      <c r="DD647" s="4"/>
      <c r="DE647" s="4"/>
      <c r="DF647" s="4"/>
      <c r="DG647" s="4"/>
      <c r="DH647" s="4"/>
      <c r="DI647" s="4"/>
      <c r="DJ647" s="4"/>
    </row>
    <row r="648" spans="1:114" ht="15.75" customHeight="1">
      <c r="A648" s="61"/>
      <c r="B648" s="61"/>
      <c r="C648" s="61"/>
      <c r="D648" s="61"/>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61"/>
      <c r="AY648" s="61"/>
      <c r="AZ648" s="61"/>
      <c r="BA648" s="4"/>
      <c r="BB648" s="4"/>
      <c r="BC648" s="4"/>
      <c r="BD648" s="4"/>
      <c r="BE648" s="4"/>
      <c r="BF648" s="4"/>
      <c r="BG648" s="4"/>
      <c r="BH648" s="4"/>
      <c r="BI648" s="4"/>
      <c r="BJ648" s="4"/>
      <c r="BK648" s="4"/>
      <c r="BL648" s="4"/>
      <c r="BM648" s="4"/>
      <c r="BN648" s="61"/>
      <c r="BO648" s="61"/>
      <c r="BP648" s="61"/>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61"/>
      <c r="CU648" s="61"/>
      <c r="CV648" s="61"/>
      <c r="CW648" s="61"/>
      <c r="CX648" s="61"/>
      <c r="CY648" s="4"/>
      <c r="CZ648" s="4"/>
      <c r="DA648" s="4"/>
      <c r="DB648" s="4"/>
      <c r="DC648" s="4"/>
      <c r="DD648" s="4"/>
      <c r="DE648" s="4"/>
      <c r="DF648" s="4"/>
      <c r="DG648" s="4"/>
      <c r="DH648" s="4"/>
      <c r="DI648" s="4"/>
      <c r="DJ648" s="4"/>
    </row>
    <row r="649" spans="1:114" ht="15.75" customHeight="1">
      <c r="A649" s="61"/>
      <c r="B649" s="61"/>
      <c r="C649" s="61"/>
      <c r="D649" s="61"/>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61"/>
      <c r="AY649" s="61"/>
      <c r="AZ649" s="61"/>
      <c r="BA649" s="4"/>
      <c r="BB649" s="4"/>
      <c r="BC649" s="4"/>
      <c r="BD649" s="4"/>
      <c r="BE649" s="4"/>
      <c r="BF649" s="4"/>
      <c r="BG649" s="4"/>
      <c r="BH649" s="4"/>
      <c r="BI649" s="4"/>
      <c r="BJ649" s="4"/>
      <c r="BK649" s="4"/>
      <c r="BL649" s="4"/>
      <c r="BM649" s="4"/>
      <c r="BN649" s="61"/>
      <c r="BO649" s="61"/>
      <c r="BP649" s="61"/>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61"/>
      <c r="CU649" s="61"/>
      <c r="CV649" s="61"/>
      <c r="CW649" s="61"/>
      <c r="CX649" s="61"/>
      <c r="CY649" s="4"/>
      <c r="CZ649" s="4"/>
      <c r="DA649" s="4"/>
      <c r="DB649" s="4"/>
      <c r="DC649" s="4"/>
      <c r="DD649" s="4"/>
      <c r="DE649" s="4"/>
      <c r="DF649" s="4"/>
      <c r="DG649" s="4"/>
      <c r="DH649" s="4"/>
      <c r="DI649" s="4"/>
      <c r="DJ649" s="4"/>
    </row>
    <row r="650" spans="1:114" ht="15.75" customHeight="1">
      <c r="A650" s="61"/>
      <c r="B650" s="61"/>
      <c r="C650" s="61"/>
      <c r="D650" s="61"/>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61"/>
      <c r="AY650" s="61"/>
      <c r="AZ650" s="61"/>
      <c r="BA650" s="4"/>
      <c r="BB650" s="4"/>
      <c r="BC650" s="4"/>
      <c r="BD650" s="4"/>
      <c r="BE650" s="4"/>
      <c r="BF650" s="4"/>
      <c r="BG650" s="4"/>
      <c r="BH650" s="4"/>
      <c r="BI650" s="4"/>
      <c r="BJ650" s="4"/>
      <c r="BK650" s="4"/>
      <c r="BL650" s="4"/>
      <c r="BM650" s="4"/>
      <c r="BN650" s="61"/>
      <c r="BO650" s="61"/>
      <c r="BP650" s="61"/>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61"/>
      <c r="CU650" s="61"/>
      <c r="CV650" s="61"/>
      <c r="CW650" s="61"/>
      <c r="CX650" s="61"/>
      <c r="CY650" s="4"/>
      <c r="CZ650" s="4"/>
      <c r="DA650" s="4"/>
      <c r="DB650" s="4"/>
      <c r="DC650" s="4"/>
      <c r="DD650" s="4"/>
      <c r="DE650" s="4"/>
      <c r="DF650" s="4"/>
      <c r="DG650" s="4"/>
      <c r="DH650" s="4"/>
      <c r="DI650" s="4"/>
      <c r="DJ650" s="4"/>
    </row>
    <row r="651" spans="1:114" ht="15.75" customHeight="1">
      <c r="A651" s="61"/>
      <c r="B651" s="61"/>
      <c r="C651" s="61"/>
      <c r="D651" s="61"/>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61"/>
      <c r="AY651" s="61"/>
      <c r="AZ651" s="61"/>
      <c r="BA651" s="4"/>
      <c r="BB651" s="4"/>
      <c r="BC651" s="4"/>
      <c r="BD651" s="4"/>
      <c r="BE651" s="4"/>
      <c r="BF651" s="4"/>
      <c r="BG651" s="4"/>
      <c r="BH651" s="4"/>
      <c r="BI651" s="4"/>
      <c r="BJ651" s="4"/>
      <c r="BK651" s="4"/>
      <c r="BL651" s="4"/>
      <c r="BM651" s="4"/>
      <c r="BN651" s="61"/>
      <c r="BO651" s="61"/>
      <c r="BP651" s="61"/>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61"/>
      <c r="CU651" s="61"/>
      <c r="CV651" s="61"/>
      <c r="CW651" s="61"/>
      <c r="CX651" s="61"/>
      <c r="CY651" s="4"/>
      <c r="CZ651" s="4"/>
      <c r="DA651" s="4"/>
      <c r="DB651" s="4"/>
      <c r="DC651" s="4"/>
      <c r="DD651" s="4"/>
      <c r="DE651" s="4"/>
      <c r="DF651" s="4"/>
      <c r="DG651" s="4"/>
      <c r="DH651" s="4"/>
      <c r="DI651" s="4"/>
      <c r="DJ651" s="4"/>
    </row>
    <row r="652" spans="1:114" ht="15.75" customHeight="1">
      <c r="A652" s="61"/>
      <c r="B652" s="61"/>
      <c r="C652" s="61"/>
      <c r="D652" s="61"/>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61"/>
      <c r="AY652" s="61"/>
      <c r="AZ652" s="61"/>
      <c r="BA652" s="4"/>
      <c r="BB652" s="4"/>
      <c r="BC652" s="4"/>
      <c r="BD652" s="4"/>
      <c r="BE652" s="4"/>
      <c r="BF652" s="4"/>
      <c r="BG652" s="4"/>
      <c r="BH652" s="4"/>
      <c r="BI652" s="4"/>
      <c r="BJ652" s="4"/>
      <c r="BK652" s="4"/>
      <c r="BL652" s="4"/>
      <c r="BM652" s="4"/>
      <c r="BN652" s="61"/>
      <c r="BO652" s="61"/>
      <c r="BP652" s="61"/>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61"/>
      <c r="CU652" s="61"/>
      <c r="CV652" s="61"/>
      <c r="CW652" s="61"/>
      <c r="CX652" s="61"/>
      <c r="CY652" s="4"/>
      <c r="CZ652" s="4"/>
      <c r="DA652" s="4"/>
      <c r="DB652" s="4"/>
      <c r="DC652" s="4"/>
      <c r="DD652" s="4"/>
      <c r="DE652" s="4"/>
      <c r="DF652" s="4"/>
      <c r="DG652" s="4"/>
      <c r="DH652" s="4"/>
      <c r="DI652" s="4"/>
      <c r="DJ652" s="4"/>
    </row>
    <row r="653" spans="1:114" ht="15.75" customHeight="1">
      <c r="A653" s="61"/>
      <c r="B653" s="61"/>
      <c r="C653" s="61"/>
      <c r="D653" s="61"/>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61"/>
      <c r="AY653" s="61"/>
      <c r="AZ653" s="61"/>
      <c r="BA653" s="4"/>
      <c r="BB653" s="4"/>
      <c r="BC653" s="4"/>
      <c r="BD653" s="4"/>
      <c r="BE653" s="4"/>
      <c r="BF653" s="4"/>
      <c r="BG653" s="4"/>
      <c r="BH653" s="4"/>
      <c r="BI653" s="4"/>
      <c r="BJ653" s="4"/>
      <c r="BK653" s="4"/>
      <c r="BL653" s="4"/>
      <c r="BM653" s="4"/>
      <c r="BN653" s="61"/>
      <c r="BO653" s="61"/>
      <c r="BP653" s="61"/>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61"/>
      <c r="CU653" s="61"/>
      <c r="CV653" s="61"/>
      <c r="CW653" s="61"/>
      <c r="CX653" s="61"/>
      <c r="CY653" s="4"/>
      <c r="CZ653" s="4"/>
      <c r="DA653" s="4"/>
      <c r="DB653" s="4"/>
      <c r="DC653" s="4"/>
      <c r="DD653" s="4"/>
      <c r="DE653" s="4"/>
      <c r="DF653" s="4"/>
      <c r="DG653" s="4"/>
      <c r="DH653" s="4"/>
      <c r="DI653" s="4"/>
      <c r="DJ653" s="4"/>
    </row>
    <row r="654" spans="1:114" ht="15.75" customHeight="1">
      <c r="A654" s="61"/>
      <c r="B654" s="61"/>
      <c r="C654" s="61"/>
      <c r="D654" s="61"/>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61"/>
      <c r="AY654" s="61"/>
      <c r="AZ654" s="61"/>
      <c r="BA654" s="4"/>
      <c r="BB654" s="4"/>
      <c r="BC654" s="4"/>
      <c r="BD654" s="4"/>
      <c r="BE654" s="4"/>
      <c r="BF654" s="4"/>
      <c r="BG654" s="4"/>
      <c r="BH654" s="4"/>
      <c r="BI654" s="4"/>
      <c r="BJ654" s="4"/>
      <c r="BK654" s="4"/>
      <c r="BL654" s="4"/>
      <c r="BM654" s="4"/>
      <c r="BN654" s="61"/>
      <c r="BO654" s="61"/>
      <c r="BP654" s="61"/>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61"/>
      <c r="CU654" s="61"/>
      <c r="CV654" s="61"/>
      <c r="CW654" s="61"/>
      <c r="CX654" s="61"/>
      <c r="CY654" s="4"/>
      <c r="CZ654" s="4"/>
      <c r="DA654" s="4"/>
      <c r="DB654" s="4"/>
      <c r="DC654" s="4"/>
      <c r="DD654" s="4"/>
      <c r="DE654" s="4"/>
      <c r="DF654" s="4"/>
      <c r="DG654" s="4"/>
      <c r="DH654" s="4"/>
      <c r="DI654" s="4"/>
      <c r="DJ654" s="4"/>
    </row>
    <row r="655" spans="1:114" ht="15.75" customHeight="1">
      <c r="A655" s="61"/>
      <c r="B655" s="61"/>
      <c r="C655" s="61"/>
      <c r="D655" s="61"/>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61"/>
      <c r="AY655" s="61"/>
      <c r="AZ655" s="61"/>
      <c r="BA655" s="4"/>
      <c r="BB655" s="4"/>
      <c r="BC655" s="4"/>
      <c r="BD655" s="4"/>
      <c r="BE655" s="4"/>
      <c r="BF655" s="4"/>
      <c r="BG655" s="4"/>
      <c r="BH655" s="4"/>
      <c r="BI655" s="4"/>
      <c r="BJ655" s="4"/>
      <c r="BK655" s="4"/>
      <c r="BL655" s="4"/>
      <c r="BM655" s="4"/>
      <c r="BN655" s="61"/>
      <c r="BO655" s="61"/>
      <c r="BP655" s="61"/>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61"/>
      <c r="CU655" s="61"/>
      <c r="CV655" s="61"/>
      <c r="CW655" s="61"/>
      <c r="CX655" s="61"/>
      <c r="CY655" s="4"/>
      <c r="CZ655" s="4"/>
      <c r="DA655" s="4"/>
      <c r="DB655" s="4"/>
      <c r="DC655" s="4"/>
      <c r="DD655" s="4"/>
      <c r="DE655" s="4"/>
      <c r="DF655" s="4"/>
      <c r="DG655" s="4"/>
      <c r="DH655" s="4"/>
      <c r="DI655" s="4"/>
      <c r="DJ655" s="4"/>
    </row>
    <row r="656" spans="1:114" ht="15.75" customHeight="1">
      <c r="A656" s="61"/>
      <c r="B656" s="61"/>
      <c r="C656" s="61"/>
      <c r="D656" s="61"/>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61"/>
      <c r="AY656" s="61"/>
      <c r="AZ656" s="61"/>
      <c r="BA656" s="4"/>
      <c r="BB656" s="4"/>
      <c r="BC656" s="4"/>
      <c r="BD656" s="4"/>
      <c r="BE656" s="4"/>
      <c r="BF656" s="4"/>
      <c r="BG656" s="4"/>
      <c r="BH656" s="4"/>
      <c r="BI656" s="4"/>
      <c r="BJ656" s="4"/>
      <c r="BK656" s="4"/>
      <c r="BL656" s="4"/>
      <c r="BM656" s="4"/>
      <c r="BN656" s="61"/>
      <c r="BO656" s="61"/>
      <c r="BP656" s="61"/>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61"/>
      <c r="CU656" s="61"/>
      <c r="CV656" s="61"/>
      <c r="CW656" s="61"/>
      <c r="CX656" s="61"/>
      <c r="CY656" s="4"/>
      <c r="CZ656" s="4"/>
      <c r="DA656" s="4"/>
      <c r="DB656" s="4"/>
      <c r="DC656" s="4"/>
      <c r="DD656" s="4"/>
      <c r="DE656" s="4"/>
      <c r="DF656" s="4"/>
      <c r="DG656" s="4"/>
      <c r="DH656" s="4"/>
      <c r="DI656" s="4"/>
      <c r="DJ656" s="4"/>
    </row>
    <row r="657" spans="1:114" ht="15.75" customHeight="1">
      <c r="A657" s="61"/>
      <c r="B657" s="61"/>
      <c r="C657" s="61"/>
      <c r="D657" s="61"/>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61"/>
      <c r="AY657" s="61"/>
      <c r="AZ657" s="61"/>
      <c r="BA657" s="4"/>
      <c r="BB657" s="4"/>
      <c r="BC657" s="4"/>
      <c r="BD657" s="4"/>
      <c r="BE657" s="4"/>
      <c r="BF657" s="4"/>
      <c r="BG657" s="4"/>
      <c r="BH657" s="4"/>
      <c r="BI657" s="4"/>
      <c r="BJ657" s="4"/>
      <c r="BK657" s="4"/>
      <c r="BL657" s="4"/>
      <c r="BM657" s="4"/>
      <c r="BN657" s="61"/>
      <c r="BO657" s="61"/>
      <c r="BP657" s="61"/>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61"/>
      <c r="CU657" s="61"/>
      <c r="CV657" s="61"/>
      <c r="CW657" s="61"/>
      <c r="CX657" s="61"/>
      <c r="CY657" s="4"/>
      <c r="CZ657" s="4"/>
      <c r="DA657" s="4"/>
      <c r="DB657" s="4"/>
      <c r="DC657" s="4"/>
      <c r="DD657" s="4"/>
      <c r="DE657" s="4"/>
      <c r="DF657" s="4"/>
      <c r="DG657" s="4"/>
      <c r="DH657" s="4"/>
      <c r="DI657" s="4"/>
      <c r="DJ657" s="4"/>
    </row>
    <row r="658" spans="1:114" ht="15.75" customHeight="1">
      <c r="A658" s="61"/>
      <c r="B658" s="61"/>
      <c r="C658" s="61"/>
      <c r="D658" s="61"/>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61"/>
      <c r="AY658" s="61"/>
      <c r="AZ658" s="61"/>
      <c r="BA658" s="4"/>
      <c r="BB658" s="4"/>
      <c r="BC658" s="4"/>
      <c r="BD658" s="4"/>
      <c r="BE658" s="4"/>
      <c r="BF658" s="4"/>
      <c r="BG658" s="4"/>
      <c r="BH658" s="4"/>
      <c r="BI658" s="4"/>
      <c r="BJ658" s="4"/>
      <c r="BK658" s="4"/>
      <c r="BL658" s="4"/>
      <c r="BM658" s="4"/>
      <c r="BN658" s="61"/>
      <c r="BO658" s="61"/>
      <c r="BP658" s="61"/>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61"/>
      <c r="CU658" s="61"/>
      <c r="CV658" s="61"/>
      <c r="CW658" s="61"/>
      <c r="CX658" s="61"/>
      <c r="CY658" s="4"/>
      <c r="CZ658" s="4"/>
      <c r="DA658" s="4"/>
      <c r="DB658" s="4"/>
      <c r="DC658" s="4"/>
      <c r="DD658" s="4"/>
      <c r="DE658" s="4"/>
      <c r="DF658" s="4"/>
      <c r="DG658" s="4"/>
      <c r="DH658" s="4"/>
      <c r="DI658" s="4"/>
      <c r="DJ658" s="4"/>
    </row>
    <row r="659" spans="1:114" ht="15.75" customHeight="1">
      <c r="A659" s="61"/>
      <c r="B659" s="61"/>
      <c r="C659" s="61"/>
      <c r="D659" s="61"/>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61"/>
      <c r="AY659" s="61"/>
      <c r="AZ659" s="61"/>
      <c r="BA659" s="4"/>
      <c r="BB659" s="4"/>
      <c r="BC659" s="4"/>
      <c r="BD659" s="4"/>
      <c r="BE659" s="4"/>
      <c r="BF659" s="4"/>
      <c r="BG659" s="4"/>
      <c r="BH659" s="4"/>
      <c r="BI659" s="4"/>
      <c r="BJ659" s="4"/>
      <c r="BK659" s="4"/>
      <c r="BL659" s="4"/>
      <c r="BM659" s="4"/>
      <c r="BN659" s="61"/>
      <c r="BO659" s="61"/>
      <c r="BP659" s="61"/>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61"/>
      <c r="CU659" s="61"/>
      <c r="CV659" s="61"/>
      <c r="CW659" s="61"/>
      <c r="CX659" s="61"/>
      <c r="CY659" s="4"/>
      <c r="CZ659" s="4"/>
      <c r="DA659" s="4"/>
      <c r="DB659" s="4"/>
      <c r="DC659" s="4"/>
      <c r="DD659" s="4"/>
      <c r="DE659" s="4"/>
      <c r="DF659" s="4"/>
      <c r="DG659" s="4"/>
      <c r="DH659" s="4"/>
      <c r="DI659" s="4"/>
      <c r="DJ659" s="4"/>
    </row>
    <row r="660" spans="1:114" ht="15.75" customHeight="1">
      <c r="A660" s="61"/>
      <c r="B660" s="61"/>
      <c r="C660" s="61"/>
      <c r="D660" s="61"/>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61"/>
      <c r="AY660" s="61"/>
      <c r="AZ660" s="61"/>
      <c r="BA660" s="4"/>
      <c r="BB660" s="4"/>
      <c r="BC660" s="4"/>
      <c r="BD660" s="4"/>
      <c r="BE660" s="4"/>
      <c r="BF660" s="4"/>
      <c r="BG660" s="4"/>
      <c r="BH660" s="4"/>
      <c r="BI660" s="4"/>
      <c r="BJ660" s="4"/>
      <c r="BK660" s="4"/>
      <c r="BL660" s="4"/>
      <c r="BM660" s="4"/>
      <c r="BN660" s="61"/>
      <c r="BO660" s="61"/>
      <c r="BP660" s="61"/>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61"/>
      <c r="CU660" s="61"/>
      <c r="CV660" s="61"/>
      <c r="CW660" s="61"/>
      <c r="CX660" s="61"/>
      <c r="CY660" s="4"/>
      <c r="CZ660" s="4"/>
      <c r="DA660" s="4"/>
      <c r="DB660" s="4"/>
      <c r="DC660" s="4"/>
      <c r="DD660" s="4"/>
      <c r="DE660" s="4"/>
      <c r="DF660" s="4"/>
      <c r="DG660" s="4"/>
      <c r="DH660" s="4"/>
      <c r="DI660" s="4"/>
      <c r="DJ660" s="4"/>
    </row>
    <row r="661" spans="1:114" ht="15.75" customHeight="1">
      <c r="A661" s="61"/>
      <c r="B661" s="61"/>
      <c r="C661" s="61"/>
      <c r="D661" s="61"/>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61"/>
      <c r="AY661" s="61"/>
      <c r="AZ661" s="61"/>
      <c r="BA661" s="4"/>
      <c r="BB661" s="4"/>
      <c r="BC661" s="4"/>
      <c r="BD661" s="4"/>
      <c r="BE661" s="4"/>
      <c r="BF661" s="4"/>
      <c r="BG661" s="4"/>
      <c r="BH661" s="4"/>
      <c r="BI661" s="4"/>
      <c r="BJ661" s="4"/>
      <c r="BK661" s="4"/>
      <c r="BL661" s="4"/>
      <c r="BM661" s="4"/>
      <c r="BN661" s="61"/>
      <c r="BO661" s="61"/>
      <c r="BP661" s="61"/>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61"/>
      <c r="CU661" s="61"/>
      <c r="CV661" s="61"/>
      <c r="CW661" s="61"/>
      <c r="CX661" s="61"/>
      <c r="CY661" s="4"/>
      <c r="CZ661" s="4"/>
      <c r="DA661" s="4"/>
      <c r="DB661" s="4"/>
      <c r="DC661" s="4"/>
      <c r="DD661" s="4"/>
      <c r="DE661" s="4"/>
      <c r="DF661" s="4"/>
      <c r="DG661" s="4"/>
      <c r="DH661" s="4"/>
      <c r="DI661" s="4"/>
      <c r="DJ661" s="4"/>
    </row>
    <row r="662" spans="1:114" ht="15.75" customHeight="1">
      <c r="A662" s="61"/>
      <c r="B662" s="61"/>
      <c r="C662" s="61"/>
      <c r="D662" s="61"/>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61"/>
      <c r="AY662" s="61"/>
      <c r="AZ662" s="61"/>
      <c r="BA662" s="4"/>
      <c r="BB662" s="4"/>
      <c r="BC662" s="4"/>
      <c r="BD662" s="4"/>
      <c r="BE662" s="4"/>
      <c r="BF662" s="4"/>
      <c r="BG662" s="4"/>
      <c r="BH662" s="4"/>
      <c r="BI662" s="4"/>
      <c r="BJ662" s="4"/>
      <c r="BK662" s="4"/>
      <c r="BL662" s="4"/>
      <c r="BM662" s="4"/>
      <c r="BN662" s="61"/>
      <c r="BO662" s="61"/>
      <c r="BP662" s="61"/>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61"/>
      <c r="CU662" s="61"/>
      <c r="CV662" s="61"/>
      <c r="CW662" s="61"/>
      <c r="CX662" s="61"/>
      <c r="CY662" s="4"/>
      <c r="CZ662" s="4"/>
      <c r="DA662" s="4"/>
      <c r="DB662" s="4"/>
      <c r="DC662" s="4"/>
      <c r="DD662" s="4"/>
      <c r="DE662" s="4"/>
      <c r="DF662" s="4"/>
      <c r="DG662" s="4"/>
      <c r="DH662" s="4"/>
      <c r="DI662" s="4"/>
      <c r="DJ662" s="4"/>
    </row>
    <row r="663" spans="1:114" ht="15.75" customHeight="1">
      <c r="A663" s="61"/>
      <c r="B663" s="61"/>
      <c r="C663" s="61"/>
      <c r="D663" s="61"/>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61"/>
      <c r="AY663" s="61"/>
      <c r="AZ663" s="61"/>
      <c r="BA663" s="4"/>
      <c r="BB663" s="4"/>
      <c r="BC663" s="4"/>
      <c r="BD663" s="4"/>
      <c r="BE663" s="4"/>
      <c r="BF663" s="4"/>
      <c r="BG663" s="4"/>
      <c r="BH663" s="4"/>
      <c r="BI663" s="4"/>
      <c r="BJ663" s="4"/>
      <c r="BK663" s="4"/>
      <c r="BL663" s="4"/>
      <c r="BM663" s="4"/>
      <c r="BN663" s="61"/>
      <c r="BO663" s="61"/>
      <c r="BP663" s="61"/>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61"/>
      <c r="CU663" s="61"/>
      <c r="CV663" s="61"/>
      <c r="CW663" s="61"/>
      <c r="CX663" s="61"/>
      <c r="CY663" s="4"/>
      <c r="CZ663" s="4"/>
      <c r="DA663" s="4"/>
      <c r="DB663" s="4"/>
      <c r="DC663" s="4"/>
      <c r="DD663" s="4"/>
      <c r="DE663" s="4"/>
      <c r="DF663" s="4"/>
      <c r="DG663" s="4"/>
      <c r="DH663" s="4"/>
      <c r="DI663" s="4"/>
      <c r="DJ663" s="4"/>
    </row>
    <row r="664" spans="1:114" ht="15.75" customHeight="1">
      <c r="A664" s="61"/>
      <c r="B664" s="61"/>
      <c r="C664" s="61"/>
      <c r="D664" s="61"/>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61"/>
      <c r="AY664" s="61"/>
      <c r="AZ664" s="61"/>
      <c r="BA664" s="4"/>
      <c r="BB664" s="4"/>
      <c r="BC664" s="4"/>
      <c r="BD664" s="4"/>
      <c r="BE664" s="4"/>
      <c r="BF664" s="4"/>
      <c r="BG664" s="4"/>
      <c r="BH664" s="4"/>
      <c r="BI664" s="4"/>
      <c r="BJ664" s="4"/>
      <c r="BK664" s="4"/>
      <c r="BL664" s="4"/>
      <c r="BM664" s="4"/>
      <c r="BN664" s="61"/>
      <c r="BO664" s="61"/>
      <c r="BP664" s="61"/>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61"/>
      <c r="CU664" s="61"/>
      <c r="CV664" s="61"/>
      <c r="CW664" s="61"/>
      <c r="CX664" s="61"/>
      <c r="CY664" s="4"/>
      <c r="CZ664" s="4"/>
      <c r="DA664" s="4"/>
      <c r="DB664" s="4"/>
      <c r="DC664" s="4"/>
      <c r="DD664" s="4"/>
      <c r="DE664" s="4"/>
      <c r="DF664" s="4"/>
      <c r="DG664" s="4"/>
      <c r="DH664" s="4"/>
      <c r="DI664" s="4"/>
      <c r="DJ664" s="4"/>
    </row>
    <row r="665" spans="1:114" ht="15.75" customHeight="1">
      <c r="A665" s="61"/>
      <c r="B665" s="61"/>
      <c r="C665" s="61"/>
      <c r="D665" s="61"/>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61"/>
      <c r="AY665" s="61"/>
      <c r="AZ665" s="61"/>
      <c r="BA665" s="4"/>
      <c r="BB665" s="4"/>
      <c r="BC665" s="4"/>
      <c r="BD665" s="4"/>
      <c r="BE665" s="4"/>
      <c r="BF665" s="4"/>
      <c r="BG665" s="4"/>
      <c r="BH665" s="4"/>
      <c r="BI665" s="4"/>
      <c r="BJ665" s="4"/>
      <c r="BK665" s="4"/>
      <c r="BL665" s="4"/>
      <c r="BM665" s="4"/>
      <c r="BN665" s="61"/>
      <c r="BO665" s="61"/>
      <c r="BP665" s="61"/>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61"/>
      <c r="CU665" s="61"/>
      <c r="CV665" s="61"/>
      <c r="CW665" s="61"/>
      <c r="CX665" s="61"/>
      <c r="CY665" s="4"/>
      <c r="CZ665" s="4"/>
      <c r="DA665" s="4"/>
      <c r="DB665" s="4"/>
      <c r="DC665" s="4"/>
      <c r="DD665" s="4"/>
      <c r="DE665" s="4"/>
      <c r="DF665" s="4"/>
      <c r="DG665" s="4"/>
      <c r="DH665" s="4"/>
      <c r="DI665" s="4"/>
      <c r="DJ665" s="4"/>
    </row>
    <row r="666" spans="1:114" ht="15.75" customHeight="1">
      <c r="A666" s="61"/>
      <c r="B666" s="61"/>
      <c r="C666" s="61"/>
      <c r="D666" s="61"/>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61"/>
      <c r="AY666" s="61"/>
      <c r="AZ666" s="61"/>
      <c r="BA666" s="4"/>
      <c r="BB666" s="4"/>
      <c r="BC666" s="4"/>
      <c r="BD666" s="4"/>
      <c r="BE666" s="4"/>
      <c r="BF666" s="4"/>
      <c r="BG666" s="4"/>
      <c r="BH666" s="4"/>
      <c r="BI666" s="4"/>
      <c r="BJ666" s="4"/>
      <c r="BK666" s="4"/>
      <c r="BL666" s="4"/>
      <c r="BM666" s="4"/>
      <c r="BN666" s="61"/>
      <c r="BO666" s="61"/>
      <c r="BP666" s="61"/>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61"/>
      <c r="CU666" s="61"/>
      <c r="CV666" s="61"/>
      <c r="CW666" s="61"/>
      <c r="CX666" s="61"/>
      <c r="CY666" s="4"/>
      <c r="CZ666" s="4"/>
      <c r="DA666" s="4"/>
      <c r="DB666" s="4"/>
      <c r="DC666" s="4"/>
      <c r="DD666" s="4"/>
      <c r="DE666" s="4"/>
      <c r="DF666" s="4"/>
      <c r="DG666" s="4"/>
      <c r="DH666" s="4"/>
      <c r="DI666" s="4"/>
      <c r="DJ666" s="4"/>
    </row>
    <row r="667" spans="1:114" ht="15.75" customHeight="1">
      <c r="A667" s="61"/>
      <c r="B667" s="61"/>
      <c r="C667" s="61"/>
      <c r="D667" s="61"/>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61"/>
      <c r="AY667" s="61"/>
      <c r="AZ667" s="61"/>
      <c r="BA667" s="4"/>
      <c r="BB667" s="4"/>
      <c r="BC667" s="4"/>
      <c r="BD667" s="4"/>
      <c r="BE667" s="4"/>
      <c r="BF667" s="4"/>
      <c r="BG667" s="4"/>
      <c r="BH667" s="4"/>
      <c r="BI667" s="4"/>
      <c r="BJ667" s="4"/>
      <c r="BK667" s="4"/>
      <c r="BL667" s="4"/>
      <c r="BM667" s="4"/>
      <c r="BN667" s="61"/>
      <c r="BO667" s="61"/>
      <c r="BP667" s="61"/>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61"/>
      <c r="CU667" s="61"/>
      <c r="CV667" s="61"/>
      <c r="CW667" s="61"/>
      <c r="CX667" s="61"/>
      <c r="CY667" s="4"/>
      <c r="CZ667" s="4"/>
      <c r="DA667" s="4"/>
      <c r="DB667" s="4"/>
      <c r="DC667" s="4"/>
      <c r="DD667" s="4"/>
      <c r="DE667" s="4"/>
      <c r="DF667" s="4"/>
      <c r="DG667" s="4"/>
      <c r="DH667" s="4"/>
      <c r="DI667" s="4"/>
      <c r="DJ667" s="4"/>
    </row>
    <row r="668" spans="1:114" ht="15.75" customHeight="1">
      <c r="A668" s="61"/>
      <c r="B668" s="61"/>
      <c r="C668" s="61"/>
      <c r="D668" s="61"/>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61"/>
      <c r="AY668" s="61"/>
      <c r="AZ668" s="61"/>
      <c r="BA668" s="4"/>
      <c r="BB668" s="4"/>
      <c r="BC668" s="4"/>
      <c r="BD668" s="4"/>
      <c r="BE668" s="4"/>
      <c r="BF668" s="4"/>
      <c r="BG668" s="4"/>
      <c r="BH668" s="4"/>
      <c r="BI668" s="4"/>
      <c r="BJ668" s="4"/>
      <c r="BK668" s="4"/>
      <c r="BL668" s="4"/>
      <c r="BM668" s="4"/>
      <c r="BN668" s="61"/>
      <c r="BO668" s="61"/>
      <c r="BP668" s="61"/>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61"/>
      <c r="CU668" s="61"/>
      <c r="CV668" s="61"/>
      <c r="CW668" s="61"/>
      <c r="CX668" s="61"/>
      <c r="CY668" s="4"/>
      <c r="CZ668" s="4"/>
      <c r="DA668" s="4"/>
      <c r="DB668" s="4"/>
      <c r="DC668" s="4"/>
      <c r="DD668" s="4"/>
      <c r="DE668" s="4"/>
      <c r="DF668" s="4"/>
      <c r="DG668" s="4"/>
      <c r="DH668" s="4"/>
      <c r="DI668" s="4"/>
      <c r="DJ668" s="4"/>
    </row>
    <row r="669" spans="1:114" ht="15.75" customHeight="1">
      <c r="A669" s="61"/>
      <c r="B669" s="61"/>
      <c r="C669" s="61"/>
      <c r="D669" s="61"/>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61"/>
      <c r="AY669" s="61"/>
      <c r="AZ669" s="61"/>
      <c r="BA669" s="4"/>
      <c r="BB669" s="4"/>
      <c r="BC669" s="4"/>
      <c r="BD669" s="4"/>
      <c r="BE669" s="4"/>
      <c r="BF669" s="4"/>
      <c r="BG669" s="4"/>
      <c r="BH669" s="4"/>
      <c r="BI669" s="4"/>
      <c r="BJ669" s="4"/>
      <c r="BK669" s="4"/>
      <c r="BL669" s="4"/>
      <c r="BM669" s="4"/>
      <c r="BN669" s="61"/>
      <c r="BO669" s="61"/>
      <c r="BP669" s="61"/>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61"/>
      <c r="CU669" s="61"/>
      <c r="CV669" s="61"/>
      <c r="CW669" s="61"/>
      <c r="CX669" s="61"/>
      <c r="CY669" s="4"/>
      <c r="CZ669" s="4"/>
      <c r="DA669" s="4"/>
      <c r="DB669" s="4"/>
      <c r="DC669" s="4"/>
      <c r="DD669" s="4"/>
      <c r="DE669" s="4"/>
      <c r="DF669" s="4"/>
      <c r="DG669" s="4"/>
      <c r="DH669" s="4"/>
      <c r="DI669" s="4"/>
      <c r="DJ669" s="4"/>
    </row>
    <row r="670" spans="1:114" ht="15.75" customHeight="1">
      <c r="A670" s="61"/>
      <c r="B670" s="61"/>
      <c r="C670" s="61"/>
      <c r="D670" s="61"/>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61"/>
      <c r="AY670" s="61"/>
      <c r="AZ670" s="61"/>
      <c r="BA670" s="4"/>
      <c r="BB670" s="4"/>
      <c r="BC670" s="4"/>
      <c r="BD670" s="4"/>
      <c r="BE670" s="4"/>
      <c r="BF670" s="4"/>
      <c r="BG670" s="4"/>
      <c r="BH670" s="4"/>
      <c r="BI670" s="4"/>
      <c r="BJ670" s="4"/>
      <c r="BK670" s="4"/>
      <c r="BL670" s="4"/>
      <c r="BM670" s="4"/>
      <c r="BN670" s="61"/>
      <c r="BO670" s="61"/>
      <c r="BP670" s="61"/>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61"/>
      <c r="CU670" s="61"/>
      <c r="CV670" s="61"/>
      <c r="CW670" s="61"/>
      <c r="CX670" s="61"/>
      <c r="CY670" s="4"/>
      <c r="CZ670" s="4"/>
      <c r="DA670" s="4"/>
      <c r="DB670" s="4"/>
      <c r="DC670" s="4"/>
      <c r="DD670" s="4"/>
      <c r="DE670" s="4"/>
      <c r="DF670" s="4"/>
      <c r="DG670" s="4"/>
      <c r="DH670" s="4"/>
      <c r="DI670" s="4"/>
      <c r="DJ670" s="4"/>
    </row>
    <row r="671" spans="1:114" ht="15.75" customHeight="1">
      <c r="A671" s="61"/>
      <c r="B671" s="61"/>
      <c r="C671" s="61"/>
      <c r="D671" s="61"/>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61"/>
      <c r="AY671" s="61"/>
      <c r="AZ671" s="61"/>
      <c r="BA671" s="4"/>
      <c r="BB671" s="4"/>
      <c r="BC671" s="4"/>
      <c r="BD671" s="4"/>
      <c r="BE671" s="4"/>
      <c r="BF671" s="4"/>
      <c r="BG671" s="4"/>
      <c r="BH671" s="4"/>
      <c r="BI671" s="4"/>
      <c r="BJ671" s="4"/>
      <c r="BK671" s="4"/>
      <c r="BL671" s="4"/>
      <c r="BM671" s="4"/>
      <c r="BN671" s="61"/>
      <c r="BO671" s="61"/>
      <c r="BP671" s="61"/>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61"/>
      <c r="CU671" s="61"/>
      <c r="CV671" s="61"/>
      <c r="CW671" s="61"/>
      <c r="CX671" s="61"/>
      <c r="CY671" s="4"/>
      <c r="CZ671" s="4"/>
      <c r="DA671" s="4"/>
      <c r="DB671" s="4"/>
      <c r="DC671" s="4"/>
      <c r="DD671" s="4"/>
      <c r="DE671" s="4"/>
      <c r="DF671" s="4"/>
      <c r="DG671" s="4"/>
      <c r="DH671" s="4"/>
      <c r="DI671" s="4"/>
      <c r="DJ671" s="4"/>
    </row>
    <row r="672" spans="1:114" ht="15.75" customHeight="1">
      <c r="A672" s="61"/>
      <c r="B672" s="61"/>
      <c r="C672" s="61"/>
      <c r="D672" s="61"/>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61"/>
      <c r="AY672" s="61"/>
      <c r="AZ672" s="61"/>
      <c r="BA672" s="4"/>
      <c r="BB672" s="4"/>
      <c r="BC672" s="4"/>
      <c r="BD672" s="4"/>
      <c r="BE672" s="4"/>
      <c r="BF672" s="4"/>
      <c r="BG672" s="4"/>
      <c r="BH672" s="4"/>
      <c r="BI672" s="4"/>
      <c r="BJ672" s="4"/>
      <c r="BK672" s="4"/>
      <c r="BL672" s="4"/>
      <c r="BM672" s="4"/>
      <c r="BN672" s="61"/>
      <c r="BO672" s="61"/>
      <c r="BP672" s="61"/>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61"/>
      <c r="CU672" s="61"/>
      <c r="CV672" s="61"/>
      <c r="CW672" s="61"/>
      <c r="CX672" s="61"/>
      <c r="CY672" s="4"/>
      <c r="CZ672" s="4"/>
      <c r="DA672" s="4"/>
      <c r="DB672" s="4"/>
      <c r="DC672" s="4"/>
      <c r="DD672" s="4"/>
      <c r="DE672" s="4"/>
      <c r="DF672" s="4"/>
      <c r="DG672" s="4"/>
      <c r="DH672" s="4"/>
      <c r="DI672" s="4"/>
      <c r="DJ672" s="4"/>
    </row>
    <row r="673" spans="1:114" ht="15.75" customHeight="1">
      <c r="A673" s="61"/>
      <c r="B673" s="61"/>
      <c r="C673" s="61"/>
      <c r="D673" s="61"/>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61"/>
      <c r="AY673" s="61"/>
      <c r="AZ673" s="61"/>
      <c r="BA673" s="4"/>
      <c r="BB673" s="4"/>
      <c r="BC673" s="4"/>
      <c r="BD673" s="4"/>
      <c r="BE673" s="4"/>
      <c r="BF673" s="4"/>
      <c r="BG673" s="4"/>
      <c r="BH673" s="4"/>
      <c r="BI673" s="4"/>
      <c r="BJ673" s="4"/>
      <c r="BK673" s="4"/>
      <c r="BL673" s="4"/>
      <c r="BM673" s="4"/>
      <c r="BN673" s="61"/>
      <c r="BO673" s="61"/>
      <c r="BP673" s="61"/>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61"/>
      <c r="CU673" s="61"/>
      <c r="CV673" s="61"/>
      <c r="CW673" s="61"/>
      <c r="CX673" s="61"/>
      <c r="CY673" s="4"/>
      <c r="CZ673" s="4"/>
      <c r="DA673" s="4"/>
      <c r="DB673" s="4"/>
      <c r="DC673" s="4"/>
      <c r="DD673" s="4"/>
      <c r="DE673" s="4"/>
      <c r="DF673" s="4"/>
      <c r="DG673" s="4"/>
      <c r="DH673" s="4"/>
      <c r="DI673" s="4"/>
      <c r="DJ673" s="4"/>
    </row>
    <row r="674" spans="1:114" ht="15.75" customHeight="1">
      <c r="A674" s="61"/>
      <c r="B674" s="61"/>
      <c r="C674" s="61"/>
      <c r="D674" s="61"/>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61"/>
      <c r="AY674" s="61"/>
      <c r="AZ674" s="61"/>
      <c r="BA674" s="4"/>
      <c r="BB674" s="4"/>
      <c r="BC674" s="4"/>
      <c r="BD674" s="4"/>
      <c r="BE674" s="4"/>
      <c r="BF674" s="4"/>
      <c r="BG674" s="4"/>
      <c r="BH674" s="4"/>
      <c r="BI674" s="4"/>
      <c r="BJ674" s="4"/>
      <c r="BK674" s="4"/>
      <c r="BL674" s="4"/>
      <c r="BM674" s="4"/>
      <c r="BN674" s="61"/>
      <c r="BO674" s="61"/>
      <c r="BP674" s="61"/>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61"/>
      <c r="CU674" s="61"/>
      <c r="CV674" s="61"/>
      <c r="CW674" s="61"/>
      <c r="CX674" s="61"/>
      <c r="CY674" s="4"/>
      <c r="CZ674" s="4"/>
      <c r="DA674" s="4"/>
      <c r="DB674" s="4"/>
      <c r="DC674" s="4"/>
      <c r="DD674" s="4"/>
      <c r="DE674" s="4"/>
      <c r="DF674" s="4"/>
      <c r="DG674" s="4"/>
      <c r="DH674" s="4"/>
      <c r="DI674" s="4"/>
      <c r="DJ674" s="4"/>
    </row>
    <row r="675" spans="1:114" ht="15.75" customHeight="1">
      <c r="A675" s="61"/>
      <c r="B675" s="61"/>
      <c r="C675" s="61"/>
      <c r="D675" s="61"/>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61"/>
      <c r="AY675" s="61"/>
      <c r="AZ675" s="61"/>
      <c r="BA675" s="4"/>
      <c r="BB675" s="4"/>
      <c r="BC675" s="4"/>
      <c r="BD675" s="4"/>
      <c r="BE675" s="4"/>
      <c r="BF675" s="4"/>
      <c r="BG675" s="4"/>
      <c r="BH675" s="4"/>
      <c r="BI675" s="4"/>
      <c r="BJ675" s="4"/>
      <c r="BK675" s="4"/>
      <c r="BL675" s="4"/>
      <c r="BM675" s="4"/>
      <c r="BN675" s="61"/>
      <c r="BO675" s="61"/>
      <c r="BP675" s="61"/>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61"/>
      <c r="CU675" s="61"/>
      <c r="CV675" s="61"/>
      <c r="CW675" s="61"/>
      <c r="CX675" s="61"/>
      <c r="CY675" s="4"/>
      <c r="CZ675" s="4"/>
      <c r="DA675" s="4"/>
      <c r="DB675" s="4"/>
      <c r="DC675" s="4"/>
      <c r="DD675" s="4"/>
      <c r="DE675" s="4"/>
      <c r="DF675" s="4"/>
      <c r="DG675" s="4"/>
      <c r="DH675" s="4"/>
      <c r="DI675" s="4"/>
      <c r="DJ675" s="4"/>
    </row>
    <row r="676" spans="1:114" ht="15.75" customHeight="1">
      <c r="A676" s="61"/>
      <c r="B676" s="61"/>
      <c r="C676" s="61"/>
      <c r="D676" s="61"/>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61"/>
      <c r="AY676" s="61"/>
      <c r="AZ676" s="61"/>
      <c r="BA676" s="4"/>
      <c r="BB676" s="4"/>
      <c r="BC676" s="4"/>
      <c r="BD676" s="4"/>
      <c r="BE676" s="4"/>
      <c r="BF676" s="4"/>
      <c r="BG676" s="4"/>
      <c r="BH676" s="4"/>
      <c r="BI676" s="4"/>
      <c r="BJ676" s="4"/>
      <c r="BK676" s="4"/>
      <c r="BL676" s="4"/>
      <c r="BM676" s="4"/>
      <c r="BN676" s="61"/>
      <c r="BO676" s="61"/>
      <c r="BP676" s="61"/>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61"/>
      <c r="CU676" s="61"/>
      <c r="CV676" s="61"/>
      <c r="CW676" s="61"/>
      <c r="CX676" s="61"/>
      <c r="CY676" s="4"/>
      <c r="CZ676" s="4"/>
      <c r="DA676" s="4"/>
      <c r="DB676" s="4"/>
      <c r="DC676" s="4"/>
      <c r="DD676" s="4"/>
      <c r="DE676" s="4"/>
      <c r="DF676" s="4"/>
      <c r="DG676" s="4"/>
      <c r="DH676" s="4"/>
      <c r="DI676" s="4"/>
      <c r="DJ676" s="4"/>
    </row>
    <row r="677" spans="1:114" ht="15.75" customHeight="1">
      <c r="A677" s="61"/>
      <c r="B677" s="61"/>
      <c r="C677" s="61"/>
      <c r="D677" s="61"/>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61"/>
      <c r="AY677" s="61"/>
      <c r="AZ677" s="61"/>
      <c r="BA677" s="4"/>
      <c r="BB677" s="4"/>
      <c r="BC677" s="4"/>
      <c r="BD677" s="4"/>
      <c r="BE677" s="4"/>
      <c r="BF677" s="4"/>
      <c r="BG677" s="4"/>
      <c r="BH677" s="4"/>
      <c r="BI677" s="4"/>
      <c r="BJ677" s="4"/>
      <c r="BK677" s="4"/>
      <c r="BL677" s="4"/>
      <c r="BM677" s="4"/>
      <c r="BN677" s="61"/>
      <c r="BO677" s="61"/>
      <c r="BP677" s="61"/>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61"/>
      <c r="CU677" s="61"/>
      <c r="CV677" s="61"/>
      <c r="CW677" s="61"/>
      <c r="CX677" s="61"/>
      <c r="CY677" s="4"/>
      <c r="CZ677" s="4"/>
      <c r="DA677" s="4"/>
      <c r="DB677" s="4"/>
      <c r="DC677" s="4"/>
      <c r="DD677" s="4"/>
      <c r="DE677" s="4"/>
      <c r="DF677" s="4"/>
      <c r="DG677" s="4"/>
      <c r="DH677" s="4"/>
      <c r="DI677" s="4"/>
      <c r="DJ677" s="4"/>
    </row>
    <row r="678" spans="1:114" ht="15.75" customHeight="1">
      <c r="A678" s="61"/>
      <c r="B678" s="61"/>
      <c r="C678" s="61"/>
      <c r="D678" s="61"/>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61"/>
      <c r="AY678" s="61"/>
      <c r="AZ678" s="61"/>
      <c r="BA678" s="4"/>
      <c r="BB678" s="4"/>
      <c r="BC678" s="4"/>
      <c r="BD678" s="4"/>
      <c r="BE678" s="4"/>
      <c r="BF678" s="4"/>
      <c r="BG678" s="4"/>
      <c r="BH678" s="4"/>
      <c r="BI678" s="4"/>
      <c r="BJ678" s="4"/>
      <c r="BK678" s="4"/>
      <c r="BL678" s="4"/>
      <c r="BM678" s="4"/>
      <c r="BN678" s="61"/>
      <c r="BO678" s="61"/>
      <c r="BP678" s="61"/>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61"/>
      <c r="CU678" s="61"/>
      <c r="CV678" s="61"/>
      <c r="CW678" s="61"/>
      <c r="CX678" s="61"/>
      <c r="CY678" s="4"/>
      <c r="CZ678" s="4"/>
      <c r="DA678" s="4"/>
      <c r="DB678" s="4"/>
      <c r="DC678" s="4"/>
      <c r="DD678" s="4"/>
      <c r="DE678" s="4"/>
      <c r="DF678" s="4"/>
      <c r="DG678" s="4"/>
      <c r="DH678" s="4"/>
      <c r="DI678" s="4"/>
      <c r="DJ678" s="4"/>
    </row>
    <row r="679" spans="1:114" ht="15.75" customHeight="1">
      <c r="A679" s="61"/>
      <c r="B679" s="61"/>
      <c r="C679" s="61"/>
      <c r="D679" s="61"/>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61"/>
      <c r="AY679" s="61"/>
      <c r="AZ679" s="61"/>
      <c r="BA679" s="4"/>
      <c r="BB679" s="4"/>
      <c r="BC679" s="4"/>
      <c r="BD679" s="4"/>
      <c r="BE679" s="4"/>
      <c r="BF679" s="4"/>
      <c r="BG679" s="4"/>
      <c r="BH679" s="4"/>
      <c r="BI679" s="4"/>
      <c r="BJ679" s="4"/>
      <c r="BK679" s="4"/>
      <c r="BL679" s="4"/>
      <c r="BM679" s="4"/>
      <c r="BN679" s="61"/>
      <c r="BO679" s="61"/>
      <c r="BP679" s="61"/>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61"/>
      <c r="CU679" s="61"/>
      <c r="CV679" s="61"/>
      <c r="CW679" s="61"/>
      <c r="CX679" s="61"/>
      <c r="CY679" s="4"/>
      <c r="CZ679" s="4"/>
      <c r="DA679" s="4"/>
      <c r="DB679" s="4"/>
      <c r="DC679" s="4"/>
      <c r="DD679" s="4"/>
      <c r="DE679" s="4"/>
      <c r="DF679" s="4"/>
      <c r="DG679" s="4"/>
      <c r="DH679" s="4"/>
      <c r="DI679" s="4"/>
      <c r="DJ679" s="4"/>
    </row>
    <row r="680" spans="1:114" ht="15.75" customHeight="1">
      <c r="A680" s="61"/>
      <c r="B680" s="61"/>
      <c r="C680" s="61"/>
      <c r="D680" s="61"/>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61"/>
      <c r="AY680" s="61"/>
      <c r="AZ680" s="61"/>
      <c r="BA680" s="4"/>
      <c r="BB680" s="4"/>
      <c r="BC680" s="4"/>
      <c r="BD680" s="4"/>
      <c r="BE680" s="4"/>
      <c r="BF680" s="4"/>
      <c r="BG680" s="4"/>
      <c r="BH680" s="4"/>
      <c r="BI680" s="4"/>
      <c r="BJ680" s="4"/>
      <c r="BK680" s="4"/>
      <c r="BL680" s="4"/>
      <c r="BM680" s="4"/>
      <c r="BN680" s="61"/>
      <c r="BO680" s="61"/>
      <c r="BP680" s="61"/>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61"/>
      <c r="CU680" s="61"/>
      <c r="CV680" s="61"/>
      <c r="CW680" s="61"/>
      <c r="CX680" s="61"/>
      <c r="CY680" s="4"/>
      <c r="CZ680" s="4"/>
      <c r="DA680" s="4"/>
      <c r="DB680" s="4"/>
      <c r="DC680" s="4"/>
      <c r="DD680" s="4"/>
      <c r="DE680" s="4"/>
      <c r="DF680" s="4"/>
      <c r="DG680" s="4"/>
      <c r="DH680" s="4"/>
      <c r="DI680" s="4"/>
      <c r="DJ680" s="4"/>
    </row>
    <row r="681" spans="1:114" ht="15.75" customHeight="1">
      <c r="A681" s="61"/>
      <c r="B681" s="61"/>
      <c r="C681" s="61"/>
      <c r="D681" s="61"/>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61"/>
      <c r="AY681" s="61"/>
      <c r="AZ681" s="61"/>
      <c r="BA681" s="4"/>
      <c r="BB681" s="4"/>
      <c r="BC681" s="4"/>
      <c r="BD681" s="4"/>
      <c r="BE681" s="4"/>
      <c r="BF681" s="4"/>
      <c r="BG681" s="4"/>
      <c r="BH681" s="4"/>
      <c r="BI681" s="4"/>
      <c r="BJ681" s="4"/>
      <c r="BK681" s="4"/>
      <c r="BL681" s="4"/>
      <c r="BM681" s="4"/>
      <c r="BN681" s="61"/>
      <c r="BO681" s="61"/>
      <c r="BP681" s="61"/>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61"/>
      <c r="CU681" s="61"/>
      <c r="CV681" s="61"/>
      <c r="CW681" s="61"/>
      <c r="CX681" s="61"/>
      <c r="CY681" s="4"/>
      <c r="CZ681" s="4"/>
      <c r="DA681" s="4"/>
      <c r="DB681" s="4"/>
      <c r="DC681" s="4"/>
      <c r="DD681" s="4"/>
      <c r="DE681" s="4"/>
      <c r="DF681" s="4"/>
      <c r="DG681" s="4"/>
      <c r="DH681" s="4"/>
      <c r="DI681" s="4"/>
      <c r="DJ681" s="4"/>
    </row>
    <row r="682" spans="1:114" ht="15.75" customHeight="1">
      <c r="A682" s="61"/>
      <c r="B682" s="61"/>
      <c r="C682" s="61"/>
      <c r="D682" s="61"/>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61"/>
      <c r="AY682" s="61"/>
      <c r="AZ682" s="61"/>
      <c r="BA682" s="4"/>
      <c r="BB682" s="4"/>
      <c r="BC682" s="4"/>
      <c r="BD682" s="4"/>
      <c r="BE682" s="4"/>
      <c r="BF682" s="4"/>
      <c r="BG682" s="4"/>
      <c r="BH682" s="4"/>
      <c r="BI682" s="4"/>
      <c r="BJ682" s="4"/>
      <c r="BK682" s="4"/>
      <c r="BL682" s="4"/>
      <c r="BM682" s="4"/>
      <c r="BN682" s="61"/>
      <c r="BO682" s="61"/>
      <c r="BP682" s="61"/>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61"/>
      <c r="CU682" s="61"/>
      <c r="CV682" s="61"/>
      <c r="CW682" s="61"/>
      <c r="CX682" s="61"/>
      <c r="CY682" s="4"/>
      <c r="CZ682" s="4"/>
      <c r="DA682" s="4"/>
      <c r="DB682" s="4"/>
      <c r="DC682" s="4"/>
      <c r="DD682" s="4"/>
      <c r="DE682" s="4"/>
      <c r="DF682" s="4"/>
      <c r="DG682" s="4"/>
      <c r="DH682" s="4"/>
      <c r="DI682" s="4"/>
      <c r="DJ682" s="4"/>
    </row>
    <row r="683" spans="1:114" ht="15.75" customHeight="1">
      <c r="A683" s="61"/>
      <c r="B683" s="61"/>
      <c r="C683" s="61"/>
      <c r="D683" s="61"/>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61"/>
      <c r="AY683" s="61"/>
      <c r="AZ683" s="61"/>
      <c r="BA683" s="4"/>
      <c r="BB683" s="4"/>
      <c r="BC683" s="4"/>
      <c r="BD683" s="4"/>
      <c r="BE683" s="4"/>
      <c r="BF683" s="4"/>
      <c r="BG683" s="4"/>
      <c r="BH683" s="4"/>
      <c r="BI683" s="4"/>
      <c r="BJ683" s="4"/>
      <c r="BK683" s="4"/>
      <c r="BL683" s="4"/>
      <c r="BM683" s="4"/>
      <c r="BN683" s="61"/>
      <c r="BO683" s="61"/>
      <c r="BP683" s="61"/>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61"/>
      <c r="CU683" s="61"/>
      <c r="CV683" s="61"/>
      <c r="CW683" s="61"/>
      <c r="CX683" s="61"/>
      <c r="CY683" s="4"/>
      <c r="CZ683" s="4"/>
      <c r="DA683" s="4"/>
      <c r="DB683" s="4"/>
      <c r="DC683" s="4"/>
      <c r="DD683" s="4"/>
      <c r="DE683" s="4"/>
      <c r="DF683" s="4"/>
      <c r="DG683" s="4"/>
      <c r="DH683" s="4"/>
      <c r="DI683" s="4"/>
      <c r="DJ683" s="4"/>
    </row>
    <row r="684" spans="1:114" ht="15.75" customHeight="1">
      <c r="A684" s="61"/>
      <c r="B684" s="61"/>
      <c r="C684" s="61"/>
      <c r="D684" s="61"/>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61"/>
      <c r="AY684" s="61"/>
      <c r="AZ684" s="61"/>
      <c r="BA684" s="4"/>
      <c r="BB684" s="4"/>
      <c r="BC684" s="4"/>
      <c r="BD684" s="4"/>
      <c r="BE684" s="4"/>
      <c r="BF684" s="4"/>
      <c r="BG684" s="4"/>
      <c r="BH684" s="4"/>
      <c r="BI684" s="4"/>
      <c r="BJ684" s="4"/>
      <c r="BK684" s="4"/>
      <c r="BL684" s="4"/>
      <c r="BM684" s="4"/>
      <c r="BN684" s="61"/>
      <c r="BO684" s="61"/>
      <c r="BP684" s="61"/>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61"/>
      <c r="CU684" s="61"/>
      <c r="CV684" s="61"/>
      <c r="CW684" s="61"/>
      <c r="CX684" s="61"/>
      <c r="CY684" s="4"/>
      <c r="CZ684" s="4"/>
      <c r="DA684" s="4"/>
      <c r="DB684" s="4"/>
      <c r="DC684" s="4"/>
      <c r="DD684" s="4"/>
      <c r="DE684" s="4"/>
      <c r="DF684" s="4"/>
      <c r="DG684" s="4"/>
      <c r="DH684" s="4"/>
      <c r="DI684" s="4"/>
      <c r="DJ684" s="4"/>
    </row>
    <row r="685" spans="1:114" ht="15.75" customHeight="1">
      <c r="A685" s="61"/>
      <c r="B685" s="61"/>
      <c r="C685" s="61"/>
      <c r="D685" s="61"/>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61"/>
      <c r="AY685" s="61"/>
      <c r="AZ685" s="61"/>
      <c r="BA685" s="4"/>
      <c r="BB685" s="4"/>
      <c r="BC685" s="4"/>
      <c r="BD685" s="4"/>
      <c r="BE685" s="4"/>
      <c r="BF685" s="4"/>
      <c r="BG685" s="4"/>
      <c r="BH685" s="4"/>
      <c r="BI685" s="4"/>
      <c r="BJ685" s="4"/>
      <c r="BK685" s="4"/>
      <c r="BL685" s="4"/>
      <c r="BM685" s="4"/>
      <c r="BN685" s="61"/>
      <c r="BO685" s="61"/>
      <c r="BP685" s="61"/>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61"/>
      <c r="CU685" s="61"/>
      <c r="CV685" s="61"/>
      <c r="CW685" s="61"/>
      <c r="CX685" s="61"/>
      <c r="CY685" s="4"/>
      <c r="CZ685" s="4"/>
      <c r="DA685" s="4"/>
      <c r="DB685" s="4"/>
      <c r="DC685" s="4"/>
      <c r="DD685" s="4"/>
      <c r="DE685" s="4"/>
      <c r="DF685" s="4"/>
      <c r="DG685" s="4"/>
      <c r="DH685" s="4"/>
      <c r="DI685" s="4"/>
      <c r="DJ685" s="4"/>
    </row>
    <row r="686" spans="1:114" ht="15.75" customHeight="1">
      <c r="A686" s="61"/>
      <c r="B686" s="61"/>
      <c r="C686" s="61"/>
      <c r="D686" s="61"/>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61"/>
      <c r="AY686" s="61"/>
      <c r="AZ686" s="61"/>
      <c r="BA686" s="4"/>
      <c r="BB686" s="4"/>
      <c r="BC686" s="4"/>
      <c r="BD686" s="4"/>
      <c r="BE686" s="4"/>
      <c r="BF686" s="4"/>
      <c r="BG686" s="4"/>
      <c r="BH686" s="4"/>
      <c r="BI686" s="4"/>
      <c r="BJ686" s="4"/>
      <c r="BK686" s="4"/>
      <c r="BL686" s="4"/>
      <c r="BM686" s="4"/>
      <c r="BN686" s="61"/>
      <c r="BO686" s="61"/>
      <c r="BP686" s="61"/>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61"/>
      <c r="CU686" s="61"/>
      <c r="CV686" s="61"/>
      <c r="CW686" s="61"/>
      <c r="CX686" s="61"/>
      <c r="CY686" s="4"/>
      <c r="CZ686" s="4"/>
      <c r="DA686" s="4"/>
      <c r="DB686" s="4"/>
      <c r="DC686" s="4"/>
      <c r="DD686" s="4"/>
      <c r="DE686" s="4"/>
      <c r="DF686" s="4"/>
      <c r="DG686" s="4"/>
      <c r="DH686" s="4"/>
      <c r="DI686" s="4"/>
      <c r="DJ686" s="4"/>
    </row>
    <row r="687" spans="1:114" ht="15.75" customHeight="1">
      <c r="A687" s="61"/>
      <c r="B687" s="61"/>
      <c r="C687" s="61"/>
      <c r="D687" s="61"/>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61"/>
      <c r="AY687" s="61"/>
      <c r="AZ687" s="61"/>
      <c r="BA687" s="4"/>
      <c r="BB687" s="4"/>
      <c r="BC687" s="4"/>
      <c r="BD687" s="4"/>
      <c r="BE687" s="4"/>
      <c r="BF687" s="4"/>
      <c r="BG687" s="4"/>
      <c r="BH687" s="4"/>
      <c r="BI687" s="4"/>
      <c r="BJ687" s="4"/>
      <c r="BK687" s="4"/>
      <c r="BL687" s="4"/>
      <c r="BM687" s="4"/>
      <c r="BN687" s="61"/>
      <c r="BO687" s="61"/>
      <c r="BP687" s="61"/>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61"/>
      <c r="CU687" s="61"/>
      <c r="CV687" s="61"/>
      <c r="CW687" s="61"/>
      <c r="CX687" s="61"/>
      <c r="CY687" s="4"/>
      <c r="CZ687" s="4"/>
      <c r="DA687" s="4"/>
      <c r="DB687" s="4"/>
      <c r="DC687" s="4"/>
      <c r="DD687" s="4"/>
      <c r="DE687" s="4"/>
      <c r="DF687" s="4"/>
      <c r="DG687" s="4"/>
      <c r="DH687" s="4"/>
      <c r="DI687" s="4"/>
      <c r="DJ687" s="4"/>
    </row>
    <row r="688" spans="1:114" ht="15.75" customHeight="1">
      <c r="A688" s="61"/>
      <c r="B688" s="61"/>
      <c r="C688" s="61"/>
      <c r="D688" s="61"/>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61"/>
      <c r="AY688" s="61"/>
      <c r="AZ688" s="61"/>
      <c r="BA688" s="4"/>
      <c r="BB688" s="4"/>
      <c r="BC688" s="4"/>
      <c r="BD688" s="4"/>
      <c r="BE688" s="4"/>
      <c r="BF688" s="4"/>
      <c r="BG688" s="4"/>
      <c r="BH688" s="4"/>
      <c r="BI688" s="4"/>
      <c r="BJ688" s="4"/>
      <c r="BK688" s="4"/>
      <c r="BL688" s="4"/>
      <c r="BM688" s="4"/>
      <c r="BN688" s="61"/>
      <c r="BO688" s="61"/>
      <c r="BP688" s="61"/>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61"/>
      <c r="CU688" s="61"/>
      <c r="CV688" s="61"/>
      <c r="CW688" s="61"/>
      <c r="CX688" s="61"/>
      <c r="CY688" s="4"/>
      <c r="CZ688" s="4"/>
      <c r="DA688" s="4"/>
      <c r="DB688" s="4"/>
      <c r="DC688" s="4"/>
      <c r="DD688" s="4"/>
      <c r="DE688" s="4"/>
      <c r="DF688" s="4"/>
      <c r="DG688" s="4"/>
      <c r="DH688" s="4"/>
      <c r="DI688" s="4"/>
      <c r="DJ688" s="4"/>
    </row>
    <row r="689" spans="1:114" ht="15.75" customHeight="1">
      <c r="A689" s="61"/>
      <c r="B689" s="61"/>
      <c r="C689" s="61"/>
      <c r="D689" s="61"/>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61"/>
      <c r="AY689" s="61"/>
      <c r="AZ689" s="61"/>
      <c r="BA689" s="4"/>
      <c r="BB689" s="4"/>
      <c r="BC689" s="4"/>
      <c r="BD689" s="4"/>
      <c r="BE689" s="4"/>
      <c r="BF689" s="4"/>
      <c r="BG689" s="4"/>
      <c r="BH689" s="4"/>
      <c r="BI689" s="4"/>
      <c r="BJ689" s="4"/>
      <c r="BK689" s="4"/>
      <c r="BL689" s="4"/>
      <c r="BM689" s="4"/>
      <c r="BN689" s="61"/>
      <c r="BO689" s="61"/>
      <c r="BP689" s="61"/>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61"/>
      <c r="CU689" s="61"/>
      <c r="CV689" s="61"/>
      <c r="CW689" s="61"/>
      <c r="CX689" s="61"/>
      <c r="CY689" s="4"/>
      <c r="CZ689" s="4"/>
      <c r="DA689" s="4"/>
      <c r="DB689" s="4"/>
      <c r="DC689" s="4"/>
      <c r="DD689" s="4"/>
      <c r="DE689" s="4"/>
      <c r="DF689" s="4"/>
      <c r="DG689" s="4"/>
      <c r="DH689" s="4"/>
      <c r="DI689" s="4"/>
      <c r="DJ689" s="4"/>
    </row>
    <row r="690" spans="1:114" ht="15.75" customHeight="1">
      <c r="A690" s="61"/>
      <c r="B690" s="61"/>
      <c r="C690" s="61"/>
      <c r="D690" s="61"/>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61"/>
      <c r="AY690" s="61"/>
      <c r="AZ690" s="61"/>
      <c r="BA690" s="4"/>
      <c r="BB690" s="4"/>
      <c r="BC690" s="4"/>
      <c r="BD690" s="4"/>
      <c r="BE690" s="4"/>
      <c r="BF690" s="4"/>
      <c r="BG690" s="4"/>
      <c r="BH690" s="4"/>
      <c r="BI690" s="4"/>
      <c r="BJ690" s="4"/>
      <c r="BK690" s="4"/>
      <c r="BL690" s="4"/>
      <c r="BM690" s="4"/>
      <c r="BN690" s="61"/>
      <c r="BO690" s="61"/>
      <c r="BP690" s="61"/>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61"/>
      <c r="CU690" s="61"/>
      <c r="CV690" s="61"/>
      <c r="CW690" s="61"/>
      <c r="CX690" s="61"/>
      <c r="CY690" s="4"/>
      <c r="CZ690" s="4"/>
      <c r="DA690" s="4"/>
      <c r="DB690" s="4"/>
      <c r="DC690" s="4"/>
      <c r="DD690" s="4"/>
      <c r="DE690" s="4"/>
      <c r="DF690" s="4"/>
      <c r="DG690" s="4"/>
      <c r="DH690" s="4"/>
      <c r="DI690" s="4"/>
      <c r="DJ690" s="4"/>
    </row>
    <row r="691" spans="1:114" ht="15.75" customHeight="1">
      <c r="A691" s="61"/>
      <c r="B691" s="61"/>
      <c r="C691" s="61"/>
      <c r="D691" s="61"/>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61"/>
      <c r="AY691" s="61"/>
      <c r="AZ691" s="61"/>
      <c r="BA691" s="4"/>
      <c r="BB691" s="4"/>
      <c r="BC691" s="4"/>
      <c r="BD691" s="4"/>
      <c r="BE691" s="4"/>
      <c r="BF691" s="4"/>
      <c r="BG691" s="4"/>
      <c r="BH691" s="4"/>
      <c r="BI691" s="4"/>
      <c r="BJ691" s="4"/>
      <c r="BK691" s="4"/>
      <c r="BL691" s="4"/>
      <c r="BM691" s="4"/>
      <c r="BN691" s="61"/>
      <c r="BO691" s="61"/>
      <c r="BP691" s="61"/>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61"/>
      <c r="CU691" s="61"/>
      <c r="CV691" s="61"/>
      <c r="CW691" s="61"/>
      <c r="CX691" s="61"/>
      <c r="CY691" s="4"/>
      <c r="CZ691" s="4"/>
      <c r="DA691" s="4"/>
      <c r="DB691" s="4"/>
      <c r="DC691" s="4"/>
      <c r="DD691" s="4"/>
      <c r="DE691" s="4"/>
      <c r="DF691" s="4"/>
      <c r="DG691" s="4"/>
      <c r="DH691" s="4"/>
      <c r="DI691" s="4"/>
      <c r="DJ691" s="4"/>
    </row>
    <row r="692" spans="1:114" ht="15.75" customHeight="1">
      <c r="A692" s="61"/>
      <c r="B692" s="61"/>
      <c r="C692" s="61"/>
      <c r="D692" s="61"/>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61"/>
      <c r="AY692" s="61"/>
      <c r="AZ692" s="61"/>
      <c r="BA692" s="4"/>
      <c r="BB692" s="4"/>
      <c r="BC692" s="4"/>
      <c r="BD692" s="4"/>
      <c r="BE692" s="4"/>
      <c r="BF692" s="4"/>
      <c r="BG692" s="4"/>
      <c r="BH692" s="4"/>
      <c r="BI692" s="4"/>
      <c r="BJ692" s="4"/>
      <c r="BK692" s="4"/>
      <c r="BL692" s="4"/>
      <c r="BM692" s="4"/>
      <c r="BN692" s="61"/>
      <c r="BO692" s="61"/>
      <c r="BP692" s="61"/>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61"/>
      <c r="CU692" s="61"/>
      <c r="CV692" s="61"/>
      <c r="CW692" s="61"/>
      <c r="CX692" s="61"/>
      <c r="CY692" s="4"/>
      <c r="CZ692" s="4"/>
      <c r="DA692" s="4"/>
      <c r="DB692" s="4"/>
      <c r="DC692" s="4"/>
      <c r="DD692" s="4"/>
      <c r="DE692" s="4"/>
      <c r="DF692" s="4"/>
      <c r="DG692" s="4"/>
      <c r="DH692" s="4"/>
      <c r="DI692" s="4"/>
      <c r="DJ692" s="4"/>
    </row>
    <row r="693" spans="1:114" ht="15.75" customHeight="1">
      <c r="A693" s="61"/>
      <c r="B693" s="61"/>
      <c r="C693" s="61"/>
      <c r="D693" s="61"/>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61"/>
      <c r="AY693" s="61"/>
      <c r="AZ693" s="61"/>
      <c r="BA693" s="4"/>
      <c r="BB693" s="4"/>
      <c r="BC693" s="4"/>
      <c r="BD693" s="4"/>
      <c r="BE693" s="4"/>
      <c r="BF693" s="4"/>
      <c r="BG693" s="4"/>
      <c r="BH693" s="4"/>
      <c r="BI693" s="4"/>
      <c r="BJ693" s="4"/>
      <c r="BK693" s="4"/>
      <c r="BL693" s="4"/>
      <c r="BM693" s="4"/>
      <c r="BN693" s="61"/>
      <c r="BO693" s="61"/>
      <c r="BP693" s="61"/>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61"/>
      <c r="CU693" s="61"/>
      <c r="CV693" s="61"/>
      <c r="CW693" s="61"/>
      <c r="CX693" s="61"/>
      <c r="CY693" s="4"/>
      <c r="CZ693" s="4"/>
      <c r="DA693" s="4"/>
      <c r="DB693" s="4"/>
      <c r="DC693" s="4"/>
      <c r="DD693" s="4"/>
      <c r="DE693" s="4"/>
      <c r="DF693" s="4"/>
      <c r="DG693" s="4"/>
      <c r="DH693" s="4"/>
      <c r="DI693" s="4"/>
      <c r="DJ693" s="4"/>
    </row>
    <row r="694" spans="1:114" ht="15.75" customHeight="1">
      <c r="A694" s="61"/>
      <c r="B694" s="61"/>
      <c r="C694" s="61"/>
      <c r="D694" s="61"/>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61"/>
      <c r="AY694" s="61"/>
      <c r="AZ694" s="61"/>
      <c r="BA694" s="4"/>
      <c r="BB694" s="4"/>
      <c r="BC694" s="4"/>
      <c r="BD694" s="4"/>
      <c r="BE694" s="4"/>
      <c r="BF694" s="4"/>
      <c r="BG694" s="4"/>
      <c r="BH694" s="4"/>
      <c r="BI694" s="4"/>
      <c r="BJ694" s="4"/>
      <c r="BK694" s="4"/>
      <c r="BL694" s="4"/>
      <c r="BM694" s="4"/>
      <c r="BN694" s="61"/>
      <c r="BO694" s="61"/>
      <c r="BP694" s="61"/>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61"/>
      <c r="CU694" s="61"/>
      <c r="CV694" s="61"/>
      <c r="CW694" s="61"/>
      <c r="CX694" s="61"/>
      <c r="CY694" s="4"/>
      <c r="CZ694" s="4"/>
      <c r="DA694" s="4"/>
      <c r="DB694" s="4"/>
      <c r="DC694" s="4"/>
      <c r="DD694" s="4"/>
      <c r="DE694" s="4"/>
      <c r="DF694" s="4"/>
      <c r="DG694" s="4"/>
      <c r="DH694" s="4"/>
      <c r="DI694" s="4"/>
      <c r="DJ694" s="4"/>
    </row>
    <row r="695" spans="1:114" ht="15.75" customHeight="1">
      <c r="A695" s="61"/>
      <c r="B695" s="61"/>
      <c r="C695" s="61"/>
      <c r="D695" s="61"/>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61"/>
      <c r="AY695" s="61"/>
      <c r="AZ695" s="61"/>
      <c r="BA695" s="4"/>
      <c r="BB695" s="4"/>
      <c r="BC695" s="4"/>
      <c r="BD695" s="4"/>
      <c r="BE695" s="4"/>
      <c r="BF695" s="4"/>
      <c r="BG695" s="4"/>
      <c r="BH695" s="4"/>
      <c r="BI695" s="4"/>
      <c r="BJ695" s="4"/>
      <c r="BK695" s="4"/>
      <c r="BL695" s="4"/>
      <c r="BM695" s="4"/>
      <c r="BN695" s="61"/>
      <c r="BO695" s="61"/>
      <c r="BP695" s="61"/>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61"/>
      <c r="CU695" s="61"/>
      <c r="CV695" s="61"/>
      <c r="CW695" s="61"/>
      <c r="CX695" s="61"/>
      <c r="CY695" s="4"/>
      <c r="CZ695" s="4"/>
      <c r="DA695" s="4"/>
      <c r="DB695" s="4"/>
      <c r="DC695" s="4"/>
      <c r="DD695" s="4"/>
      <c r="DE695" s="4"/>
      <c r="DF695" s="4"/>
      <c r="DG695" s="4"/>
      <c r="DH695" s="4"/>
      <c r="DI695" s="4"/>
      <c r="DJ695" s="4"/>
    </row>
    <row r="696" spans="1:114" ht="15.75" customHeight="1">
      <c r="A696" s="61"/>
      <c r="B696" s="61"/>
      <c r="C696" s="61"/>
      <c r="D696" s="61"/>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61"/>
      <c r="AY696" s="61"/>
      <c r="AZ696" s="61"/>
      <c r="BA696" s="4"/>
      <c r="BB696" s="4"/>
      <c r="BC696" s="4"/>
      <c r="BD696" s="4"/>
      <c r="BE696" s="4"/>
      <c r="BF696" s="4"/>
      <c r="BG696" s="4"/>
      <c r="BH696" s="4"/>
      <c r="BI696" s="4"/>
      <c r="BJ696" s="4"/>
      <c r="BK696" s="4"/>
      <c r="BL696" s="4"/>
      <c r="BM696" s="4"/>
      <c r="BN696" s="61"/>
      <c r="BO696" s="61"/>
      <c r="BP696" s="61"/>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61"/>
      <c r="CU696" s="61"/>
      <c r="CV696" s="61"/>
      <c r="CW696" s="61"/>
      <c r="CX696" s="61"/>
      <c r="CY696" s="4"/>
      <c r="CZ696" s="4"/>
      <c r="DA696" s="4"/>
      <c r="DB696" s="4"/>
      <c r="DC696" s="4"/>
      <c r="DD696" s="4"/>
      <c r="DE696" s="4"/>
      <c r="DF696" s="4"/>
      <c r="DG696" s="4"/>
      <c r="DH696" s="4"/>
      <c r="DI696" s="4"/>
      <c r="DJ696" s="4"/>
    </row>
    <row r="697" spans="1:114" ht="15.75" customHeight="1">
      <c r="A697" s="61"/>
      <c r="B697" s="61"/>
      <c r="C697" s="61"/>
      <c r="D697" s="61"/>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61"/>
      <c r="AY697" s="61"/>
      <c r="AZ697" s="61"/>
      <c r="BA697" s="4"/>
      <c r="BB697" s="4"/>
      <c r="BC697" s="4"/>
      <c r="BD697" s="4"/>
      <c r="BE697" s="4"/>
      <c r="BF697" s="4"/>
      <c r="BG697" s="4"/>
      <c r="BH697" s="4"/>
      <c r="BI697" s="4"/>
      <c r="BJ697" s="4"/>
      <c r="BK697" s="4"/>
      <c r="BL697" s="4"/>
      <c r="BM697" s="4"/>
      <c r="BN697" s="61"/>
      <c r="BO697" s="61"/>
      <c r="BP697" s="61"/>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61"/>
      <c r="CU697" s="61"/>
      <c r="CV697" s="61"/>
      <c r="CW697" s="61"/>
      <c r="CX697" s="61"/>
      <c r="CY697" s="4"/>
      <c r="CZ697" s="4"/>
      <c r="DA697" s="4"/>
      <c r="DB697" s="4"/>
      <c r="DC697" s="4"/>
      <c r="DD697" s="4"/>
      <c r="DE697" s="4"/>
      <c r="DF697" s="4"/>
      <c r="DG697" s="4"/>
      <c r="DH697" s="4"/>
      <c r="DI697" s="4"/>
      <c r="DJ697" s="4"/>
    </row>
    <row r="698" spans="1:114" ht="15.75" customHeight="1">
      <c r="A698" s="61"/>
      <c r="B698" s="61"/>
      <c r="C698" s="61"/>
      <c r="D698" s="61"/>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61"/>
      <c r="AY698" s="61"/>
      <c r="AZ698" s="61"/>
      <c r="BA698" s="4"/>
      <c r="BB698" s="4"/>
      <c r="BC698" s="4"/>
      <c r="BD698" s="4"/>
      <c r="BE698" s="4"/>
      <c r="BF698" s="4"/>
      <c r="BG698" s="4"/>
      <c r="BH698" s="4"/>
      <c r="BI698" s="4"/>
      <c r="BJ698" s="4"/>
      <c r="BK698" s="4"/>
      <c r="BL698" s="4"/>
      <c r="BM698" s="4"/>
      <c r="BN698" s="61"/>
      <c r="BO698" s="61"/>
      <c r="BP698" s="61"/>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61"/>
      <c r="CU698" s="61"/>
      <c r="CV698" s="61"/>
      <c r="CW698" s="61"/>
      <c r="CX698" s="61"/>
      <c r="CY698" s="4"/>
      <c r="CZ698" s="4"/>
      <c r="DA698" s="4"/>
      <c r="DB698" s="4"/>
      <c r="DC698" s="4"/>
      <c r="DD698" s="4"/>
      <c r="DE698" s="4"/>
      <c r="DF698" s="4"/>
      <c r="DG698" s="4"/>
      <c r="DH698" s="4"/>
      <c r="DI698" s="4"/>
      <c r="DJ698" s="4"/>
    </row>
    <row r="699" spans="1:114" ht="15.75" customHeight="1">
      <c r="A699" s="61"/>
      <c r="B699" s="61"/>
      <c r="C699" s="61"/>
      <c r="D699" s="61"/>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61"/>
      <c r="AY699" s="61"/>
      <c r="AZ699" s="61"/>
      <c r="BA699" s="4"/>
      <c r="BB699" s="4"/>
      <c r="BC699" s="4"/>
      <c r="BD699" s="4"/>
      <c r="BE699" s="4"/>
      <c r="BF699" s="4"/>
      <c r="BG699" s="4"/>
      <c r="BH699" s="4"/>
      <c r="BI699" s="4"/>
      <c r="BJ699" s="4"/>
      <c r="BK699" s="4"/>
      <c r="BL699" s="4"/>
      <c r="BM699" s="4"/>
      <c r="BN699" s="61"/>
      <c r="BO699" s="61"/>
      <c r="BP699" s="61"/>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61"/>
      <c r="CU699" s="61"/>
      <c r="CV699" s="61"/>
      <c r="CW699" s="61"/>
      <c r="CX699" s="61"/>
      <c r="CY699" s="4"/>
      <c r="CZ699" s="4"/>
      <c r="DA699" s="4"/>
      <c r="DB699" s="4"/>
      <c r="DC699" s="4"/>
      <c r="DD699" s="4"/>
      <c r="DE699" s="4"/>
      <c r="DF699" s="4"/>
      <c r="DG699" s="4"/>
      <c r="DH699" s="4"/>
      <c r="DI699" s="4"/>
      <c r="DJ699" s="4"/>
    </row>
    <row r="700" spans="1:114" ht="15.75" customHeight="1">
      <c r="A700" s="61"/>
      <c r="B700" s="61"/>
      <c r="C700" s="61"/>
      <c r="D700" s="61"/>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61"/>
      <c r="AY700" s="61"/>
      <c r="AZ700" s="61"/>
      <c r="BA700" s="4"/>
      <c r="BB700" s="4"/>
      <c r="BC700" s="4"/>
      <c r="BD700" s="4"/>
      <c r="BE700" s="4"/>
      <c r="BF700" s="4"/>
      <c r="BG700" s="4"/>
      <c r="BH700" s="4"/>
      <c r="BI700" s="4"/>
      <c r="BJ700" s="4"/>
      <c r="BK700" s="4"/>
      <c r="BL700" s="4"/>
      <c r="BM700" s="4"/>
      <c r="BN700" s="61"/>
      <c r="BO700" s="61"/>
      <c r="BP700" s="61"/>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61"/>
      <c r="CU700" s="61"/>
      <c r="CV700" s="61"/>
      <c r="CW700" s="61"/>
      <c r="CX700" s="61"/>
      <c r="CY700" s="4"/>
      <c r="CZ700" s="4"/>
      <c r="DA700" s="4"/>
      <c r="DB700" s="4"/>
      <c r="DC700" s="4"/>
      <c r="DD700" s="4"/>
      <c r="DE700" s="4"/>
      <c r="DF700" s="4"/>
      <c r="DG700" s="4"/>
      <c r="DH700" s="4"/>
      <c r="DI700" s="4"/>
      <c r="DJ700" s="4"/>
    </row>
    <row r="701" spans="1:114" ht="15.75" customHeight="1">
      <c r="A701" s="61"/>
      <c r="B701" s="61"/>
      <c r="C701" s="61"/>
      <c r="D701" s="61"/>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61"/>
      <c r="AY701" s="61"/>
      <c r="AZ701" s="61"/>
      <c r="BA701" s="4"/>
      <c r="BB701" s="4"/>
      <c r="BC701" s="4"/>
      <c r="BD701" s="4"/>
      <c r="BE701" s="4"/>
      <c r="BF701" s="4"/>
      <c r="BG701" s="4"/>
      <c r="BH701" s="4"/>
      <c r="BI701" s="4"/>
      <c r="BJ701" s="4"/>
      <c r="BK701" s="4"/>
      <c r="BL701" s="4"/>
      <c r="BM701" s="4"/>
      <c r="BN701" s="61"/>
      <c r="BO701" s="61"/>
      <c r="BP701" s="61"/>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61"/>
      <c r="CU701" s="61"/>
      <c r="CV701" s="61"/>
      <c r="CW701" s="61"/>
      <c r="CX701" s="61"/>
      <c r="CY701" s="4"/>
      <c r="CZ701" s="4"/>
      <c r="DA701" s="4"/>
      <c r="DB701" s="4"/>
      <c r="DC701" s="4"/>
      <c r="DD701" s="4"/>
      <c r="DE701" s="4"/>
      <c r="DF701" s="4"/>
      <c r="DG701" s="4"/>
      <c r="DH701" s="4"/>
      <c r="DI701" s="4"/>
      <c r="DJ701" s="4"/>
    </row>
    <row r="702" spans="1:114" ht="15.75" customHeight="1">
      <c r="A702" s="61"/>
      <c r="B702" s="61"/>
      <c r="C702" s="61"/>
      <c r="D702" s="61"/>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61"/>
      <c r="AY702" s="61"/>
      <c r="AZ702" s="61"/>
      <c r="BA702" s="4"/>
      <c r="BB702" s="4"/>
      <c r="BC702" s="4"/>
      <c r="BD702" s="4"/>
      <c r="BE702" s="4"/>
      <c r="BF702" s="4"/>
      <c r="BG702" s="4"/>
      <c r="BH702" s="4"/>
      <c r="BI702" s="4"/>
      <c r="BJ702" s="4"/>
      <c r="BK702" s="4"/>
      <c r="BL702" s="4"/>
      <c r="BM702" s="4"/>
      <c r="BN702" s="61"/>
      <c r="BO702" s="61"/>
      <c r="BP702" s="61"/>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61"/>
      <c r="CU702" s="61"/>
      <c r="CV702" s="61"/>
      <c r="CW702" s="61"/>
      <c r="CX702" s="61"/>
      <c r="CY702" s="4"/>
      <c r="CZ702" s="4"/>
      <c r="DA702" s="4"/>
      <c r="DB702" s="4"/>
      <c r="DC702" s="4"/>
      <c r="DD702" s="4"/>
      <c r="DE702" s="4"/>
      <c r="DF702" s="4"/>
      <c r="DG702" s="4"/>
      <c r="DH702" s="4"/>
      <c r="DI702" s="4"/>
      <c r="DJ702" s="4"/>
    </row>
    <row r="703" spans="1:114" ht="15.75" customHeight="1">
      <c r="A703" s="61"/>
      <c r="B703" s="61"/>
      <c r="C703" s="61"/>
      <c r="D703" s="61"/>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61"/>
      <c r="AY703" s="61"/>
      <c r="AZ703" s="61"/>
      <c r="BA703" s="4"/>
      <c r="BB703" s="4"/>
      <c r="BC703" s="4"/>
      <c r="BD703" s="4"/>
      <c r="BE703" s="4"/>
      <c r="BF703" s="4"/>
      <c r="BG703" s="4"/>
      <c r="BH703" s="4"/>
      <c r="BI703" s="4"/>
      <c r="BJ703" s="4"/>
      <c r="BK703" s="4"/>
      <c r="BL703" s="4"/>
      <c r="BM703" s="4"/>
      <c r="BN703" s="61"/>
      <c r="BO703" s="61"/>
      <c r="BP703" s="61"/>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61"/>
      <c r="CU703" s="61"/>
      <c r="CV703" s="61"/>
      <c r="CW703" s="61"/>
      <c r="CX703" s="61"/>
      <c r="CY703" s="4"/>
      <c r="CZ703" s="4"/>
      <c r="DA703" s="4"/>
      <c r="DB703" s="4"/>
      <c r="DC703" s="4"/>
      <c r="DD703" s="4"/>
      <c r="DE703" s="4"/>
      <c r="DF703" s="4"/>
      <c r="DG703" s="4"/>
      <c r="DH703" s="4"/>
      <c r="DI703" s="4"/>
      <c r="DJ703" s="4"/>
    </row>
    <row r="704" spans="1:114" ht="15.75" customHeight="1">
      <c r="A704" s="61"/>
      <c r="B704" s="61"/>
      <c r="C704" s="61"/>
      <c r="D704" s="61"/>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61"/>
      <c r="AY704" s="61"/>
      <c r="AZ704" s="61"/>
      <c r="BA704" s="4"/>
      <c r="BB704" s="4"/>
      <c r="BC704" s="4"/>
      <c r="BD704" s="4"/>
      <c r="BE704" s="4"/>
      <c r="BF704" s="4"/>
      <c r="BG704" s="4"/>
      <c r="BH704" s="4"/>
      <c r="BI704" s="4"/>
      <c r="BJ704" s="4"/>
      <c r="BK704" s="4"/>
      <c r="BL704" s="4"/>
      <c r="BM704" s="4"/>
      <c r="BN704" s="61"/>
      <c r="BO704" s="61"/>
      <c r="BP704" s="61"/>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61"/>
      <c r="CU704" s="61"/>
      <c r="CV704" s="61"/>
      <c r="CW704" s="61"/>
      <c r="CX704" s="61"/>
      <c r="CY704" s="4"/>
      <c r="CZ704" s="4"/>
      <c r="DA704" s="4"/>
      <c r="DB704" s="4"/>
      <c r="DC704" s="4"/>
      <c r="DD704" s="4"/>
      <c r="DE704" s="4"/>
      <c r="DF704" s="4"/>
      <c r="DG704" s="4"/>
      <c r="DH704" s="4"/>
      <c r="DI704" s="4"/>
      <c r="DJ704" s="4"/>
    </row>
    <row r="705" spans="1:114" ht="15.75" customHeight="1">
      <c r="A705" s="61"/>
      <c r="B705" s="61"/>
      <c r="C705" s="61"/>
      <c r="D705" s="61"/>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61"/>
      <c r="AY705" s="61"/>
      <c r="AZ705" s="61"/>
      <c r="BA705" s="4"/>
      <c r="BB705" s="4"/>
      <c r="BC705" s="4"/>
      <c r="BD705" s="4"/>
      <c r="BE705" s="4"/>
      <c r="BF705" s="4"/>
      <c r="BG705" s="4"/>
      <c r="BH705" s="4"/>
      <c r="BI705" s="4"/>
      <c r="BJ705" s="4"/>
      <c r="BK705" s="4"/>
      <c r="BL705" s="4"/>
      <c r="BM705" s="4"/>
      <c r="BN705" s="61"/>
      <c r="BO705" s="61"/>
      <c r="BP705" s="61"/>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61"/>
      <c r="CU705" s="61"/>
      <c r="CV705" s="61"/>
      <c r="CW705" s="61"/>
      <c r="CX705" s="61"/>
      <c r="CY705" s="4"/>
      <c r="CZ705" s="4"/>
      <c r="DA705" s="4"/>
      <c r="DB705" s="4"/>
      <c r="DC705" s="4"/>
      <c r="DD705" s="4"/>
      <c r="DE705" s="4"/>
      <c r="DF705" s="4"/>
      <c r="DG705" s="4"/>
      <c r="DH705" s="4"/>
      <c r="DI705" s="4"/>
      <c r="DJ705" s="4"/>
    </row>
    <row r="706" spans="1:114" ht="15.75" customHeight="1">
      <c r="A706" s="61"/>
      <c r="B706" s="61"/>
      <c r="C706" s="61"/>
      <c r="D706" s="61"/>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61"/>
      <c r="AY706" s="61"/>
      <c r="AZ706" s="61"/>
      <c r="BA706" s="4"/>
      <c r="BB706" s="4"/>
      <c r="BC706" s="4"/>
      <c r="BD706" s="4"/>
      <c r="BE706" s="4"/>
      <c r="BF706" s="4"/>
      <c r="BG706" s="4"/>
      <c r="BH706" s="4"/>
      <c r="BI706" s="4"/>
      <c r="BJ706" s="4"/>
      <c r="BK706" s="4"/>
      <c r="BL706" s="4"/>
      <c r="BM706" s="4"/>
      <c r="BN706" s="61"/>
      <c r="BO706" s="61"/>
      <c r="BP706" s="61"/>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61"/>
      <c r="CU706" s="61"/>
      <c r="CV706" s="61"/>
      <c r="CW706" s="61"/>
      <c r="CX706" s="61"/>
      <c r="CY706" s="4"/>
      <c r="CZ706" s="4"/>
      <c r="DA706" s="4"/>
      <c r="DB706" s="4"/>
      <c r="DC706" s="4"/>
      <c r="DD706" s="4"/>
      <c r="DE706" s="4"/>
      <c r="DF706" s="4"/>
      <c r="DG706" s="4"/>
      <c r="DH706" s="4"/>
      <c r="DI706" s="4"/>
      <c r="DJ706" s="4"/>
    </row>
    <row r="707" spans="1:114" ht="15.75" customHeight="1">
      <c r="A707" s="61"/>
      <c r="B707" s="61"/>
      <c r="C707" s="61"/>
      <c r="D707" s="61"/>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61"/>
      <c r="AY707" s="61"/>
      <c r="AZ707" s="61"/>
      <c r="BA707" s="4"/>
      <c r="BB707" s="4"/>
      <c r="BC707" s="4"/>
      <c r="BD707" s="4"/>
      <c r="BE707" s="4"/>
      <c r="BF707" s="4"/>
      <c r="BG707" s="4"/>
      <c r="BH707" s="4"/>
      <c r="BI707" s="4"/>
      <c r="BJ707" s="4"/>
      <c r="BK707" s="4"/>
      <c r="BL707" s="4"/>
      <c r="BM707" s="4"/>
      <c r="BN707" s="61"/>
      <c r="BO707" s="61"/>
      <c r="BP707" s="61"/>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61"/>
      <c r="CU707" s="61"/>
      <c r="CV707" s="61"/>
      <c r="CW707" s="61"/>
      <c r="CX707" s="61"/>
      <c r="CY707" s="4"/>
      <c r="CZ707" s="4"/>
      <c r="DA707" s="4"/>
      <c r="DB707" s="4"/>
      <c r="DC707" s="4"/>
      <c r="DD707" s="4"/>
      <c r="DE707" s="4"/>
      <c r="DF707" s="4"/>
      <c r="DG707" s="4"/>
      <c r="DH707" s="4"/>
      <c r="DI707" s="4"/>
      <c r="DJ707" s="4"/>
    </row>
    <row r="708" spans="1:114" ht="15.75" customHeight="1">
      <c r="A708" s="61"/>
      <c r="B708" s="61"/>
      <c r="C708" s="61"/>
      <c r="D708" s="61"/>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61"/>
      <c r="AY708" s="61"/>
      <c r="AZ708" s="61"/>
      <c r="BA708" s="4"/>
      <c r="BB708" s="4"/>
      <c r="BC708" s="4"/>
      <c r="BD708" s="4"/>
      <c r="BE708" s="4"/>
      <c r="BF708" s="4"/>
      <c r="BG708" s="4"/>
      <c r="BH708" s="4"/>
      <c r="BI708" s="4"/>
      <c r="BJ708" s="4"/>
      <c r="BK708" s="4"/>
      <c r="BL708" s="4"/>
      <c r="BM708" s="4"/>
      <c r="BN708" s="61"/>
      <c r="BO708" s="61"/>
      <c r="BP708" s="61"/>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61"/>
      <c r="CU708" s="61"/>
      <c r="CV708" s="61"/>
      <c r="CW708" s="61"/>
      <c r="CX708" s="61"/>
      <c r="CY708" s="4"/>
      <c r="CZ708" s="4"/>
      <c r="DA708" s="4"/>
      <c r="DB708" s="4"/>
      <c r="DC708" s="4"/>
      <c r="DD708" s="4"/>
      <c r="DE708" s="4"/>
      <c r="DF708" s="4"/>
      <c r="DG708" s="4"/>
      <c r="DH708" s="4"/>
      <c r="DI708" s="4"/>
      <c r="DJ708" s="4"/>
    </row>
    <row r="709" spans="1:114" ht="15.75" customHeight="1">
      <c r="A709" s="61"/>
      <c r="B709" s="61"/>
      <c r="C709" s="61"/>
      <c r="D709" s="61"/>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61"/>
      <c r="AY709" s="61"/>
      <c r="AZ709" s="61"/>
      <c r="BA709" s="4"/>
      <c r="BB709" s="4"/>
      <c r="BC709" s="4"/>
      <c r="BD709" s="4"/>
      <c r="BE709" s="4"/>
      <c r="BF709" s="4"/>
      <c r="BG709" s="4"/>
      <c r="BH709" s="4"/>
      <c r="BI709" s="4"/>
      <c r="BJ709" s="4"/>
      <c r="BK709" s="4"/>
      <c r="BL709" s="4"/>
      <c r="BM709" s="4"/>
      <c r="BN709" s="61"/>
      <c r="BO709" s="61"/>
      <c r="BP709" s="61"/>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61"/>
      <c r="CU709" s="61"/>
      <c r="CV709" s="61"/>
      <c r="CW709" s="61"/>
      <c r="CX709" s="61"/>
      <c r="CY709" s="4"/>
      <c r="CZ709" s="4"/>
      <c r="DA709" s="4"/>
      <c r="DB709" s="4"/>
      <c r="DC709" s="4"/>
      <c r="DD709" s="4"/>
      <c r="DE709" s="4"/>
      <c r="DF709" s="4"/>
      <c r="DG709" s="4"/>
      <c r="DH709" s="4"/>
      <c r="DI709" s="4"/>
      <c r="DJ709" s="4"/>
    </row>
    <row r="710" spans="1:114" ht="15.75" customHeight="1">
      <c r="A710" s="61"/>
      <c r="B710" s="61"/>
      <c r="C710" s="61"/>
      <c r="D710" s="61"/>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61"/>
      <c r="AY710" s="61"/>
      <c r="AZ710" s="61"/>
      <c r="BA710" s="4"/>
      <c r="BB710" s="4"/>
      <c r="BC710" s="4"/>
      <c r="BD710" s="4"/>
      <c r="BE710" s="4"/>
      <c r="BF710" s="4"/>
      <c r="BG710" s="4"/>
      <c r="BH710" s="4"/>
      <c r="BI710" s="4"/>
      <c r="BJ710" s="4"/>
      <c r="BK710" s="4"/>
      <c r="BL710" s="4"/>
      <c r="BM710" s="4"/>
      <c r="BN710" s="61"/>
      <c r="BO710" s="61"/>
      <c r="BP710" s="61"/>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61"/>
      <c r="CU710" s="61"/>
      <c r="CV710" s="61"/>
      <c r="CW710" s="61"/>
      <c r="CX710" s="61"/>
      <c r="CY710" s="4"/>
      <c r="CZ710" s="4"/>
      <c r="DA710" s="4"/>
      <c r="DB710" s="4"/>
      <c r="DC710" s="4"/>
      <c r="DD710" s="4"/>
      <c r="DE710" s="4"/>
      <c r="DF710" s="4"/>
      <c r="DG710" s="4"/>
      <c r="DH710" s="4"/>
      <c r="DI710" s="4"/>
      <c r="DJ710" s="4"/>
    </row>
    <row r="711" spans="1:114" ht="15.75" customHeight="1">
      <c r="A711" s="61"/>
      <c r="B711" s="61"/>
      <c r="C711" s="61"/>
      <c r="D711" s="61"/>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61"/>
      <c r="AY711" s="61"/>
      <c r="AZ711" s="61"/>
      <c r="BA711" s="4"/>
      <c r="BB711" s="4"/>
      <c r="BC711" s="4"/>
      <c r="BD711" s="4"/>
      <c r="BE711" s="4"/>
      <c r="BF711" s="4"/>
      <c r="BG711" s="4"/>
      <c r="BH711" s="4"/>
      <c r="BI711" s="4"/>
      <c r="BJ711" s="4"/>
      <c r="BK711" s="4"/>
      <c r="BL711" s="4"/>
      <c r="BM711" s="4"/>
      <c r="BN711" s="61"/>
      <c r="BO711" s="61"/>
      <c r="BP711" s="61"/>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61"/>
      <c r="CU711" s="61"/>
      <c r="CV711" s="61"/>
      <c r="CW711" s="61"/>
      <c r="CX711" s="61"/>
      <c r="CY711" s="4"/>
      <c r="CZ711" s="4"/>
      <c r="DA711" s="4"/>
      <c r="DB711" s="4"/>
      <c r="DC711" s="4"/>
      <c r="DD711" s="4"/>
      <c r="DE711" s="4"/>
      <c r="DF711" s="4"/>
      <c r="DG711" s="4"/>
      <c r="DH711" s="4"/>
      <c r="DI711" s="4"/>
      <c r="DJ711" s="4"/>
    </row>
    <row r="712" spans="1:114" ht="15.75" customHeight="1">
      <c r="A712" s="61"/>
      <c r="B712" s="61"/>
      <c r="C712" s="61"/>
      <c r="D712" s="61"/>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61"/>
      <c r="AY712" s="61"/>
      <c r="AZ712" s="61"/>
      <c r="BA712" s="4"/>
      <c r="BB712" s="4"/>
      <c r="BC712" s="4"/>
      <c r="BD712" s="4"/>
      <c r="BE712" s="4"/>
      <c r="BF712" s="4"/>
      <c r="BG712" s="4"/>
      <c r="BH712" s="4"/>
      <c r="BI712" s="4"/>
      <c r="BJ712" s="4"/>
      <c r="BK712" s="4"/>
      <c r="BL712" s="4"/>
      <c r="BM712" s="4"/>
      <c r="BN712" s="61"/>
      <c r="BO712" s="61"/>
      <c r="BP712" s="61"/>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61"/>
      <c r="CU712" s="61"/>
      <c r="CV712" s="61"/>
      <c r="CW712" s="61"/>
      <c r="CX712" s="61"/>
      <c r="CY712" s="4"/>
      <c r="CZ712" s="4"/>
      <c r="DA712" s="4"/>
      <c r="DB712" s="4"/>
      <c r="DC712" s="4"/>
      <c r="DD712" s="4"/>
      <c r="DE712" s="4"/>
      <c r="DF712" s="4"/>
      <c r="DG712" s="4"/>
      <c r="DH712" s="4"/>
      <c r="DI712" s="4"/>
      <c r="DJ712" s="4"/>
    </row>
    <row r="713" spans="1:114" ht="15.75" customHeight="1">
      <c r="A713" s="61"/>
      <c r="B713" s="61"/>
      <c r="C713" s="61"/>
      <c r="D713" s="61"/>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61"/>
      <c r="AY713" s="61"/>
      <c r="AZ713" s="61"/>
      <c r="BA713" s="4"/>
      <c r="BB713" s="4"/>
      <c r="BC713" s="4"/>
      <c r="BD713" s="4"/>
      <c r="BE713" s="4"/>
      <c r="BF713" s="4"/>
      <c r="BG713" s="4"/>
      <c r="BH713" s="4"/>
      <c r="BI713" s="4"/>
      <c r="BJ713" s="4"/>
      <c r="BK713" s="4"/>
      <c r="BL713" s="4"/>
      <c r="BM713" s="4"/>
      <c r="BN713" s="61"/>
      <c r="BO713" s="61"/>
      <c r="BP713" s="61"/>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61"/>
      <c r="CU713" s="61"/>
      <c r="CV713" s="61"/>
      <c r="CW713" s="61"/>
      <c r="CX713" s="61"/>
      <c r="CY713" s="4"/>
      <c r="CZ713" s="4"/>
      <c r="DA713" s="4"/>
      <c r="DB713" s="4"/>
      <c r="DC713" s="4"/>
      <c r="DD713" s="4"/>
      <c r="DE713" s="4"/>
      <c r="DF713" s="4"/>
      <c r="DG713" s="4"/>
      <c r="DH713" s="4"/>
      <c r="DI713" s="4"/>
      <c r="DJ713" s="4"/>
    </row>
    <row r="714" spans="1:114" ht="15.75" customHeight="1">
      <c r="A714" s="61"/>
      <c r="B714" s="61"/>
      <c r="C714" s="61"/>
      <c r="D714" s="61"/>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61"/>
      <c r="AY714" s="61"/>
      <c r="AZ714" s="61"/>
      <c r="BA714" s="4"/>
      <c r="BB714" s="4"/>
      <c r="BC714" s="4"/>
      <c r="BD714" s="4"/>
      <c r="BE714" s="4"/>
      <c r="BF714" s="4"/>
      <c r="BG714" s="4"/>
      <c r="BH714" s="4"/>
      <c r="BI714" s="4"/>
      <c r="BJ714" s="4"/>
      <c r="BK714" s="4"/>
      <c r="BL714" s="4"/>
      <c r="BM714" s="4"/>
      <c r="BN714" s="61"/>
      <c r="BO714" s="61"/>
      <c r="BP714" s="61"/>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61"/>
      <c r="CU714" s="61"/>
      <c r="CV714" s="61"/>
      <c r="CW714" s="61"/>
      <c r="CX714" s="61"/>
      <c r="CY714" s="4"/>
      <c r="CZ714" s="4"/>
      <c r="DA714" s="4"/>
      <c r="DB714" s="4"/>
      <c r="DC714" s="4"/>
      <c r="DD714" s="4"/>
      <c r="DE714" s="4"/>
      <c r="DF714" s="4"/>
      <c r="DG714" s="4"/>
      <c r="DH714" s="4"/>
      <c r="DI714" s="4"/>
      <c r="DJ714" s="4"/>
    </row>
    <row r="715" spans="1:114" ht="15.75" customHeight="1">
      <c r="A715" s="61"/>
      <c r="B715" s="61"/>
      <c r="C715" s="61"/>
      <c r="D715" s="61"/>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61"/>
      <c r="AY715" s="61"/>
      <c r="AZ715" s="61"/>
      <c r="BA715" s="4"/>
      <c r="BB715" s="4"/>
      <c r="BC715" s="4"/>
      <c r="BD715" s="4"/>
      <c r="BE715" s="4"/>
      <c r="BF715" s="4"/>
      <c r="BG715" s="4"/>
      <c r="BH715" s="4"/>
      <c r="BI715" s="4"/>
      <c r="BJ715" s="4"/>
      <c r="BK715" s="4"/>
      <c r="BL715" s="4"/>
      <c r="BM715" s="4"/>
      <c r="BN715" s="61"/>
      <c r="BO715" s="61"/>
      <c r="BP715" s="61"/>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61"/>
      <c r="CU715" s="61"/>
      <c r="CV715" s="61"/>
      <c r="CW715" s="61"/>
      <c r="CX715" s="61"/>
      <c r="CY715" s="4"/>
      <c r="CZ715" s="4"/>
      <c r="DA715" s="4"/>
      <c r="DB715" s="4"/>
      <c r="DC715" s="4"/>
      <c r="DD715" s="4"/>
      <c r="DE715" s="4"/>
      <c r="DF715" s="4"/>
      <c r="DG715" s="4"/>
      <c r="DH715" s="4"/>
      <c r="DI715" s="4"/>
      <c r="DJ715" s="4"/>
    </row>
    <row r="716" spans="1:114" ht="15.75" customHeight="1">
      <c r="A716" s="61"/>
      <c r="B716" s="61"/>
      <c r="C716" s="61"/>
      <c r="D716" s="61"/>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61"/>
      <c r="AY716" s="61"/>
      <c r="AZ716" s="61"/>
      <c r="BA716" s="4"/>
      <c r="BB716" s="4"/>
      <c r="BC716" s="4"/>
      <c r="BD716" s="4"/>
      <c r="BE716" s="4"/>
      <c r="BF716" s="4"/>
      <c r="BG716" s="4"/>
      <c r="BH716" s="4"/>
      <c r="BI716" s="4"/>
      <c r="BJ716" s="4"/>
      <c r="BK716" s="4"/>
      <c r="BL716" s="4"/>
      <c r="BM716" s="4"/>
      <c r="BN716" s="61"/>
      <c r="BO716" s="61"/>
      <c r="BP716" s="61"/>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61"/>
      <c r="CU716" s="61"/>
      <c r="CV716" s="61"/>
      <c r="CW716" s="61"/>
      <c r="CX716" s="61"/>
      <c r="CY716" s="4"/>
      <c r="CZ716" s="4"/>
      <c r="DA716" s="4"/>
      <c r="DB716" s="4"/>
      <c r="DC716" s="4"/>
      <c r="DD716" s="4"/>
      <c r="DE716" s="4"/>
      <c r="DF716" s="4"/>
      <c r="DG716" s="4"/>
      <c r="DH716" s="4"/>
      <c r="DI716" s="4"/>
      <c r="DJ716" s="4"/>
    </row>
    <row r="717" spans="1:114" ht="15.75" customHeight="1">
      <c r="A717" s="61"/>
      <c r="B717" s="61"/>
      <c r="C717" s="61"/>
      <c r="D717" s="61"/>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61"/>
      <c r="AY717" s="61"/>
      <c r="AZ717" s="61"/>
      <c r="BA717" s="4"/>
      <c r="BB717" s="4"/>
      <c r="BC717" s="4"/>
      <c r="BD717" s="4"/>
      <c r="BE717" s="4"/>
      <c r="BF717" s="4"/>
      <c r="BG717" s="4"/>
      <c r="BH717" s="4"/>
      <c r="BI717" s="4"/>
      <c r="BJ717" s="4"/>
      <c r="BK717" s="4"/>
      <c r="BL717" s="4"/>
      <c r="BM717" s="4"/>
      <c r="BN717" s="61"/>
      <c r="BO717" s="61"/>
      <c r="BP717" s="61"/>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61"/>
      <c r="CU717" s="61"/>
      <c r="CV717" s="61"/>
      <c r="CW717" s="61"/>
      <c r="CX717" s="61"/>
      <c r="CY717" s="4"/>
      <c r="CZ717" s="4"/>
      <c r="DA717" s="4"/>
      <c r="DB717" s="4"/>
      <c r="DC717" s="4"/>
      <c r="DD717" s="4"/>
      <c r="DE717" s="4"/>
      <c r="DF717" s="4"/>
      <c r="DG717" s="4"/>
      <c r="DH717" s="4"/>
      <c r="DI717" s="4"/>
      <c r="DJ717" s="4"/>
    </row>
    <row r="718" spans="1:114" ht="15.75" customHeight="1">
      <c r="A718" s="61"/>
      <c r="B718" s="61"/>
      <c r="C718" s="61"/>
      <c r="D718" s="61"/>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61"/>
      <c r="AY718" s="61"/>
      <c r="AZ718" s="61"/>
      <c r="BA718" s="4"/>
      <c r="BB718" s="4"/>
      <c r="BC718" s="4"/>
      <c r="BD718" s="4"/>
      <c r="BE718" s="4"/>
      <c r="BF718" s="4"/>
      <c r="BG718" s="4"/>
      <c r="BH718" s="4"/>
      <c r="BI718" s="4"/>
      <c r="BJ718" s="4"/>
      <c r="BK718" s="4"/>
      <c r="BL718" s="4"/>
      <c r="BM718" s="4"/>
      <c r="BN718" s="61"/>
      <c r="BO718" s="61"/>
      <c r="BP718" s="61"/>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61"/>
      <c r="CU718" s="61"/>
      <c r="CV718" s="61"/>
      <c r="CW718" s="61"/>
      <c r="CX718" s="61"/>
      <c r="CY718" s="4"/>
      <c r="CZ718" s="4"/>
      <c r="DA718" s="4"/>
      <c r="DB718" s="4"/>
      <c r="DC718" s="4"/>
      <c r="DD718" s="4"/>
      <c r="DE718" s="4"/>
      <c r="DF718" s="4"/>
      <c r="DG718" s="4"/>
      <c r="DH718" s="4"/>
      <c r="DI718" s="4"/>
      <c r="DJ718" s="4"/>
    </row>
    <row r="719" spans="1:114" ht="15.75" customHeight="1">
      <c r="A719" s="61"/>
      <c r="B719" s="61"/>
      <c r="C719" s="61"/>
      <c r="D719" s="61"/>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61"/>
      <c r="AY719" s="61"/>
      <c r="AZ719" s="61"/>
      <c r="BA719" s="4"/>
      <c r="BB719" s="4"/>
      <c r="BC719" s="4"/>
      <c r="BD719" s="4"/>
      <c r="BE719" s="4"/>
      <c r="BF719" s="4"/>
      <c r="BG719" s="4"/>
      <c r="BH719" s="4"/>
      <c r="BI719" s="4"/>
      <c r="BJ719" s="4"/>
      <c r="BK719" s="4"/>
      <c r="BL719" s="4"/>
      <c r="BM719" s="4"/>
      <c r="BN719" s="61"/>
      <c r="BO719" s="61"/>
      <c r="BP719" s="61"/>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61"/>
      <c r="CU719" s="61"/>
      <c r="CV719" s="61"/>
      <c r="CW719" s="61"/>
      <c r="CX719" s="61"/>
      <c r="CY719" s="4"/>
      <c r="CZ719" s="4"/>
      <c r="DA719" s="4"/>
      <c r="DB719" s="4"/>
      <c r="DC719" s="4"/>
      <c r="DD719" s="4"/>
      <c r="DE719" s="4"/>
      <c r="DF719" s="4"/>
      <c r="DG719" s="4"/>
      <c r="DH719" s="4"/>
      <c r="DI719" s="4"/>
      <c r="DJ719" s="4"/>
    </row>
    <row r="720" spans="1:114" ht="15.75" customHeight="1">
      <c r="A720" s="61"/>
      <c r="B720" s="61"/>
      <c r="C720" s="61"/>
      <c r="D720" s="61"/>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61"/>
      <c r="AY720" s="61"/>
      <c r="AZ720" s="61"/>
      <c r="BA720" s="4"/>
      <c r="BB720" s="4"/>
      <c r="BC720" s="4"/>
      <c r="BD720" s="4"/>
      <c r="BE720" s="4"/>
      <c r="BF720" s="4"/>
      <c r="BG720" s="4"/>
      <c r="BH720" s="4"/>
      <c r="BI720" s="4"/>
      <c r="BJ720" s="4"/>
      <c r="BK720" s="4"/>
      <c r="BL720" s="4"/>
      <c r="BM720" s="4"/>
      <c r="BN720" s="61"/>
      <c r="BO720" s="61"/>
      <c r="BP720" s="61"/>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61"/>
      <c r="CU720" s="61"/>
      <c r="CV720" s="61"/>
      <c r="CW720" s="61"/>
      <c r="CX720" s="61"/>
      <c r="CY720" s="4"/>
      <c r="CZ720" s="4"/>
      <c r="DA720" s="4"/>
      <c r="DB720" s="4"/>
      <c r="DC720" s="4"/>
      <c r="DD720" s="4"/>
      <c r="DE720" s="4"/>
      <c r="DF720" s="4"/>
      <c r="DG720" s="4"/>
      <c r="DH720" s="4"/>
      <c r="DI720" s="4"/>
      <c r="DJ720" s="4"/>
    </row>
    <row r="721" spans="1:114" ht="15.75" customHeight="1">
      <c r="A721" s="61"/>
      <c r="B721" s="61"/>
      <c r="C721" s="61"/>
      <c r="D721" s="61"/>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61"/>
      <c r="AY721" s="61"/>
      <c r="AZ721" s="61"/>
      <c r="BA721" s="4"/>
      <c r="BB721" s="4"/>
      <c r="BC721" s="4"/>
      <c r="BD721" s="4"/>
      <c r="BE721" s="4"/>
      <c r="BF721" s="4"/>
      <c r="BG721" s="4"/>
      <c r="BH721" s="4"/>
      <c r="BI721" s="4"/>
      <c r="BJ721" s="4"/>
      <c r="BK721" s="4"/>
      <c r="BL721" s="4"/>
      <c r="BM721" s="4"/>
      <c r="BN721" s="61"/>
      <c r="BO721" s="61"/>
      <c r="BP721" s="61"/>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61"/>
      <c r="CU721" s="61"/>
      <c r="CV721" s="61"/>
      <c r="CW721" s="61"/>
      <c r="CX721" s="61"/>
      <c r="CY721" s="4"/>
      <c r="CZ721" s="4"/>
      <c r="DA721" s="4"/>
      <c r="DB721" s="4"/>
      <c r="DC721" s="4"/>
      <c r="DD721" s="4"/>
      <c r="DE721" s="4"/>
      <c r="DF721" s="4"/>
      <c r="DG721" s="4"/>
      <c r="DH721" s="4"/>
      <c r="DI721" s="4"/>
      <c r="DJ721" s="4"/>
    </row>
    <row r="722" spans="1:114" ht="15.75" customHeight="1">
      <c r="A722" s="61"/>
      <c r="B722" s="61"/>
      <c r="C722" s="61"/>
      <c r="D722" s="61"/>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61"/>
      <c r="AY722" s="61"/>
      <c r="AZ722" s="61"/>
      <c r="BA722" s="4"/>
      <c r="BB722" s="4"/>
      <c r="BC722" s="4"/>
      <c r="BD722" s="4"/>
      <c r="BE722" s="4"/>
      <c r="BF722" s="4"/>
      <c r="BG722" s="4"/>
      <c r="BH722" s="4"/>
      <c r="BI722" s="4"/>
      <c r="BJ722" s="4"/>
      <c r="BK722" s="4"/>
      <c r="BL722" s="4"/>
      <c r="BM722" s="4"/>
      <c r="BN722" s="61"/>
      <c r="BO722" s="61"/>
      <c r="BP722" s="61"/>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61"/>
      <c r="CU722" s="61"/>
      <c r="CV722" s="61"/>
      <c r="CW722" s="61"/>
      <c r="CX722" s="61"/>
      <c r="CY722" s="4"/>
      <c r="CZ722" s="4"/>
      <c r="DA722" s="4"/>
      <c r="DB722" s="4"/>
      <c r="DC722" s="4"/>
      <c r="DD722" s="4"/>
      <c r="DE722" s="4"/>
      <c r="DF722" s="4"/>
      <c r="DG722" s="4"/>
      <c r="DH722" s="4"/>
      <c r="DI722" s="4"/>
      <c r="DJ722" s="4"/>
    </row>
    <row r="723" spans="1:114" ht="15.75" customHeight="1">
      <c r="A723" s="61"/>
      <c r="B723" s="61"/>
      <c r="C723" s="61"/>
      <c r="D723" s="61"/>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61"/>
      <c r="AY723" s="61"/>
      <c r="AZ723" s="61"/>
      <c r="BA723" s="4"/>
      <c r="BB723" s="4"/>
      <c r="BC723" s="4"/>
      <c r="BD723" s="4"/>
      <c r="BE723" s="4"/>
      <c r="BF723" s="4"/>
      <c r="BG723" s="4"/>
      <c r="BH723" s="4"/>
      <c r="BI723" s="4"/>
      <c r="BJ723" s="4"/>
      <c r="BK723" s="4"/>
      <c r="BL723" s="4"/>
      <c r="BM723" s="4"/>
      <c r="BN723" s="61"/>
      <c r="BO723" s="61"/>
      <c r="BP723" s="61"/>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61"/>
      <c r="CU723" s="61"/>
      <c r="CV723" s="61"/>
      <c r="CW723" s="61"/>
      <c r="CX723" s="61"/>
      <c r="CY723" s="4"/>
      <c r="CZ723" s="4"/>
      <c r="DA723" s="4"/>
      <c r="DB723" s="4"/>
      <c r="DC723" s="4"/>
      <c r="DD723" s="4"/>
      <c r="DE723" s="4"/>
      <c r="DF723" s="4"/>
      <c r="DG723" s="4"/>
      <c r="DH723" s="4"/>
      <c r="DI723" s="4"/>
      <c r="DJ723" s="4"/>
    </row>
    <row r="724" spans="1:114" ht="15.75" customHeight="1">
      <c r="A724" s="61"/>
      <c r="B724" s="61"/>
      <c r="C724" s="61"/>
      <c r="D724" s="61"/>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61"/>
      <c r="AY724" s="61"/>
      <c r="AZ724" s="61"/>
      <c r="BA724" s="4"/>
      <c r="BB724" s="4"/>
      <c r="BC724" s="4"/>
      <c r="BD724" s="4"/>
      <c r="BE724" s="4"/>
      <c r="BF724" s="4"/>
      <c r="BG724" s="4"/>
      <c r="BH724" s="4"/>
      <c r="BI724" s="4"/>
      <c r="BJ724" s="4"/>
      <c r="BK724" s="4"/>
      <c r="BL724" s="4"/>
      <c r="BM724" s="4"/>
      <c r="BN724" s="61"/>
      <c r="BO724" s="61"/>
      <c r="BP724" s="61"/>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61"/>
      <c r="CU724" s="61"/>
      <c r="CV724" s="61"/>
      <c r="CW724" s="61"/>
      <c r="CX724" s="61"/>
      <c r="CY724" s="4"/>
      <c r="CZ724" s="4"/>
      <c r="DA724" s="4"/>
      <c r="DB724" s="4"/>
      <c r="DC724" s="4"/>
      <c r="DD724" s="4"/>
      <c r="DE724" s="4"/>
      <c r="DF724" s="4"/>
      <c r="DG724" s="4"/>
      <c r="DH724" s="4"/>
      <c r="DI724" s="4"/>
      <c r="DJ724" s="4"/>
    </row>
    <row r="725" spans="1:114" ht="15.75" customHeight="1">
      <c r="A725" s="61"/>
      <c r="B725" s="61"/>
      <c r="C725" s="61"/>
      <c r="D725" s="61"/>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61"/>
      <c r="AY725" s="61"/>
      <c r="AZ725" s="61"/>
      <c r="BA725" s="4"/>
      <c r="BB725" s="4"/>
      <c r="BC725" s="4"/>
      <c r="BD725" s="4"/>
      <c r="BE725" s="4"/>
      <c r="BF725" s="4"/>
      <c r="BG725" s="4"/>
      <c r="BH725" s="4"/>
      <c r="BI725" s="4"/>
      <c r="BJ725" s="4"/>
      <c r="BK725" s="4"/>
      <c r="BL725" s="4"/>
      <c r="BM725" s="4"/>
      <c r="BN725" s="61"/>
      <c r="BO725" s="61"/>
      <c r="BP725" s="61"/>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61"/>
      <c r="CU725" s="61"/>
      <c r="CV725" s="61"/>
      <c r="CW725" s="61"/>
      <c r="CX725" s="61"/>
      <c r="CY725" s="4"/>
      <c r="CZ725" s="4"/>
      <c r="DA725" s="4"/>
      <c r="DB725" s="4"/>
      <c r="DC725" s="4"/>
      <c r="DD725" s="4"/>
      <c r="DE725" s="4"/>
      <c r="DF725" s="4"/>
      <c r="DG725" s="4"/>
      <c r="DH725" s="4"/>
      <c r="DI725" s="4"/>
      <c r="DJ725" s="4"/>
    </row>
    <row r="726" spans="1:114" ht="15.75" customHeight="1">
      <c r="A726" s="61"/>
      <c r="B726" s="61"/>
      <c r="C726" s="61"/>
      <c r="D726" s="61"/>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61"/>
      <c r="AY726" s="61"/>
      <c r="AZ726" s="61"/>
      <c r="BA726" s="4"/>
      <c r="BB726" s="4"/>
      <c r="BC726" s="4"/>
      <c r="BD726" s="4"/>
      <c r="BE726" s="4"/>
      <c r="BF726" s="4"/>
      <c r="BG726" s="4"/>
      <c r="BH726" s="4"/>
      <c r="BI726" s="4"/>
      <c r="BJ726" s="4"/>
      <c r="BK726" s="4"/>
      <c r="BL726" s="4"/>
      <c r="BM726" s="4"/>
      <c r="BN726" s="61"/>
      <c r="BO726" s="61"/>
      <c r="BP726" s="61"/>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61"/>
      <c r="CU726" s="61"/>
      <c r="CV726" s="61"/>
      <c r="CW726" s="61"/>
      <c r="CX726" s="61"/>
      <c r="CY726" s="4"/>
      <c r="CZ726" s="4"/>
      <c r="DA726" s="4"/>
      <c r="DB726" s="4"/>
      <c r="DC726" s="4"/>
      <c r="DD726" s="4"/>
      <c r="DE726" s="4"/>
      <c r="DF726" s="4"/>
      <c r="DG726" s="4"/>
      <c r="DH726" s="4"/>
      <c r="DI726" s="4"/>
      <c r="DJ726" s="4"/>
    </row>
    <row r="727" spans="1:114" ht="15.75" customHeight="1">
      <c r="A727" s="61"/>
      <c r="B727" s="61"/>
      <c r="C727" s="61"/>
      <c r="D727" s="61"/>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61"/>
      <c r="AY727" s="61"/>
      <c r="AZ727" s="61"/>
      <c r="BA727" s="4"/>
      <c r="BB727" s="4"/>
      <c r="BC727" s="4"/>
      <c r="BD727" s="4"/>
      <c r="BE727" s="4"/>
      <c r="BF727" s="4"/>
      <c r="BG727" s="4"/>
      <c r="BH727" s="4"/>
      <c r="BI727" s="4"/>
      <c r="BJ727" s="4"/>
      <c r="BK727" s="4"/>
      <c r="BL727" s="4"/>
      <c r="BM727" s="4"/>
      <c r="BN727" s="61"/>
      <c r="BO727" s="61"/>
      <c r="BP727" s="61"/>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61"/>
      <c r="CU727" s="61"/>
      <c r="CV727" s="61"/>
      <c r="CW727" s="61"/>
      <c r="CX727" s="61"/>
      <c r="CY727" s="4"/>
      <c r="CZ727" s="4"/>
      <c r="DA727" s="4"/>
      <c r="DB727" s="4"/>
      <c r="DC727" s="4"/>
      <c r="DD727" s="4"/>
      <c r="DE727" s="4"/>
      <c r="DF727" s="4"/>
      <c r="DG727" s="4"/>
      <c r="DH727" s="4"/>
      <c r="DI727" s="4"/>
      <c r="DJ727" s="4"/>
    </row>
    <row r="728" spans="1:114" ht="15.75" customHeight="1">
      <c r="A728" s="61"/>
      <c r="B728" s="61"/>
      <c r="C728" s="61"/>
      <c r="D728" s="61"/>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61"/>
      <c r="AY728" s="61"/>
      <c r="AZ728" s="61"/>
      <c r="BA728" s="4"/>
      <c r="BB728" s="4"/>
      <c r="BC728" s="4"/>
      <c r="BD728" s="4"/>
      <c r="BE728" s="4"/>
      <c r="BF728" s="4"/>
      <c r="BG728" s="4"/>
      <c r="BH728" s="4"/>
      <c r="BI728" s="4"/>
      <c r="BJ728" s="4"/>
      <c r="BK728" s="4"/>
      <c r="BL728" s="4"/>
      <c r="BM728" s="4"/>
      <c r="BN728" s="61"/>
      <c r="BO728" s="61"/>
      <c r="BP728" s="61"/>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61"/>
      <c r="CU728" s="61"/>
      <c r="CV728" s="61"/>
      <c r="CW728" s="61"/>
      <c r="CX728" s="61"/>
      <c r="CY728" s="4"/>
      <c r="CZ728" s="4"/>
      <c r="DA728" s="4"/>
      <c r="DB728" s="4"/>
      <c r="DC728" s="4"/>
      <c r="DD728" s="4"/>
      <c r="DE728" s="4"/>
      <c r="DF728" s="4"/>
      <c r="DG728" s="4"/>
      <c r="DH728" s="4"/>
      <c r="DI728" s="4"/>
      <c r="DJ728" s="4"/>
    </row>
    <row r="729" spans="1:114" ht="15.75" customHeight="1">
      <c r="A729" s="61"/>
      <c r="B729" s="61"/>
      <c r="C729" s="61"/>
      <c r="D729" s="61"/>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61"/>
      <c r="AY729" s="61"/>
      <c r="AZ729" s="61"/>
      <c r="BA729" s="4"/>
      <c r="BB729" s="4"/>
      <c r="BC729" s="4"/>
      <c r="BD729" s="4"/>
      <c r="BE729" s="4"/>
      <c r="BF729" s="4"/>
      <c r="BG729" s="4"/>
      <c r="BH729" s="4"/>
      <c r="BI729" s="4"/>
      <c r="BJ729" s="4"/>
      <c r="BK729" s="4"/>
      <c r="BL729" s="4"/>
      <c r="BM729" s="4"/>
      <c r="BN729" s="61"/>
      <c r="BO729" s="61"/>
      <c r="BP729" s="61"/>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61"/>
      <c r="CU729" s="61"/>
      <c r="CV729" s="61"/>
      <c r="CW729" s="61"/>
      <c r="CX729" s="61"/>
      <c r="CY729" s="4"/>
      <c r="CZ729" s="4"/>
      <c r="DA729" s="4"/>
      <c r="DB729" s="4"/>
      <c r="DC729" s="4"/>
      <c r="DD729" s="4"/>
      <c r="DE729" s="4"/>
      <c r="DF729" s="4"/>
      <c r="DG729" s="4"/>
      <c r="DH729" s="4"/>
      <c r="DI729" s="4"/>
      <c r="DJ729" s="4"/>
    </row>
    <row r="730" spans="1:114" ht="15.75" customHeight="1">
      <c r="A730" s="61"/>
      <c r="B730" s="61"/>
      <c r="C730" s="61"/>
      <c r="D730" s="61"/>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61"/>
      <c r="AY730" s="61"/>
      <c r="AZ730" s="61"/>
      <c r="BA730" s="4"/>
      <c r="BB730" s="4"/>
      <c r="BC730" s="4"/>
      <c r="BD730" s="4"/>
      <c r="BE730" s="4"/>
      <c r="BF730" s="4"/>
      <c r="BG730" s="4"/>
      <c r="BH730" s="4"/>
      <c r="BI730" s="4"/>
      <c r="BJ730" s="4"/>
      <c r="BK730" s="4"/>
      <c r="BL730" s="4"/>
      <c r="BM730" s="4"/>
      <c r="BN730" s="61"/>
      <c r="BO730" s="61"/>
      <c r="BP730" s="61"/>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61"/>
      <c r="CU730" s="61"/>
      <c r="CV730" s="61"/>
      <c r="CW730" s="61"/>
      <c r="CX730" s="61"/>
      <c r="CY730" s="4"/>
      <c r="CZ730" s="4"/>
      <c r="DA730" s="4"/>
      <c r="DB730" s="4"/>
      <c r="DC730" s="4"/>
      <c r="DD730" s="4"/>
      <c r="DE730" s="4"/>
      <c r="DF730" s="4"/>
      <c r="DG730" s="4"/>
      <c r="DH730" s="4"/>
      <c r="DI730" s="4"/>
      <c r="DJ730" s="4"/>
    </row>
    <row r="731" spans="1:114" ht="15.75" customHeight="1">
      <c r="A731" s="61"/>
      <c r="B731" s="61"/>
      <c r="C731" s="61"/>
      <c r="D731" s="61"/>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61"/>
      <c r="AY731" s="61"/>
      <c r="AZ731" s="61"/>
      <c r="BA731" s="4"/>
      <c r="BB731" s="4"/>
      <c r="BC731" s="4"/>
      <c r="BD731" s="4"/>
      <c r="BE731" s="4"/>
      <c r="BF731" s="4"/>
      <c r="BG731" s="4"/>
      <c r="BH731" s="4"/>
      <c r="BI731" s="4"/>
      <c r="BJ731" s="4"/>
      <c r="BK731" s="4"/>
      <c r="BL731" s="4"/>
      <c r="BM731" s="4"/>
      <c r="BN731" s="61"/>
      <c r="BO731" s="61"/>
      <c r="BP731" s="61"/>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61"/>
      <c r="CU731" s="61"/>
      <c r="CV731" s="61"/>
      <c r="CW731" s="61"/>
      <c r="CX731" s="61"/>
      <c r="CY731" s="4"/>
      <c r="CZ731" s="4"/>
      <c r="DA731" s="4"/>
      <c r="DB731" s="4"/>
      <c r="DC731" s="4"/>
      <c r="DD731" s="4"/>
      <c r="DE731" s="4"/>
      <c r="DF731" s="4"/>
      <c r="DG731" s="4"/>
      <c r="DH731" s="4"/>
      <c r="DI731" s="4"/>
      <c r="DJ731" s="4"/>
    </row>
    <row r="732" spans="1:114" ht="15.75" customHeight="1">
      <c r="A732" s="61"/>
      <c r="B732" s="61"/>
      <c r="C732" s="61"/>
      <c r="D732" s="61"/>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61"/>
      <c r="AY732" s="61"/>
      <c r="AZ732" s="61"/>
      <c r="BA732" s="4"/>
      <c r="BB732" s="4"/>
      <c r="BC732" s="4"/>
      <c r="BD732" s="4"/>
      <c r="BE732" s="4"/>
      <c r="BF732" s="4"/>
      <c r="BG732" s="4"/>
      <c r="BH732" s="4"/>
      <c r="BI732" s="4"/>
      <c r="BJ732" s="4"/>
      <c r="BK732" s="4"/>
      <c r="BL732" s="4"/>
      <c r="BM732" s="4"/>
      <c r="BN732" s="61"/>
      <c r="BO732" s="61"/>
      <c r="BP732" s="61"/>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61"/>
      <c r="CU732" s="61"/>
      <c r="CV732" s="61"/>
      <c r="CW732" s="61"/>
      <c r="CX732" s="61"/>
      <c r="CY732" s="4"/>
      <c r="CZ732" s="4"/>
      <c r="DA732" s="4"/>
      <c r="DB732" s="4"/>
      <c r="DC732" s="4"/>
      <c r="DD732" s="4"/>
      <c r="DE732" s="4"/>
      <c r="DF732" s="4"/>
      <c r="DG732" s="4"/>
      <c r="DH732" s="4"/>
      <c r="DI732" s="4"/>
      <c r="DJ732" s="4"/>
    </row>
    <row r="733" spans="1:114" ht="15.75" customHeight="1">
      <c r="A733" s="61"/>
      <c r="B733" s="61"/>
      <c r="C733" s="61"/>
      <c r="D733" s="61"/>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61"/>
      <c r="AY733" s="61"/>
      <c r="AZ733" s="61"/>
      <c r="BA733" s="4"/>
      <c r="BB733" s="4"/>
      <c r="BC733" s="4"/>
      <c r="BD733" s="4"/>
      <c r="BE733" s="4"/>
      <c r="BF733" s="4"/>
      <c r="BG733" s="4"/>
      <c r="BH733" s="4"/>
      <c r="BI733" s="4"/>
      <c r="BJ733" s="4"/>
      <c r="BK733" s="4"/>
      <c r="BL733" s="4"/>
      <c r="BM733" s="4"/>
      <c r="BN733" s="61"/>
      <c r="BO733" s="61"/>
      <c r="BP733" s="61"/>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61"/>
      <c r="CU733" s="61"/>
      <c r="CV733" s="61"/>
      <c r="CW733" s="61"/>
      <c r="CX733" s="61"/>
      <c r="CY733" s="4"/>
      <c r="CZ733" s="4"/>
      <c r="DA733" s="4"/>
      <c r="DB733" s="4"/>
      <c r="DC733" s="4"/>
      <c r="DD733" s="4"/>
      <c r="DE733" s="4"/>
      <c r="DF733" s="4"/>
      <c r="DG733" s="4"/>
      <c r="DH733" s="4"/>
      <c r="DI733" s="4"/>
      <c r="DJ733" s="4"/>
    </row>
    <row r="734" spans="1:114" ht="15.75" customHeight="1">
      <c r="A734" s="61"/>
      <c r="B734" s="61"/>
      <c r="C734" s="61"/>
      <c r="D734" s="61"/>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61"/>
      <c r="AY734" s="61"/>
      <c r="AZ734" s="61"/>
      <c r="BA734" s="4"/>
      <c r="BB734" s="4"/>
      <c r="BC734" s="4"/>
      <c r="BD734" s="4"/>
      <c r="BE734" s="4"/>
      <c r="BF734" s="4"/>
      <c r="BG734" s="4"/>
      <c r="BH734" s="4"/>
      <c r="BI734" s="4"/>
      <c r="BJ734" s="4"/>
      <c r="BK734" s="4"/>
      <c r="BL734" s="4"/>
      <c r="BM734" s="4"/>
      <c r="BN734" s="61"/>
      <c r="BO734" s="61"/>
      <c r="BP734" s="61"/>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61"/>
      <c r="CU734" s="61"/>
      <c r="CV734" s="61"/>
      <c r="CW734" s="61"/>
      <c r="CX734" s="61"/>
      <c r="CY734" s="4"/>
      <c r="CZ734" s="4"/>
      <c r="DA734" s="4"/>
      <c r="DB734" s="4"/>
      <c r="DC734" s="4"/>
      <c r="DD734" s="4"/>
      <c r="DE734" s="4"/>
      <c r="DF734" s="4"/>
      <c r="DG734" s="4"/>
      <c r="DH734" s="4"/>
      <c r="DI734" s="4"/>
      <c r="DJ734" s="4"/>
    </row>
    <row r="735" spans="1:114" ht="15.75" customHeight="1">
      <c r="A735" s="61"/>
      <c r="B735" s="61"/>
      <c r="C735" s="61"/>
      <c r="D735" s="61"/>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61"/>
      <c r="AY735" s="61"/>
      <c r="AZ735" s="61"/>
      <c r="BA735" s="4"/>
      <c r="BB735" s="4"/>
      <c r="BC735" s="4"/>
      <c r="BD735" s="4"/>
      <c r="BE735" s="4"/>
      <c r="BF735" s="4"/>
      <c r="BG735" s="4"/>
      <c r="BH735" s="4"/>
      <c r="BI735" s="4"/>
      <c r="BJ735" s="4"/>
      <c r="BK735" s="4"/>
      <c r="BL735" s="4"/>
      <c r="BM735" s="4"/>
      <c r="BN735" s="61"/>
      <c r="BO735" s="61"/>
      <c r="BP735" s="61"/>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61"/>
      <c r="CU735" s="61"/>
      <c r="CV735" s="61"/>
      <c r="CW735" s="61"/>
      <c r="CX735" s="61"/>
      <c r="CY735" s="4"/>
      <c r="CZ735" s="4"/>
      <c r="DA735" s="4"/>
      <c r="DB735" s="4"/>
      <c r="DC735" s="4"/>
      <c r="DD735" s="4"/>
      <c r="DE735" s="4"/>
      <c r="DF735" s="4"/>
      <c r="DG735" s="4"/>
      <c r="DH735" s="4"/>
      <c r="DI735" s="4"/>
      <c r="DJ735" s="4"/>
    </row>
    <row r="736" spans="1:114" ht="15.75" customHeight="1">
      <c r="A736" s="61"/>
      <c r="B736" s="61"/>
      <c r="C736" s="61"/>
      <c r="D736" s="61"/>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61"/>
      <c r="AY736" s="61"/>
      <c r="AZ736" s="61"/>
      <c r="BA736" s="4"/>
      <c r="BB736" s="4"/>
      <c r="BC736" s="4"/>
      <c r="BD736" s="4"/>
      <c r="BE736" s="4"/>
      <c r="BF736" s="4"/>
      <c r="BG736" s="4"/>
      <c r="BH736" s="4"/>
      <c r="BI736" s="4"/>
      <c r="BJ736" s="4"/>
      <c r="BK736" s="4"/>
      <c r="BL736" s="4"/>
      <c r="BM736" s="4"/>
      <c r="BN736" s="61"/>
      <c r="BO736" s="61"/>
      <c r="BP736" s="61"/>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61"/>
      <c r="CU736" s="61"/>
      <c r="CV736" s="61"/>
      <c r="CW736" s="61"/>
      <c r="CX736" s="61"/>
      <c r="CY736" s="4"/>
      <c r="CZ736" s="4"/>
      <c r="DA736" s="4"/>
      <c r="DB736" s="4"/>
      <c r="DC736" s="4"/>
      <c r="DD736" s="4"/>
      <c r="DE736" s="4"/>
      <c r="DF736" s="4"/>
      <c r="DG736" s="4"/>
      <c r="DH736" s="4"/>
      <c r="DI736" s="4"/>
      <c r="DJ736" s="4"/>
    </row>
    <row r="737" spans="1:114" ht="15.75" customHeight="1">
      <c r="A737" s="61"/>
      <c r="B737" s="61"/>
      <c r="C737" s="61"/>
      <c r="D737" s="61"/>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61"/>
      <c r="AY737" s="61"/>
      <c r="AZ737" s="61"/>
      <c r="BA737" s="4"/>
      <c r="BB737" s="4"/>
      <c r="BC737" s="4"/>
      <c r="BD737" s="4"/>
      <c r="BE737" s="4"/>
      <c r="BF737" s="4"/>
      <c r="BG737" s="4"/>
      <c r="BH737" s="4"/>
      <c r="BI737" s="4"/>
      <c r="BJ737" s="4"/>
      <c r="BK737" s="4"/>
      <c r="BL737" s="4"/>
      <c r="BM737" s="4"/>
      <c r="BN737" s="61"/>
      <c r="BO737" s="61"/>
      <c r="BP737" s="61"/>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61"/>
      <c r="CU737" s="61"/>
      <c r="CV737" s="61"/>
      <c r="CW737" s="61"/>
      <c r="CX737" s="61"/>
      <c r="CY737" s="4"/>
      <c r="CZ737" s="4"/>
      <c r="DA737" s="4"/>
      <c r="DB737" s="4"/>
      <c r="DC737" s="4"/>
      <c r="DD737" s="4"/>
      <c r="DE737" s="4"/>
      <c r="DF737" s="4"/>
      <c r="DG737" s="4"/>
      <c r="DH737" s="4"/>
      <c r="DI737" s="4"/>
      <c r="DJ737" s="4"/>
    </row>
    <row r="738" spans="1:114" ht="15.75" customHeight="1">
      <c r="A738" s="61"/>
      <c r="B738" s="61"/>
      <c r="C738" s="61"/>
      <c r="D738" s="61"/>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61"/>
      <c r="AY738" s="61"/>
      <c r="AZ738" s="61"/>
      <c r="BA738" s="4"/>
      <c r="BB738" s="4"/>
      <c r="BC738" s="4"/>
      <c r="BD738" s="4"/>
      <c r="BE738" s="4"/>
      <c r="BF738" s="4"/>
      <c r="BG738" s="4"/>
      <c r="BH738" s="4"/>
      <c r="BI738" s="4"/>
      <c r="BJ738" s="4"/>
      <c r="BK738" s="4"/>
      <c r="BL738" s="4"/>
      <c r="BM738" s="4"/>
      <c r="BN738" s="61"/>
      <c r="BO738" s="61"/>
      <c r="BP738" s="61"/>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61"/>
      <c r="CU738" s="61"/>
      <c r="CV738" s="61"/>
      <c r="CW738" s="61"/>
      <c r="CX738" s="61"/>
      <c r="CY738" s="4"/>
      <c r="CZ738" s="4"/>
      <c r="DA738" s="4"/>
      <c r="DB738" s="4"/>
      <c r="DC738" s="4"/>
      <c r="DD738" s="4"/>
      <c r="DE738" s="4"/>
      <c r="DF738" s="4"/>
      <c r="DG738" s="4"/>
      <c r="DH738" s="4"/>
      <c r="DI738" s="4"/>
      <c r="DJ738" s="4"/>
    </row>
    <row r="739" spans="1:114" ht="15.75" customHeight="1">
      <c r="A739" s="61"/>
      <c r="B739" s="61"/>
      <c r="C739" s="61"/>
      <c r="D739" s="61"/>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61"/>
      <c r="AY739" s="61"/>
      <c r="AZ739" s="61"/>
      <c r="BA739" s="4"/>
      <c r="BB739" s="4"/>
      <c r="BC739" s="4"/>
      <c r="BD739" s="4"/>
      <c r="BE739" s="4"/>
      <c r="BF739" s="4"/>
      <c r="BG739" s="4"/>
      <c r="BH739" s="4"/>
      <c r="BI739" s="4"/>
      <c r="BJ739" s="4"/>
      <c r="BK739" s="4"/>
      <c r="BL739" s="4"/>
      <c r="BM739" s="4"/>
      <c r="BN739" s="61"/>
      <c r="BO739" s="61"/>
      <c r="BP739" s="61"/>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61"/>
      <c r="CU739" s="61"/>
      <c r="CV739" s="61"/>
      <c r="CW739" s="61"/>
      <c r="CX739" s="61"/>
      <c r="CY739" s="4"/>
      <c r="CZ739" s="4"/>
      <c r="DA739" s="4"/>
      <c r="DB739" s="4"/>
      <c r="DC739" s="4"/>
      <c r="DD739" s="4"/>
      <c r="DE739" s="4"/>
      <c r="DF739" s="4"/>
      <c r="DG739" s="4"/>
      <c r="DH739" s="4"/>
      <c r="DI739" s="4"/>
      <c r="DJ739" s="4"/>
    </row>
    <row r="740" spans="1:114" ht="15.75" customHeight="1">
      <c r="A740" s="61"/>
      <c r="B740" s="61"/>
      <c r="C740" s="61"/>
      <c r="D740" s="61"/>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61"/>
      <c r="AY740" s="61"/>
      <c r="AZ740" s="61"/>
      <c r="BA740" s="4"/>
      <c r="BB740" s="4"/>
      <c r="BC740" s="4"/>
      <c r="BD740" s="4"/>
      <c r="BE740" s="4"/>
      <c r="BF740" s="4"/>
      <c r="BG740" s="4"/>
      <c r="BH740" s="4"/>
      <c r="BI740" s="4"/>
      <c r="BJ740" s="4"/>
      <c r="BK740" s="4"/>
      <c r="BL740" s="4"/>
      <c r="BM740" s="4"/>
      <c r="BN740" s="61"/>
      <c r="BO740" s="61"/>
      <c r="BP740" s="61"/>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61"/>
      <c r="CU740" s="61"/>
      <c r="CV740" s="61"/>
      <c r="CW740" s="61"/>
      <c r="CX740" s="61"/>
      <c r="CY740" s="4"/>
      <c r="CZ740" s="4"/>
      <c r="DA740" s="4"/>
      <c r="DB740" s="4"/>
      <c r="DC740" s="4"/>
      <c r="DD740" s="4"/>
      <c r="DE740" s="4"/>
      <c r="DF740" s="4"/>
      <c r="DG740" s="4"/>
      <c r="DH740" s="4"/>
      <c r="DI740" s="4"/>
      <c r="DJ740" s="4"/>
    </row>
    <row r="741" spans="1:114" ht="15.75" customHeight="1">
      <c r="A741" s="61"/>
      <c r="B741" s="61"/>
      <c r="C741" s="61"/>
      <c r="D741" s="61"/>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61"/>
      <c r="AY741" s="61"/>
      <c r="AZ741" s="61"/>
      <c r="BA741" s="4"/>
      <c r="BB741" s="4"/>
      <c r="BC741" s="4"/>
      <c r="BD741" s="4"/>
      <c r="BE741" s="4"/>
      <c r="BF741" s="4"/>
      <c r="BG741" s="4"/>
      <c r="BH741" s="4"/>
      <c r="BI741" s="4"/>
      <c r="BJ741" s="4"/>
      <c r="BK741" s="4"/>
      <c r="BL741" s="4"/>
      <c r="BM741" s="4"/>
      <c r="BN741" s="61"/>
      <c r="BO741" s="61"/>
      <c r="BP741" s="61"/>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61"/>
      <c r="CU741" s="61"/>
      <c r="CV741" s="61"/>
      <c r="CW741" s="61"/>
      <c r="CX741" s="61"/>
      <c r="CY741" s="4"/>
      <c r="CZ741" s="4"/>
      <c r="DA741" s="4"/>
      <c r="DB741" s="4"/>
      <c r="DC741" s="4"/>
      <c r="DD741" s="4"/>
      <c r="DE741" s="4"/>
      <c r="DF741" s="4"/>
      <c r="DG741" s="4"/>
      <c r="DH741" s="4"/>
      <c r="DI741" s="4"/>
      <c r="DJ741" s="4"/>
    </row>
    <row r="742" spans="1:114" ht="15.75" customHeight="1">
      <c r="A742" s="61"/>
      <c r="B742" s="61"/>
      <c r="C742" s="61"/>
      <c r="D742" s="61"/>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61"/>
      <c r="AY742" s="61"/>
      <c r="AZ742" s="61"/>
      <c r="BA742" s="4"/>
      <c r="BB742" s="4"/>
      <c r="BC742" s="4"/>
      <c r="BD742" s="4"/>
      <c r="BE742" s="4"/>
      <c r="BF742" s="4"/>
      <c r="BG742" s="4"/>
      <c r="BH742" s="4"/>
      <c r="BI742" s="4"/>
      <c r="BJ742" s="4"/>
      <c r="BK742" s="4"/>
      <c r="BL742" s="4"/>
      <c r="BM742" s="4"/>
      <c r="BN742" s="61"/>
      <c r="BO742" s="61"/>
      <c r="BP742" s="61"/>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61"/>
      <c r="CU742" s="61"/>
      <c r="CV742" s="61"/>
      <c r="CW742" s="61"/>
      <c r="CX742" s="61"/>
      <c r="CY742" s="4"/>
      <c r="CZ742" s="4"/>
      <c r="DA742" s="4"/>
      <c r="DB742" s="4"/>
      <c r="DC742" s="4"/>
      <c r="DD742" s="4"/>
      <c r="DE742" s="4"/>
      <c r="DF742" s="4"/>
      <c r="DG742" s="4"/>
      <c r="DH742" s="4"/>
      <c r="DI742" s="4"/>
      <c r="DJ742" s="4"/>
    </row>
    <row r="743" spans="1:114" ht="15.75" customHeight="1">
      <c r="A743" s="61"/>
      <c r="B743" s="61"/>
      <c r="C743" s="61"/>
      <c r="D743" s="61"/>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61"/>
      <c r="AY743" s="61"/>
      <c r="AZ743" s="61"/>
      <c r="BA743" s="4"/>
      <c r="BB743" s="4"/>
      <c r="BC743" s="4"/>
      <c r="BD743" s="4"/>
      <c r="BE743" s="4"/>
      <c r="BF743" s="4"/>
      <c r="BG743" s="4"/>
      <c r="BH743" s="4"/>
      <c r="BI743" s="4"/>
      <c r="BJ743" s="4"/>
      <c r="BK743" s="4"/>
      <c r="BL743" s="4"/>
      <c r="BM743" s="4"/>
      <c r="BN743" s="61"/>
      <c r="BO743" s="61"/>
      <c r="BP743" s="61"/>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61"/>
      <c r="CU743" s="61"/>
      <c r="CV743" s="61"/>
      <c r="CW743" s="61"/>
      <c r="CX743" s="61"/>
      <c r="CY743" s="4"/>
      <c r="CZ743" s="4"/>
      <c r="DA743" s="4"/>
      <c r="DB743" s="4"/>
      <c r="DC743" s="4"/>
      <c r="DD743" s="4"/>
      <c r="DE743" s="4"/>
      <c r="DF743" s="4"/>
      <c r="DG743" s="4"/>
      <c r="DH743" s="4"/>
      <c r="DI743" s="4"/>
      <c r="DJ743" s="4"/>
    </row>
    <row r="744" spans="1:114" ht="15.75" customHeight="1">
      <c r="A744" s="61"/>
      <c r="B744" s="61"/>
      <c r="C744" s="61"/>
      <c r="D744" s="61"/>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61"/>
      <c r="AY744" s="61"/>
      <c r="AZ744" s="61"/>
      <c r="BA744" s="4"/>
      <c r="BB744" s="4"/>
      <c r="BC744" s="4"/>
      <c r="BD744" s="4"/>
      <c r="BE744" s="4"/>
      <c r="BF744" s="4"/>
      <c r="BG744" s="4"/>
      <c r="BH744" s="4"/>
      <c r="BI744" s="4"/>
      <c r="BJ744" s="4"/>
      <c r="BK744" s="4"/>
      <c r="BL744" s="4"/>
      <c r="BM744" s="4"/>
      <c r="BN744" s="61"/>
      <c r="BO744" s="61"/>
      <c r="BP744" s="61"/>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61"/>
      <c r="CU744" s="61"/>
      <c r="CV744" s="61"/>
      <c r="CW744" s="61"/>
      <c r="CX744" s="61"/>
      <c r="CY744" s="4"/>
      <c r="CZ744" s="4"/>
      <c r="DA744" s="4"/>
      <c r="DB744" s="4"/>
      <c r="DC744" s="4"/>
      <c r="DD744" s="4"/>
      <c r="DE744" s="4"/>
      <c r="DF744" s="4"/>
      <c r="DG744" s="4"/>
      <c r="DH744" s="4"/>
      <c r="DI744" s="4"/>
      <c r="DJ744" s="4"/>
    </row>
    <row r="745" spans="1:114" ht="15.75" customHeight="1">
      <c r="A745" s="61"/>
      <c r="B745" s="61"/>
      <c r="C745" s="61"/>
      <c r="D745" s="61"/>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61"/>
      <c r="AY745" s="61"/>
      <c r="AZ745" s="61"/>
      <c r="BA745" s="4"/>
      <c r="BB745" s="4"/>
      <c r="BC745" s="4"/>
      <c r="BD745" s="4"/>
      <c r="BE745" s="4"/>
      <c r="BF745" s="4"/>
      <c r="BG745" s="4"/>
      <c r="BH745" s="4"/>
      <c r="BI745" s="4"/>
      <c r="BJ745" s="4"/>
      <c r="BK745" s="4"/>
      <c r="BL745" s="4"/>
      <c r="BM745" s="4"/>
      <c r="BN745" s="61"/>
      <c r="BO745" s="61"/>
      <c r="BP745" s="61"/>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61"/>
      <c r="CU745" s="61"/>
      <c r="CV745" s="61"/>
      <c r="CW745" s="61"/>
      <c r="CX745" s="61"/>
      <c r="CY745" s="4"/>
      <c r="CZ745" s="4"/>
      <c r="DA745" s="4"/>
      <c r="DB745" s="4"/>
      <c r="DC745" s="4"/>
      <c r="DD745" s="4"/>
      <c r="DE745" s="4"/>
      <c r="DF745" s="4"/>
      <c r="DG745" s="4"/>
      <c r="DH745" s="4"/>
      <c r="DI745" s="4"/>
      <c r="DJ745" s="4"/>
    </row>
    <row r="746" spans="1:114" ht="15.75" customHeight="1">
      <c r="A746" s="61"/>
      <c r="B746" s="61"/>
      <c r="C746" s="61"/>
      <c r="D746" s="61"/>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61"/>
      <c r="AY746" s="61"/>
      <c r="AZ746" s="61"/>
      <c r="BA746" s="4"/>
      <c r="BB746" s="4"/>
      <c r="BC746" s="4"/>
      <c r="BD746" s="4"/>
      <c r="BE746" s="4"/>
      <c r="BF746" s="4"/>
      <c r="BG746" s="4"/>
      <c r="BH746" s="4"/>
      <c r="BI746" s="4"/>
      <c r="BJ746" s="4"/>
      <c r="BK746" s="4"/>
      <c r="BL746" s="4"/>
      <c r="BM746" s="4"/>
      <c r="BN746" s="61"/>
      <c r="BO746" s="61"/>
      <c r="BP746" s="61"/>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61"/>
      <c r="CU746" s="61"/>
      <c r="CV746" s="61"/>
      <c r="CW746" s="61"/>
      <c r="CX746" s="61"/>
      <c r="CY746" s="4"/>
      <c r="CZ746" s="4"/>
      <c r="DA746" s="4"/>
      <c r="DB746" s="4"/>
      <c r="DC746" s="4"/>
      <c r="DD746" s="4"/>
      <c r="DE746" s="4"/>
      <c r="DF746" s="4"/>
      <c r="DG746" s="4"/>
      <c r="DH746" s="4"/>
      <c r="DI746" s="4"/>
      <c r="DJ746" s="4"/>
    </row>
    <row r="747" spans="1:114" ht="15.75" customHeight="1">
      <c r="A747" s="61"/>
      <c r="B747" s="61"/>
      <c r="C747" s="61"/>
      <c r="D747" s="61"/>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61"/>
      <c r="AY747" s="61"/>
      <c r="AZ747" s="61"/>
      <c r="BA747" s="4"/>
      <c r="BB747" s="4"/>
      <c r="BC747" s="4"/>
      <c r="BD747" s="4"/>
      <c r="BE747" s="4"/>
      <c r="BF747" s="4"/>
      <c r="BG747" s="4"/>
      <c r="BH747" s="4"/>
      <c r="BI747" s="4"/>
      <c r="BJ747" s="4"/>
      <c r="BK747" s="4"/>
      <c r="BL747" s="4"/>
      <c r="BM747" s="4"/>
      <c r="BN747" s="61"/>
      <c r="BO747" s="61"/>
      <c r="BP747" s="61"/>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61"/>
      <c r="CU747" s="61"/>
      <c r="CV747" s="61"/>
      <c r="CW747" s="61"/>
      <c r="CX747" s="61"/>
      <c r="CY747" s="4"/>
      <c r="CZ747" s="4"/>
      <c r="DA747" s="4"/>
      <c r="DB747" s="4"/>
      <c r="DC747" s="4"/>
      <c r="DD747" s="4"/>
      <c r="DE747" s="4"/>
      <c r="DF747" s="4"/>
      <c r="DG747" s="4"/>
      <c r="DH747" s="4"/>
      <c r="DI747" s="4"/>
      <c r="DJ747" s="4"/>
    </row>
    <row r="748" spans="1:114" ht="15.75" customHeight="1">
      <c r="A748" s="61"/>
      <c r="B748" s="61"/>
      <c r="C748" s="61"/>
      <c r="D748" s="61"/>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61"/>
      <c r="AY748" s="61"/>
      <c r="AZ748" s="61"/>
      <c r="BA748" s="4"/>
      <c r="BB748" s="4"/>
      <c r="BC748" s="4"/>
      <c r="BD748" s="4"/>
      <c r="BE748" s="4"/>
      <c r="BF748" s="4"/>
      <c r="BG748" s="4"/>
      <c r="BH748" s="4"/>
      <c r="BI748" s="4"/>
      <c r="BJ748" s="4"/>
      <c r="BK748" s="4"/>
      <c r="BL748" s="4"/>
      <c r="BM748" s="4"/>
      <c r="BN748" s="61"/>
      <c r="BO748" s="61"/>
      <c r="BP748" s="61"/>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61"/>
      <c r="CU748" s="61"/>
      <c r="CV748" s="61"/>
      <c r="CW748" s="61"/>
      <c r="CX748" s="61"/>
      <c r="CY748" s="4"/>
      <c r="CZ748" s="4"/>
      <c r="DA748" s="4"/>
      <c r="DB748" s="4"/>
      <c r="DC748" s="4"/>
      <c r="DD748" s="4"/>
      <c r="DE748" s="4"/>
      <c r="DF748" s="4"/>
      <c r="DG748" s="4"/>
      <c r="DH748" s="4"/>
      <c r="DI748" s="4"/>
      <c r="DJ748" s="4"/>
    </row>
    <row r="749" spans="1:114" ht="15.75" customHeight="1">
      <c r="A749" s="61"/>
      <c r="B749" s="61"/>
      <c r="C749" s="61"/>
      <c r="D749" s="61"/>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61"/>
      <c r="AY749" s="61"/>
      <c r="AZ749" s="61"/>
      <c r="BA749" s="4"/>
      <c r="BB749" s="4"/>
      <c r="BC749" s="4"/>
      <c r="BD749" s="4"/>
      <c r="BE749" s="4"/>
      <c r="BF749" s="4"/>
      <c r="BG749" s="4"/>
      <c r="BH749" s="4"/>
      <c r="BI749" s="4"/>
      <c r="BJ749" s="4"/>
      <c r="BK749" s="4"/>
      <c r="BL749" s="4"/>
      <c r="BM749" s="4"/>
      <c r="BN749" s="61"/>
      <c r="BO749" s="61"/>
      <c r="BP749" s="61"/>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61"/>
      <c r="CU749" s="61"/>
      <c r="CV749" s="61"/>
      <c r="CW749" s="61"/>
      <c r="CX749" s="61"/>
      <c r="CY749" s="4"/>
      <c r="CZ749" s="4"/>
      <c r="DA749" s="4"/>
      <c r="DB749" s="4"/>
      <c r="DC749" s="4"/>
      <c r="DD749" s="4"/>
      <c r="DE749" s="4"/>
      <c r="DF749" s="4"/>
      <c r="DG749" s="4"/>
      <c r="DH749" s="4"/>
      <c r="DI749" s="4"/>
      <c r="DJ749" s="4"/>
    </row>
    <row r="750" spans="1:114" ht="15.75" customHeight="1">
      <c r="A750" s="61"/>
      <c r="B750" s="61"/>
      <c r="C750" s="61"/>
      <c r="D750" s="61"/>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61"/>
      <c r="AY750" s="61"/>
      <c r="AZ750" s="61"/>
      <c r="BA750" s="4"/>
      <c r="BB750" s="4"/>
      <c r="BC750" s="4"/>
      <c r="BD750" s="4"/>
      <c r="BE750" s="4"/>
      <c r="BF750" s="4"/>
      <c r="BG750" s="4"/>
      <c r="BH750" s="4"/>
      <c r="BI750" s="4"/>
      <c r="BJ750" s="4"/>
      <c r="BK750" s="4"/>
      <c r="BL750" s="4"/>
      <c r="BM750" s="4"/>
      <c r="BN750" s="61"/>
      <c r="BO750" s="61"/>
      <c r="BP750" s="61"/>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61"/>
      <c r="CU750" s="61"/>
      <c r="CV750" s="61"/>
      <c r="CW750" s="61"/>
      <c r="CX750" s="61"/>
      <c r="CY750" s="4"/>
      <c r="CZ750" s="4"/>
      <c r="DA750" s="4"/>
      <c r="DB750" s="4"/>
      <c r="DC750" s="4"/>
      <c r="DD750" s="4"/>
      <c r="DE750" s="4"/>
      <c r="DF750" s="4"/>
      <c r="DG750" s="4"/>
      <c r="DH750" s="4"/>
      <c r="DI750" s="4"/>
      <c r="DJ750" s="4"/>
    </row>
    <row r="751" spans="1:114" ht="15.75" customHeight="1">
      <c r="A751" s="61"/>
      <c r="B751" s="61"/>
      <c r="C751" s="61"/>
      <c r="D751" s="61"/>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61"/>
      <c r="AY751" s="61"/>
      <c r="AZ751" s="61"/>
      <c r="BA751" s="4"/>
      <c r="BB751" s="4"/>
      <c r="BC751" s="4"/>
      <c r="BD751" s="4"/>
      <c r="BE751" s="4"/>
      <c r="BF751" s="4"/>
      <c r="BG751" s="4"/>
      <c r="BH751" s="4"/>
      <c r="BI751" s="4"/>
      <c r="BJ751" s="4"/>
      <c r="BK751" s="4"/>
      <c r="BL751" s="4"/>
      <c r="BM751" s="4"/>
      <c r="BN751" s="61"/>
      <c r="BO751" s="61"/>
      <c r="BP751" s="61"/>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61"/>
      <c r="CU751" s="61"/>
      <c r="CV751" s="61"/>
      <c r="CW751" s="61"/>
      <c r="CX751" s="61"/>
      <c r="CY751" s="4"/>
      <c r="CZ751" s="4"/>
      <c r="DA751" s="4"/>
      <c r="DB751" s="4"/>
      <c r="DC751" s="4"/>
      <c r="DD751" s="4"/>
      <c r="DE751" s="4"/>
      <c r="DF751" s="4"/>
      <c r="DG751" s="4"/>
      <c r="DH751" s="4"/>
      <c r="DI751" s="4"/>
      <c r="DJ751" s="4"/>
    </row>
    <row r="752" spans="1:114" ht="15.75" customHeight="1">
      <c r="A752" s="61"/>
      <c r="B752" s="61"/>
      <c r="C752" s="61"/>
      <c r="D752" s="61"/>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61"/>
      <c r="AY752" s="61"/>
      <c r="AZ752" s="61"/>
      <c r="BA752" s="4"/>
      <c r="BB752" s="4"/>
      <c r="BC752" s="4"/>
      <c r="BD752" s="4"/>
      <c r="BE752" s="4"/>
      <c r="BF752" s="4"/>
      <c r="BG752" s="4"/>
      <c r="BH752" s="4"/>
      <c r="BI752" s="4"/>
      <c r="BJ752" s="4"/>
      <c r="BK752" s="4"/>
      <c r="BL752" s="4"/>
      <c r="BM752" s="4"/>
      <c r="BN752" s="61"/>
      <c r="BO752" s="61"/>
      <c r="BP752" s="61"/>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61"/>
      <c r="CU752" s="61"/>
      <c r="CV752" s="61"/>
      <c r="CW752" s="61"/>
      <c r="CX752" s="61"/>
      <c r="CY752" s="4"/>
      <c r="CZ752" s="4"/>
      <c r="DA752" s="4"/>
      <c r="DB752" s="4"/>
      <c r="DC752" s="4"/>
      <c r="DD752" s="4"/>
      <c r="DE752" s="4"/>
      <c r="DF752" s="4"/>
      <c r="DG752" s="4"/>
      <c r="DH752" s="4"/>
      <c r="DI752" s="4"/>
      <c r="DJ752" s="4"/>
    </row>
    <row r="753" spans="1:114" ht="15.75" customHeight="1">
      <c r="A753" s="61"/>
      <c r="B753" s="61"/>
      <c r="C753" s="61"/>
      <c r="D753" s="61"/>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61"/>
      <c r="AY753" s="61"/>
      <c r="AZ753" s="61"/>
      <c r="BA753" s="4"/>
      <c r="BB753" s="4"/>
      <c r="BC753" s="4"/>
      <c r="BD753" s="4"/>
      <c r="BE753" s="4"/>
      <c r="BF753" s="4"/>
      <c r="BG753" s="4"/>
      <c r="BH753" s="4"/>
      <c r="BI753" s="4"/>
      <c r="BJ753" s="4"/>
      <c r="BK753" s="4"/>
      <c r="BL753" s="4"/>
      <c r="BM753" s="4"/>
      <c r="BN753" s="61"/>
      <c r="BO753" s="61"/>
      <c r="BP753" s="61"/>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61"/>
      <c r="CU753" s="61"/>
      <c r="CV753" s="61"/>
      <c r="CW753" s="61"/>
      <c r="CX753" s="61"/>
      <c r="CY753" s="4"/>
      <c r="CZ753" s="4"/>
      <c r="DA753" s="4"/>
      <c r="DB753" s="4"/>
      <c r="DC753" s="4"/>
      <c r="DD753" s="4"/>
      <c r="DE753" s="4"/>
      <c r="DF753" s="4"/>
      <c r="DG753" s="4"/>
      <c r="DH753" s="4"/>
      <c r="DI753" s="4"/>
      <c r="DJ753" s="4"/>
    </row>
    <row r="754" spans="1:114" ht="15.75" customHeight="1">
      <c r="A754" s="61"/>
      <c r="B754" s="61"/>
      <c r="C754" s="61"/>
      <c r="D754" s="61"/>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61"/>
      <c r="AY754" s="61"/>
      <c r="AZ754" s="61"/>
      <c r="BA754" s="4"/>
      <c r="BB754" s="4"/>
      <c r="BC754" s="4"/>
      <c r="BD754" s="4"/>
      <c r="BE754" s="4"/>
      <c r="BF754" s="4"/>
      <c r="BG754" s="4"/>
      <c r="BH754" s="4"/>
      <c r="BI754" s="4"/>
      <c r="BJ754" s="4"/>
      <c r="BK754" s="4"/>
      <c r="BL754" s="4"/>
      <c r="BM754" s="4"/>
      <c r="BN754" s="61"/>
      <c r="BO754" s="61"/>
      <c r="BP754" s="61"/>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61"/>
      <c r="CU754" s="61"/>
      <c r="CV754" s="61"/>
      <c r="CW754" s="61"/>
      <c r="CX754" s="61"/>
      <c r="CY754" s="4"/>
      <c r="CZ754" s="4"/>
      <c r="DA754" s="4"/>
      <c r="DB754" s="4"/>
      <c r="DC754" s="4"/>
      <c r="DD754" s="4"/>
      <c r="DE754" s="4"/>
      <c r="DF754" s="4"/>
      <c r="DG754" s="4"/>
      <c r="DH754" s="4"/>
      <c r="DI754" s="4"/>
      <c r="DJ754" s="4"/>
    </row>
    <row r="755" spans="1:114" ht="15.75" customHeight="1">
      <c r="A755" s="61"/>
      <c r="B755" s="61"/>
      <c r="C755" s="61"/>
      <c r="D755" s="61"/>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61"/>
      <c r="AY755" s="61"/>
      <c r="AZ755" s="61"/>
      <c r="BA755" s="4"/>
      <c r="BB755" s="4"/>
      <c r="BC755" s="4"/>
      <c r="BD755" s="4"/>
      <c r="BE755" s="4"/>
      <c r="BF755" s="4"/>
      <c r="BG755" s="4"/>
      <c r="BH755" s="4"/>
      <c r="BI755" s="4"/>
      <c r="BJ755" s="4"/>
      <c r="BK755" s="4"/>
      <c r="BL755" s="4"/>
      <c r="BM755" s="4"/>
      <c r="BN755" s="61"/>
      <c r="BO755" s="61"/>
      <c r="BP755" s="61"/>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61"/>
      <c r="CU755" s="61"/>
      <c r="CV755" s="61"/>
      <c r="CW755" s="61"/>
      <c r="CX755" s="61"/>
      <c r="CY755" s="4"/>
      <c r="CZ755" s="4"/>
      <c r="DA755" s="4"/>
      <c r="DB755" s="4"/>
      <c r="DC755" s="4"/>
      <c r="DD755" s="4"/>
      <c r="DE755" s="4"/>
      <c r="DF755" s="4"/>
      <c r="DG755" s="4"/>
      <c r="DH755" s="4"/>
      <c r="DI755" s="4"/>
      <c r="DJ755" s="4"/>
    </row>
    <row r="756" spans="1:114" ht="15.75" customHeight="1">
      <c r="A756" s="61"/>
      <c r="B756" s="61"/>
      <c r="C756" s="61"/>
      <c r="D756" s="61"/>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61"/>
      <c r="AY756" s="61"/>
      <c r="AZ756" s="61"/>
      <c r="BA756" s="4"/>
      <c r="BB756" s="4"/>
      <c r="BC756" s="4"/>
      <c r="BD756" s="4"/>
      <c r="BE756" s="4"/>
      <c r="BF756" s="4"/>
      <c r="BG756" s="4"/>
      <c r="BH756" s="4"/>
      <c r="BI756" s="4"/>
      <c r="BJ756" s="4"/>
      <c r="BK756" s="4"/>
      <c r="BL756" s="4"/>
      <c r="BM756" s="4"/>
      <c r="BN756" s="61"/>
      <c r="BO756" s="61"/>
      <c r="BP756" s="61"/>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61"/>
      <c r="CU756" s="61"/>
      <c r="CV756" s="61"/>
      <c r="CW756" s="61"/>
      <c r="CX756" s="61"/>
      <c r="CY756" s="4"/>
      <c r="CZ756" s="4"/>
      <c r="DA756" s="4"/>
      <c r="DB756" s="4"/>
      <c r="DC756" s="4"/>
      <c r="DD756" s="4"/>
      <c r="DE756" s="4"/>
      <c r="DF756" s="4"/>
      <c r="DG756" s="4"/>
      <c r="DH756" s="4"/>
      <c r="DI756" s="4"/>
      <c r="DJ756" s="4"/>
    </row>
    <row r="757" spans="1:114" ht="15.75" customHeight="1">
      <c r="A757" s="61"/>
      <c r="B757" s="61"/>
      <c r="C757" s="61"/>
      <c r="D757" s="61"/>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61"/>
      <c r="AY757" s="61"/>
      <c r="AZ757" s="61"/>
      <c r="BA757" s="4"/>
      <c r="BB757" s="4"/>
      <c r="BC757" s="4"/>
      <c r="BD757" s="4"/>
      <c r="BE757" s="4"/>
      <c r="BF757" s="4"/>
      <c r="BG757" s="4"/>
      <c r="BH757" s="4"/>
      <c r="BI757" s="4"/>
      <c r="BJ757" s="4"/>
      <c r="BK757" s="4"/>
      <c r="BL757" s="4"/>
      <c r="BM757" s="4"/>
      <c r="BN757" s="61"/>
      <c r="BO757" s="61"/>
      <c r="BP757" s="61"/>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61"/>
      <c r="CU757" s="61"/>
      <c r="CV757" s="61"/>
      <c r="CW757" s="61"/>
      <c r="CX757" s="61"/>
      <c r="CY757" s="4"/>
      <c r="CZ757" s="4"/>
      <c r="DA757" s="4"/>
      <c r="DB757" s="4"/>
      <c r="DC757" s="4"/>
      <c r="DD757" s="4"/>
      <c r="DE757" s="4"/>
      <c r="DF757" s="4"/>
      <c r="DG757" s="4"/>
      <c r="DH757" s="4"/>
      <c r="DI757" s="4"/>
      <c r="DJ757" s="4"/>
    </row>
    <row r="758" spans="1:114" ht="15.75" customHeight="1">
      <c r="A758" s="61"/>
      <c r="B758" s="61"/>
      <c r="C758" s="61"/>
      <c r="D758" s="61"/>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61"/>
      <c r="AY758" s="61"/>
      <c r="AZ758" s="61"/>
      <c r="BA758" s="4"/>
      <c r="BB758" s="4"/>
      <c r="BC758" s="4"/>
      <c r="BD758" s="4"/>
      <c r="BE758" s="4"/>
      <c r="BF758" s="4"/>
      <c r="BG758" s="4"/>
      <c r="BH758" s="4"/>
      <c r="BI758" s="4"/>
      <c r="BJ758" s="4"/>
      <c r="BK758" s="4"/>
      <c r="BL758" s="4"/>
      <c r="BM758" s="4"/>
      <c r="BN758" s="61"/>
      <c r="BO758" s="61"/>
      <c r="BP758" s="61"/>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61"/>
      <c r="CU758" s="61"/>
      <c r="CV758" s="61"/>
      <c r="CW758" s="61"/>
      <c r="CX758" s="61"/>
      <c r="CY758" s="4"/>
      <c r="CZ758" s="4"/>
      <c r="DA758" s="4"/>
      <c r="DB758" s="4"/>
      <c r="DC758" s="4"/>
      <c r="DD758" s="4"/>
      <c r="DE758" s="4"/>
      <c r="DF758" s="4"/>
      <c r="DG758" s="4"/>
      <c r="DH758" s="4"/>
      <c r="DI758" s="4"/>
      <c r="DJ758" s="4"/>
    </row>
    <row r="759" spans="1:114" ht="15.75" customHeight="1">
      <c r="A759" s="61"/>
      <c r="B759" s="61"/>
      <c r="C759" s="61"/>
      <c r="D759" s="61"/>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61"/>
      <c r="AY759" s="61"/>
      <c r="AZ759" s="61"/>
      <c r="BA759" s="4"/>
      <c r="BB759" s="4"/>
      <c r="BC759" s="4"/>
      <c r="BD759" s="4"/>
      <c r="BE759" s="4"/>
      <c r="BF759" s="4"/>
      <c r="BG759" s="4"/>
      <c r="BH759" s="4"/>
      <c r="BI759" s="4"/>
      <c r="BJ759" s="4"/>
      <c r="BK759" s="4"/>
      <c r="BL759" s="4"/>
      <c r="BM759" s="4"/>
      <c r="BN759" s="61"/>
      <c r="BO759" s="61"/>
      <c r="BP759" s="61"/>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61"/>
      <c r="CU759" s="61"/>
      <c r="CV759" s="61"/>
      <c r="CW759" s="61"/>
      <c r="CX759" s="61"/>
      <c r="CY759" s="4"/>
      <c r="CZ759" s="4"/>
      <c r="DA759" s="4"/>
      <c r="DB759" s="4"/>
      <c r="DC759" s="4"/>
      <c r="DD759" s="4"/>
      <c r="DE759" s="4"/>
      <c r="DF759" s="4"/>
      <c r="DG759" s="4"/>
      <c r="DH759" s="4"/>
      <c r="DI759" s="4"/>
      <c r="DJ759" s="4"/>
    </row>
    <row r="760" spans="1:114" ht="15.75" customHeight="1">
      <c r="A760" s="61"/>
      <c r="B760" s="61"/>
      <c r="C760" s="61"/>
      <c r="D760" s="61"/>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61"/>
      <c r="AY760" s="61"/>
      <c r="AZ760" s="61"/>
      <c r="BA760" s="4"/>
      <c r="BB760" s="4"/>
      <c r="BC760" s="4"/>
      <c r="BD760" s="4"/>
      <c r="BE760" s="4"/>
      <c r="BF760" s="4"/>
      <c r="BG760" s="4"/>
      <c r="BH760" s="4"/>
      <c r="BI760" s="4"/>
      <c r="BJ760" s="4"/>
      <c r="BK760" s="4"/>
      <c r="BL760" s="4"/>
      <c r="BM760" s="4"/>
      <c r="BN760" s="61"/>
      <c r="BO760" s="61"/>
      <c r="BP760" s="61"/>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61"/>
      <c r="CU760" s="61"/>
      <c r="CV760" s="61"/>
      <c r="CW760" s="61"/>
      <c r="CX760" s="61"/>
      <c r="CY760" s="4"/>
      <c r="CZ760" s="4"/>
      <c r="DA760" s="4"/>
      <c r="DB760" s="4"/>
      <c r="DC760" s="4"/>
      <c r="DD760" s="4"/>
      <c r="DE760" s="4"/>
      <c r="DF760" s="4"/>
      <c r="DG760" s="4"/>
      <c r="DH760" s="4"/>
      <c r="DI760" s="4"/>
      <c r="DJ760" s="4"/>
    </row>
    <row r="761" spans="1:114" ht="15.75" customHeight="1">
      <c r="A761" s="61"/>
      <c r="B761" s="61"/>
      <c r="C761" s="61"/>
      <c r="D761" s="61"/>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61"/>
      <c r="AY761" s="61"/>
      <c r="AZ761" s="61"/>
      <c r="BA761" s="4"/>
      <c r="BB761" s="4"/>
      <c r="BC761" s="4"/>
      <c r="BD761" s="4"/>
      <c r="BE761" s="4"/>
      <c r="BF761" s="4"/>
      <c r="BG761" s="4"/>
      <c r="BH761" s="4"/>
      <c r="BI761" s="4"/>
      <c r="BJ761" s="4"/>
      <c r="BK761" s="4"/>
      <c r="BL761" s="4"/>
      <c r="BM761" s="4"/>
      <c r="BN761" s="61"/>
      <c r="BO761" s="61"/>
      <c r="BP761" s="61"/>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61"/>
      <c r="CU761" s="61"/>
      <c r="CV761" s="61"/>
      <c r="CW761" s="61"/>
      <c r="CX761" s="61"/>
      <c r="CY761" s="4"/>
      <c r="CZ761" s="4"/>
      <c r="DA761" s="4"/>
      <c r="DB761" s="4"/>
      <c r="DC761" s="4"/>
      <c r="DD761" s="4"/>
      <c r="DE761" s="4"/>
      <c r="DF761" s="4"/>
      <c r="DG761" s="4"/>
      <c r="DH761" s="4"/>
      <c r="DI761" s="4"/>
      <c r="DJ761" s="4"/>
    </row>
    <row r="762" spans="1:114" ht="15.75" customHeight="1">
      <c r="A762" s="61"/>
      <c r="B762" s="61"/>
      <c r="C762" s="61"/>
      <c r="D762" s="61"/>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61"/>
      <c r="AY762" s="61"/>
      <c r="AZ762" s="61"/>
      <c r="BA762" s="4"/>
      <c r="BB762" s="4"/>
      <c r="BC762" s="4"/>
      <c r="BD762" s="4"/>
      <c r="BE762" s="4"/>
      <c r="BF762" s="4"/>
      <c r="BG762" s="4"/>
      <c r="BH762" s="4"/>
      <c r="BI762" s="4"/>
      <c r="BJ762" s="4"/>
      <c r="BK762" s="4"/>
      <c r="BL762" s="4"/>
      <c r="BM762" s="4"/>
      <c r="BN762" s="61"/>
      <c r="BO762" s="61"/>
      <c r="BP762" s="61"/>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61"/>
      <c r="CU762" s="61"/>
      <c r="CV762" s="61"/>
      <c r="CW762" s="61"/>
      <c r="CX762" s="61"/>
      <c r="CY762" s="4"/>
      <c r="CZ762" s="4"/>
      <c r="DA762" s="4"/>
      <c r="DB762" s="4"/>
      <c r="DC762" s="4"/>
      <c r="DD762" s="4"/>
      <c r="DE762" s="4"/>
      <c r="DF762" s="4"/>
      <c r="DG762" s="4"/>
      <c r="DH762" s="4"/>
      <c r="DI762" s="4"/>
      <c r="DJ762" s="4"/>
    </row>
    <row r="763" spans="1:114" ht="15.75" customHeight="1">
      <c r="A763" s="61"/>
      <c r="B763" s="61"/>
      <c r="C763" s="61"/>
      <c r="D763" s="61"/>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61"/>
      <c r="AY763" s="61"/>
      <c r="AZ763" s="61"/>
      <c r="BA763" s="4"/>
      <c r="BB763" s="4"/>
      <c r="BC763" s="4"/>
      <c r="BD763" s="4"/>
      <c r="BE763" s="4"/>
      <c r="BF763" s="4"/>
      <c r="BG763" s="4"/>
      <c r="BH763" s="4"/>
      <c r="BI763" s="4"/>
      <c r="BJ763" s="4"/>
      <c r="BK763" s="4"/>
      <c r="BL763" s="4"/>
      <c r="BM763" s="4"/>
      <c r="BN763" s="61"/>
      <c r="BO763" s="61"/>
      <c r="BP763" s="61"/>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61"/>
      <c r="CU763" s="61"/>
      <c r="CV763" s="61"/>
      <c r="CW763" s="61"/>
      <c r="CX763" s="61"/>
      <c r="CY763" s="4"/>
      <c r="CZ763" s="4"/>
      <c r="DA763" s="4"/>
      <c r="DB763" s="4"/>
      <c r="DC763" s="4"/>
      <c r="DD763" s="4"/>
      <c r="DE763" s="4"/>
      <c r="DF763" s="4"/>
      <c r="DG763" s="4"/>
      <c r="DH763" s="4"/>
      <c r="DI763" s="4"/>
      <c r="DJ763" s="4"/>
    </row>
    <row r="764" spans="1:114" ht="15.75" customHeight="1">
      <c r="A764" s="61"/>
      <c r="B764" s="61"/>
      <c r="C764" s="61"/>
      <c r="D764" s="61"/>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61"/>
      <c r="AY764" s="61"/>
      <c r="AZ764" s="61"/>
      <c r="BA764" s="4"/>
      <c r="BB764" s="4"/>
      <c r="BC764" s="4"/>
      <c r="BD764" s="4"/>
      <c r="BE764" s="4"/>
      <c r="BF764" s="4"/>
      <c r="BG764" s="4"/>
      <c r="BH764" s="4"/>
      <c r="BI764" s="4"/>
      <c r="BJ764" s="4"/>
      <c r="BK764" s="4"/>
      <c r="BL764" s="4"/>
      <c r="BM764" s="4"/>
      <c r="BN764" s="61"/>
      <c r="BO764" s="61"/>
      <c r="BP764" s="61"/>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61"/>
      <c r="CU764" s="61"/>
      <c r="CV764" s="61"/>
      <c r="CW764" s="61"/>
      <c r="CX764" s="61"/>
      <c r="CY764" s="4"/>
      <c r="CZ764" s="4"/>
      <c r="DA764" s="4"/>
      <c r="DB764" s="4"/>
      <c r="DC764" s="4"/>
      <c r="DD764" s="4"/>
      <c r="DE764" s="4"/>
      <c r="DF764" s="4"/>
      <c r="DG764" s="4"/>
      <c r="DH764" s="4"/>
      <c r="DI764" s="4"/>
      <c r="DJ764" s="4"/>
    </row>
    <row r="765" spans="1:114" ht="15.75" customHeight="1">
      <c r="A765" s="61"/>
      <c r="B765" s="61"/>
      <c r="C765" s="61"/>
      <c r="D765" s="61"/>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61"/>
      <c r="AY765" s="61"/>
      <c r="AZ765" s="61"/>
      <c r="BA765" s="4"/>
      <c r="BB765" s="4"/>
      <c r="BC765" s="4"/>
      <c r="BD765" s="4"/>
      <c r="BE765" s="4"/>
      <c r="BF765" s="4"/>
      <c r="BG765" s="4"/>
      <c r="BH765" s="4"/>
      <c r="BI765" s="4"/>
      <c r="BJ765" s="4"/>
      <c r="BK765" s="4"/>
      <c r="BL765" s="4"/>
      <c r="BM765" s="4"/>
      <c r="BN765" s="61"/>
      <c r="BO765" s="61"/>
      <c r="BP765" s="61"/>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61"/>
      <c r="CU765" s="61"/>
      <c r="CV765" s="61"/>
      <c r="CW765" s="61"/>
      <c r="CX765" s="61"/>
      <c r="CY765" s="4"/>
      <c r="CZ765" s="4"/>
      <c r="DA765" s="4"/>
      <c r="DB765" s="4"/>
      <c r="DC765" s="4"/>
      <c r="DD765" s="4"/>
      <c r="DE765" s="4"/>
      <c r="DF765" s="4"/>
      <c r="DG765" s="4"/>
      <c r="DH765" s="4"/>
      <c r="DI765" s="4"/>
      <c r="DJ765" s="4"/>
    </row>
    <row r="766" spans="1:114" ht="15.75" customHeight="1">
      <c r="A766" s="61"/>
      <c r="B766" s="61"/>
      <c r="C766" s="61"/>
      <c r="D766" s="61"/>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61"/>
      <c r="AY766" s="61"/>
      <c r="AZ766" s="61"/>
      <c r="BA766" s="4"/>
      <c r="BB766" s="4"/>
      <c r="BC766" s="4"/>
      <c r="BD766" s="4"/>
      <c r="BE766" s="4"/>
      <c r="BF766" s="4"/>
      <c r="BG766" s="4"/>
      <c r="BH766" s="4"/>
      <c r="BI766" s="4"/>
      <c r="BJ766" s="4"/>
      <c r="BK766" s="4"/>
      <c r="BL766" s="4"/>
      <c r="BM766" s="4"/>
      <c r="BN766" s="61"/>
      <c r="BO766" s="61"/>
      <c r="BP766" s="61"/>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61"/>
      <c r="CU766" s="61"/>
      <c r="CV766" s="61"/>
      <c r="CW766" s="61"/>
      <c r="CX766" s="61"/>
      <c r="CY766" s="4"/>
      <c r="CZ766" s="4"/>
      <c r="DA766" s="4"/>
      <c r="DB766" s="4"/>
      <c r="DC766" s="4"/>
      <c r="DD766" s="4"/>
      <c r="DE766" s="4"/>
      <c r="DF766" s="4"/>
      <c r="DG766" s="4"/>
      <c r="DH766" s="4"/>
      <c r="DI766" s="4"/>
      <c r="DJ766" s="4"/>
    </row>
    <row r="767" spans="1:114" ht="15.75" customHeight="1">
      <c r="A767" s="61"/>
      <c r="B767" s="61"/>
      <c r="C767" s="61"/>
      <c r="D767" s="61"/>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61"/>
      <c r="AY767" s="61"/>
      <c r="AZ767" s="61"/>
      <c r="BA767" s="4"/>
      <c r="BB767" s="4"/>
      <c r="BC767" s="4"/>
      <c r="BD767" s="4"/>
      <c r="BE767" s="4"/>
      <c r="BF767" s="4"/>
      <c r="BG767" s="4"/>
      <c r="BH767" s="4"/>
      <c r="BI767" s="4"/>
      <c r="BJ767" s="4"/>
      <c r="BK767" s="4"/>
      <c r="BL767" s="4"/>
      <c r="BM767" s="4"/>
      <c r="BN767" s="61"/>
      <c r="BO767" s="61"/>
      <c r="BP767" s="61"/>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61"/>
      <c r="CU767" s="61"/>
      <c r="CV767" s="61"/>
      <c r="CW767" s="61"/>
      <c r="CX767" s="61"/>
      <c r="CY767" s="4"/>
      <c r="CZ767" s="4"/>
      <c r="DA767" s="4"/>
      <c r="DB767" s="4"/>
      <c r="DC767" s="4"/>
      <c r="DD767" s="4"/>
      <c r="DE767" s="4"/>
      <c r="DF767" s="4"/>
      <c r="DG767" s="4"/>
      <c r="DH767" s="4"/>
      <c r="DI767" s="4"/>
      <c r="DJ767" s="4"/>
    </row>
    <row r="768" spans="1:114" ht="15.75" customHeight="1">
      <c r="A768" s="61"/>
      <c r="B768" s="61"/>
      <c r="C768" s="61"/>
      <c r="D768" s="61"/>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61"/>
      <c r="AY768" s="61"/>
      <c r="AZ768" s="61"/>
      <c r="BA768" s="4"/>
      <c r="BB768" s="4"/>
      <c r="BC768" s="4"/>
      <c r="BD768" s="4"/>
      <c r="BE768" s="4"/>
      <c r="BF768" s="4"/>
      <c r="BG768" s="4"/>
      <c r="BH768" s="4"/>
      <c r="BI768" s="4"/>
      <c r="BJ768" s="4"/>
      <c r="BK768" s="4"/>
      <c r="BL768" s="4"/>
      <c r="BM768" s="4"/>
      <c r="BN768" s="61"/>
      <c r="BO768" s="61"/>
      <c r="BP768" s="61"/>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61"/>
      <c r="CU768" s="61"/>
      <c r="CV768" s="61"/>
      <c r="CW768" s="61"/>
      <c r="CX768" s="61"/>
      <c r="CY768" s="4"/>
      <c r="CZ768" s="4"/>
      <c r="DA768" s="4"/>
      <c r="DB768" s="4"/>
      <c r="DC768" s="4"/>
      <c r="DD768" s="4"/>
      <c r="DE768" s="4"/>
      <c r="DF768" s="4"/>
      <c r="DG768" s="4"/>
      <c r="DH768" s="4"/>
      <c r="DI768" s="4"/>
      <c r="DJ768" s="4"/>
    </row>
    <row r="769" spans="1:114" ht="15.75" customHeight="1">
      <c r="A769" s="61"/>
      <c r="B769" s="61"/>
      <c r="C769" s="61"/>
      <c r="D769" s="61"/>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61"/>
      <c r="AY769" s="61"/>
      <c r="AZ769" s="61"/>
      <c r="BA769" s="4"/>
      <c r="BB769" s="4"/>
      <c r="BC769" s="4"/>
      <c r="BD769" s="4"/>
      <c r="BE769" s="4"/>
      <c r="BF769" s="4"/>
      <c r="BG769" s="4"/>
      <c r="BH769" s="4"/>
      <c r="BI769" s="4"/>
      <c r="BJ769" s="4"/>
      <c r="BK769" s="4"/>
      <c r="BL769" s="4"/>
      <c r="BM769" s="4"/>
      <c r="BN769" s="61"/>
      <c r="BO769" s="61"/>
      <c r="BP769" s="61"/>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61"/>
      <c r="CU769" s="61"/>
      <c r="CV769" s="61"/>
      <c r="CW769" s="61"/>
      <c r="CX769" s="61"/>
      <c r="CY769" s="4"/>
      <c r="CZ769" s="4"/>
      <c r="DA769" s="4"/>
      <c r="DB769" s="4"/>
      <c r="DC769" s="4"/>
      <c r="DD769" s="4"/>
      <c r="DE769" s="4"/>
      <c r="DF769" s="4"/>
      <c r="DG769" s="4"/>
      <c r="DH769" s="4"/>
      <c r="DI769" s="4"/>
      <c r="DJ769" s="4"/>
    </row>
    <row r="770" spans="1:114" ht="15.75" customHeight="1">
      <c r="A770" s="61"/>
      <c r="B770" s="61"/>
      <c r="C770" s="61"/>
      <c r="D770" s="61"/>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61"/>
      <c r="AY770" s="61"/>
      <c r="AZ770" s="61"/>
      <c r="BA770" s="4"/>
      <c r="BB770" s="4"/>
      <c r="BC770" s="4"/>
      <c r="BD770" s="4"/>
      <c r="BE770" s="4"/>
      <c r="BF770" s="4"/>
      <c r="BG770" s="4"/>
      <c r="BH770" s="4"/>
      <c r="BI770" s="4"/>
      <c r="BJ770" s="4"/>
      <c r="BK770" s="4"/>
      <c r="BL770" s="4"/>
      <c r="BM770" s="4"/>
      <c r="BN770" s="61"/>
      <c r="BO770" s="61"/>
      <c r="BP770" s="61"/>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61"/>
      <c r="CU770" s="61"/>
      <c r="CV770" s="61"/>
      <c r="CW770" s="61"/>
      <c r="CX770" s="61"/>
      <c r="CY770" s="4"/>
      <c r="CZ770" s="4"/>
      <c r="DA770" s="4"/>
      <c r="DB770" s="4"/>
      <c r="DC770" s="4"/>
      <c r="DD770" s="4"/>
      <c r="DE770" s="4"/>
      <c r="DF770" s="4"/>
      <c r="DG770" s="4"/>
      <c r="DH770" s="4"/>
      <c r="DI770" s="4"/>
      <c r="DJ770" s="4"/>
    </row>
    <row r="771" spans="1:114" ht="15.75" customHeight="1">
      <c r="A771" s="61"/>
      <c r="B771" s="61"/>
      <c r="C771" s="61"/>
      <c r="D771" s="61"/>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61"/>
      <c r="AY771" s="61"/>
      <c r="AZ771" s="61"/>
      <c r="BA771" s="4"/>
      <c r="BB771" s="4"/>
      <c r="BC771" s="4"/>
      <c r="BD771" s="4"/>
      <c r="BE771" s="4"/>
      <c r="BF771" s="4"/>
      <c r="BG771" s="4"/>
      <c r="BH771" s="4"/>
      <c r="BI771" s="4"/>
      <c r="BJ771" s="4"/>
      <c r="BK771" s="4"/>
      <c r="BL771" s="4"/>
      <c r="BM771" s="4"/>
      <c r="BN771" s="61"/>
      <c r="BO771" s="61"/>
      <c r="BP771" s="61"/>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61"/>
      <c r="CU771" s="61"/>
      <c r="CV771" s="61"/>
      <c r="CW771" s="61"/>
      <c r="CX771" s="61"/>
      <c r="CY771" s="4"/>
      <c r="CZ771" s="4"/>
      <c r="DA771" s="4"/>
      <c r="DB771" s="4"/>
      <c r="DC771" s="4"/>
      <c r="DD771" s="4"/>
      <c r="DE771" s="4"/>
      <c r="DF771" s="4"/>
      <c r="DG771" s="4"/>
      <c r="DH771" s="4"/>
      <c r="DI771" s="4"/>
      <c r="DJ771" s="4"/>
    </row>
    <row r="772" spans="1:114" ht="15.75" customHeight="1">
      <c r="A772" s="61"/>
      <c r="B772" s="61"/>
      <c r="C772" s="61"/>
      <c r="D772" s="61"/>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61"/>
      <c r="AY772" s="61"/>
      <c r="AZ772" s="61"/>
      <c r="BA772" s="4"/>
      <c r="BB772" s="4"/>
      <c r="BC772" s="4"/>
      <c r="BD772" s="4"/>
      <c r="BE772" s="4"/>
      <c r="BF772" s="4"/>
      <c r="BG772" s="4"/>
      <c r="BH772" s="4"/>
      <c r="BI772" s="4"/>
      <c r="BJ772" s="4"/>
      <c r="BK772" s="4"/>
      <c r="BL772" s="4"/>
      <c r="BM772" s="4"/>
      <c r="BN772" s="61"/>
      <c r="BO772" s="61"/>
      <c r="BP772" s="61"/>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61"/>
      <c r="CU772" s="61"/>
      <c r="CV772" s="61"/>
      <c r="CW772" s="61"/>
      <c r="CX772" s="61"/>
      <c r="CY772" s="4"/>
      <c r="CZ772" s="4"/>
      <c r="DA772" s="4"/>
      <c r="DB772" s="4"/>
      <c r="DC772" s="4"/>
      <c r="DD772" s="4"/>
      <c r="DE772" s="4"/>
      <c r="DF772" s="4"/>
      <c r="DG772" s="4"/>
      <c r="DH772" s="4"/>
      <c r="DI772" s="4"/>
      <c r="DJ772" s="4"/>
    </row>
    <row r="773" spans="1:114" ht="15.75" customHeight="1">
      <c r="A773" s="61"/>
      <c r="B773" s="61"/>
      <c r="C773" s="61"/>
      <c r="D773" s="61"/>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61"/>
      <c r="AY773" s="61"/>
      <c r="AZ773" s="61"/>
      <c r="BA773" s="4"/>
      <c r="BB773" s="4"/>
      <c r="BC773" s="4"/>
      <c r="BD773" s="4"/>
      <c r="BE773" s="4"/>
      <c r="BF773" s="4"/>
      <c r="BG773" s="4"/>
      <c r="BH773" s="4"/>
      <c r="BI773" s="4"/>
      <c r="BJ773" s="4"/>
      <c r="BK773" s="4"/>
      <c r="BL773" s="4"/>
      <c r="BM773" s="4"/>
      <c r="BN773" s="61"/>
      <c r="BO773" s="61"/>
      <c r="BP773" s="61"/>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61"/>
      <c r="CU773" s="61"/>
      <c r="CV773" s="61"/>
      <c r="CW773" s="61"/>
      <c r="CX773" s="61"/>
      <c r="CY773" s="4"/>
      <c r="CZ773" s="4"/>
      <c r="DA773" s="4"/>
      <c r="DB773" s="4"/>
      <c r="DC773" s="4"/>
      <c r="DD773" s="4"/>
      <c r="DE773" s="4"/>
      <c r="DF773" s="4"/>
      <c r="DG773" s="4"/>
      <c r="DH773" s="4"/>
      <c r="DI773" s="4"/>
      <c r="DJ773" s="4"/>
    </row>
    <row r="774" spans="1:114" ht="15.75" customHeight="1">
      <c r="A774" s="61"/>
      <c r="B774" s="61"/>
      <c r="C774" s="61"/>
      <c r="D774" s="61"/>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61"/>
      <c r="AY774" s="61"/>
      <c r="AZ774" s="61"/>
      <c r="BA774" s="4"/>
      <c r="BB774" s="4"/>
      <c r="BC774" s="4"/>
      <c r="BD774" s="4"/>
      <c r="BE774" s="4"/>
      <c r="BF774" s="4"/>
      <c r="BG774" s="4"/>
      <c r="BH774" s="4"/>
      <c r="BI774" s="4"/>
      <c r="BJ774" s="4"/>
      <c r="BK774" s="4"/>
      <c r="BL774" s="4"/>
      <c r="BM774" s="4"/>
      <c r="BN774" s="61"/>
      <c r="BO774" s="61"/>
      <c r="BP774" s="61"/>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61"/>
      <c r="CU774" s="61"/>
      <c r="CV774" s="61"/>
      <c r="CW774" s="61"/>
      <c r="CX774" s="61"/>
      <c r="CY774" s="4"/>
      <c r="CZ774" s="4"/>
      <c r="DA774" s="4"/>
      <c r="DB774" s="4"/>
      <c r="DC774" s="4"/>
      <c r="DD774" s="4"/>
      <c r="DE774" s="4"/>
      <c r="DF774" s="4"/>
      <c r="DG774" s="4"/>
      <c r="DH774" s="4"/>
      <c r="DI774" s="4"/>
      <c r="DJ774" s="4"/>
    </row>
    <row r="775" spans="1:114" ht="15.75" customHeight="1">
      <c r="A775" s="61"/>
      <c r="B775" s="61"/>
      <c r="C775" s="61"/>
      <c r="D775" s="61"/>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61"/>
      <c r="AY775" s="61"/>
      <c r="AZ775" s="61"/>
      <c r="BA775" s="4"/>
      <c r="BB775" s="4"/>
      <c r="BC775" s="4"/>
      <c r="BD775" s="4"/>
      <c r="BE775" s="4"/>
      <c r="BF775" s="4"/>
      <c r="BG775" s="4"/>
      <c r="BH775" s="4"/>
      <c r="BI775" s="4"/>
      <c r="BJ775" s="4"/>
      <c r="BK775" s="4"/>
      <c r="BL775" s="4"/>
      <c r="BM775" s="4"/>
      <c r="BN775" s="61"/>
      <c r="BO775" s="61"/>
      <c r="BP775" s="61"/>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61"/>
      <c r="CU775" s="61"/>
      <c r="CV775" s="61"/>
      <c r="CW775" s="61"/>
      <c r="CX775" s="61"/>
      <c r="CY775" s="4"/>
      <c r="CZ775" s="4"/>
      <c r="DA775" s="4"/>
      <c r="DB775" s="4"/>
      <c r="DC775" s="4"/>
      <c r="DD775" s="4"/>
      <c r="DE775" s="4"/>
      <c r="DF775" s="4"/>
      <c r="DG775" s="4"/>
      <c r="DH775" s="4"/>
      <c r="DI775" s="4"/>
      <c r="DJ775" s="4"/>
    </row>
    <row r="776" spans="1:114" ht="15.75" customHeight="1">
      <c r="A776" s="61"/>
      <c r="B776" s="61"/>
      <c r="C776" s="61"/>
      <c r="D776" s="61"/>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61"/>
      <c r="AY776" s="61"/>
      <c r="AZ776" s="61"/>
      <c r="BA776" s="4"/>
      <c r="BB776" s="4"/>
      <c r="BC776" s="4"/>
      <c r="BD776" s="4"/>
      <c r="BE776" s="4"/>
      <c r="BF776" s="4"/>
      <c r="BG776" s="4"/>
      <c r="BH776" s="4"/>
      <c r="BI776" s="4"/>
      <c r="BJ776" s="4"/>
      <c r="BK776" s="4"/>
      <c r="BL776" s="4"/>
      <c r="BM776" s="4"/>
      <c r="BN776" s="61"/>
      <c r="BO776" s="61"/>
      <c r="BP776" s="61"/>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61"/>
      <c r="CU776" s="61"/>
      <c r="CV776" s="61"/>
      <c r="CW776" s="61"/>
      <c r="CX776" s="61"/>
      <c r="CY776" s="4"/>
      <c r="CZ776" s="4"/>
      <c r="DA776" s="4"/>
      <c r="DB776" s="4"/>
      <c r="DC776" s="4"/>
      <c r="DD776" s="4"/>
      <c r="DE776" s="4"/>
      <c r="DF776" s="4"/>
      <c r="DG776" s="4"/>
      <c r="DH776" s="4"/>
      <c r="DI776" s="4"/>
      <c r="DJ776" s="4"/>
    </row>
    <row r="777" spans="1:114" ht="15.75" customHeight="1">
      <c r="A777" s="61"/>
      <c r="B777" s="61"/>
      <c r="C777" s="61"/>
      <c r="D777" s="61"/>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61"/>
      <c r="AY777" s="61"/>
      <c r="AZ777" s="61"/>
      <c r="BA777" s="4"/>
      <c r="BB777" s="4"/>
      <c r="BC777" s="4"/>
      <c r="BD777" s="4"/>
      <c r="BE777" s="4"/>
      <c r="BF777" s="4"/>
      <c r="BG777" s="4"/>
      <c r="BH777" s="4"/>
      <c r="BI777" s="4"/>
      <c r="BJ777" s="4"/>
      <c r="BK777" s="4"/>
      <c r="BL777" s="4"/>
      <c r="BM777" s="4"/>
      <c r="BN777" s="61"/>
      <c r="BO777" s="61"/>
      <c r="BP777" s="61"/>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61"/>
      <c r="CU777" s="61"/>
      <c r="CV777" s="61"/>
      <c r="CW777" s="61"/>
      <c r="CX777" s="61"/>
      <c r="CY777" s="4"/>
      <c r="CZ777" s="4"/>
      <c r="DA777" s="4"/>
      <c r="DB777" s="4"/>
      <c r="DC777" s="4"/>
      <c r="DD777" s="4"/>
      <c r="DE777" s="4"/>
      <c r="DF777" s="4"/>
      <c r="DG777" s="4"/>
      <c r="DH777" s="4"/>
      <c r="DI777" s="4"/>
      <c r="DJ777" s="4"/>
    </row>
    <row r="778" spans="1:114" ht="15.75" customHeight="1">
      <c r="A778" s="61"/>
      <c r="B778" s="61"/>
      <c r="C778" s="61"/>
      <c r="D778" s="61"/>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61"/>
      <c r="AY778" s="61"/>
      <c r="AZ778" s="61"/>
      <c r="BA778" s="4"/>
      <c r="BB778" s="4"/>
      <c r="BC778" s="4"/>
      <c r="BD778" s="4"/>
      <c r="BE778" s="4"/>
      <c r="BF778" s="4"/>
      <c r="BG778" s="4"/>
      <c r="BH778" s="4"/>
      <c r="BI778" s="4"/>
      <c r="BJ778" s="4"/>
      <c r="BK778" s="4"/>
      <c r="BL778" s="4"/>
      <c r="BM778" s="4"/>
      <c r="BN778" s="61"/>
      <c r="BO778" s="61"/>
      <c r="BP778" s="61"/>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61"/>
      <c r="CU778" s="61"/>
      <c r="CV778" s="61"/>
      <c r="CW778" s="61"/>
      <c r="CX778" s="61"/>
      <c r="CY778" s="4"/>
      <c r="CZ778" s="4"/>
      <c r="DA778" s="4"/>
      <c r="DB778" s="4"/>
      <c r="DC778" s="4"/>
      <c r="DD778" s="4"/>
      <c r="DE778" s="4"/>
      <c r="DF778" s="4"/>
      <c r="DG778" s="4"/>
      <c r="DH778" s="4"/>
      <c r="DI778" s="4"/>
      <c r="DJ778" s="4"/>
    </row>
    <row r="779" spans="1:114" ht="15.75" customHeight="1">
      <c r="A779" s="61"/>
      <c r="B779" s="61"/>
      <c r="C779" s="61"/>
      <c r="D779" s="61"/>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61"/>
      <c r="AY779" s="61"/>
      <c r="AZ779" s="61"/>
      <c r="BA779" s="4"/>
      <c r="BB779" s="4"/>
      <c r="BC779" s="4"/>
      <c r="BD779" s="4"/>
      <c r="BE779" s="4"/>
      <c r="BF779" s="4"/>
      <c r="BG779" s="4"/>
      <c r="BH779" s="4"/>
      <c r="BI779" s="4"/>
      <c r="BJ779" s="4"/>
      <c r="BK779" s="4"/>
      <c r="BL779" s="4"/>
      <c r="BM779" s="4"/>
      <c r="BN779" s="61"/>
      <c r="BO779" s="61"/>
      <c r="BP779" s="61"/>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61"/>
      <c r="CU779" s="61"/>
      <c r="CV779" s="61"/>
      <c r="CW779" s="61"/>
      <c r="CX779" s="61"/>
      <c r="CY779" s="4"/>
      <c r="CZ779" s="4"/>
      <c r="DA779" s="4"/>
      <c r="DB779" s="4"/>
      <c r="DC779" s="4"/>
      <c r="DD779" s="4"/>
      <c r="DE779" s="4"/>
      <c r="DF779" s="4"/>
      <c r="DG779" s="4"/>
      <c r="DH779" s="4"/>
      <c r="DI779" s="4"/>
      <c r="DJ779" s="4"/>
    </row>
    <row r="780" spans="1:114" ht="15.75" customHeight="1">
      <c r="A780" s="61"/>
      <c r="B780" s="61"/>
      <c r="C780" s="61"/>
      <c r="D780" s="61"/>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61"/>
      <c r="AY780" s="61"/>
      <c r="AZ780" s="61"/>
      <c r="BA780" s="4"/>
      <c r="BB780" s="4"/>
      <c r="BC780" s="4"/>
      <c r="BD780" s="4"/>
      <c r="BE780" s="4"/>
      <c r="BF780" s="4"/>
      <c r="BG780" s="4"/>
      <c r="BH780" s="4"/>
      <c r="BI780" s="4"/>
      <c r="BJ780" s="4"/>
      <c r="BK780" s="4"/>
      <c r="BL780" s="4"/>
      <c r="BM780" s="4"/>
      <c r="BN780" s="61"/>
      <c r="BO780" s="61"/>
      <c r="BP780" s="61"/>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61"/>
      <c r="CU780" s="61"/>
      <c r="CV780" s="61"/>
      <c r="CW780" s="61"/>
      <c r="CX780" s="61"/>
      <c r="CY780" s="4"/>
      <c r="CZ780" s="4"/>
      <c r="DA780" s="4"/>
      <c r="DB780" s="4"/>
      <c r="DC780" s="4"/>
      <c r="DD780" s="4"/>
      <c r="DE780" s="4"/>
      <c r="DF780" s="4"/>
      <c r="DG780" s="4"/>
      <c r="DH780" s="4"/>
      <c r="DI780" s="4"/>
      <c r="DJ780" s="4"/>
    </row>
    <row r="781" spans="1:114" ht="15.75" customHeight="1">
      <c r="A781" s="61"/>
      <c r="B781" s="61"/>
      <c r="C781" s="61"/>
      <c r="D781" s="61"/>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61"/>
      <c r="AY781" s="61"/>
      <c r="AZ781" s="61"/>
      <c r="BA781" s="4"/>
      <c r="BB781" s="4"/>
      <c r="BC781" s="4"/>
      <c r="BD781" s="4"/>
      <c r="BE781" s="4"/>
      <c r="BF781" s="4"/>
      <c r="BG781" s="4"/>
      <c r="BH781" s="4"/>
      <c r="BI781" s="4"/>
      <c r="BJ781" s="4"/>
      <c r="BK781" s="4"/>
      <c r="BL781" s="4"/>
      <c r="BM781" s="4"/>
      <c r="BN781" s="61"/>
      <c r="BO781" s="61"/>
      <c r="BP781" s="61"/>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61"/>
      <c r="CU781" s="61"/>
      <c r="CV781" s="61"/>
      <c r="CW781" s="61"/>
      <c r="CX781" s="61"/>
      <c r="CY781" s="4"/>
      <c r="CZ781" s="4"/>
      <c r="DA781" s="4"/>
      <c r="DB781" s="4"/>
      <c r="DC781" s="4"/>
      <c r="DD781" s="4"/>
      <c r="DE781" s="4"/>
      <c r="DF781" s="4"/>
      <c r="DG781" s="4"/>
      <c r="DH781" s="4"/>
      <c r="DI781" s="4"/>
      <c r="DJ781" s="4"/>
    </row>
    <row r="782" spans="1:114" ht="15.75" customHeight="1">
      <c r="A782" s="61"/>
      <c r="B782" s="61"/>
      <c r="C782" s="61"/>
      <c r="D782" s="61"/>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61"/>
      <c r="AY782" s="61"/>
      <c r="AZ782" s="61"/>
      <c r="BA782" s="4"/>
      <c r="BB782" s="4"/>
      <c r="BC782" s="4"/>
      <c r="BD782" s="4"/>
      <c r="BE782" s="4"/>
      <c r="BF782" s="4"/>
      <c r="BG782" s="4"/>
      <c r="BH782" s="4"/>
      <c r="BI782" s="4"/>
      <c r="BJ782" s="4"/>
      <c r="BK782" s="4"/>
      <c r="BL782" s="4"/>
      <c r="BM782" s="4"/>
      <c r="BN782" s="61"/>
      <c r="BO782" s="61"/>
      <c r="BP782" s="61"/>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61"/>
      <c r="CU782" s="61"/>
      <c r="CV782" s="61"/>
      <c r="CW782" s="61"/>
      <c r="CX782" s="61"/>
      <c r="CY782" s="4"/>
      <c r="CZ782" s="4"/>
      <c r="DA782" s="4"/>
      <c r="DB782" s="4"/>
      <c r="DC782" s="4"/>
      <c r="DD782" s="4"/>
      <c r="DE782" s="4"/>
      <c r="DF782" s="4"/>
      <c r="DG782" s="4"/>
      <c r="DH782" s="4"/>
      <c r="DI782" s="4"/>
      <c r="DJ782" s="4"/>
    </row>
    <row r="783" spans="1:114" ht="15.75" customHeight="1">
      <c r="A783" s="61"/>
      <c r="B783" s="61"/>
      <c r="C783" s="61"/>
      <c r="D783" s="61"/>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61"/>
      <c r="AY783" s="61"/>
      <c r="AZ783" s="61"/>
      <c r="BA783" s="4"/>
      <c r="BB783" s="4"/>
      <c r="BC783" s="4"/>
      <c r="BD783" s="4"/>
      <c r="BE783" s="4"/>
      <c r="BF783" s="4"/>
      <c r="BG783" s="4"/>
      <c r="BH783" s="4"/>
      <c r="BI783" s="4"/>
      <c r="BJ783" s="4"/>
      <c r="BK783" s="4"/>
      <c r="BL783" s="4"/>
      <c r="BM783" s="4"/>
      <c r="BN783" s="61"/>
      <c r="BO783" s="61"/>
      <c r="BP783" s="61"/>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61"/>
      <c r="CU783" s="61"/>
      <c r="CV783" s="61"/>
      <c r="CW783" s="61"/>
      <c r="CX783" s="61"/>
      <c r="CY783" s="4"/>
      <c r="CZ783" s="4"/>
      <c r="DA783" s="4"/>
      <c r="DB783" s="4"/>
      <c r="DC783" s="4"/>
      <c r="DD783" s="4"/>
      <c r="DE783" s="4"/>
      <c r="DF783" s="4"/>
      <c r="DG783" s="4"/>
      <c r="DH783" s="4"/>
      <c r="DI783" s="4"/>
      <c r="DJ783" s="4"/>
    </row>
    <row r="784" spans="1:114" ht="15.75" customHeight="1">
      <c r="A784" s="61"/>
      <c r="B784" s="61"/>
      <c r="C784" s="61"/>
      <c r="D784" s="61"/>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61"/>
      <c r="AY784" s="61"/>
      <c r="AZ784" s="61"/>
      <c r="BA784" s="4"/>
      <c r="BB784" s="4"/>
      <c r="BC784" s="4"/>
      <c r="BD784" s="4"/>
      <c r="BE784" s="4"/>
      <c r="BF784" s="4"/>
      <c r="BG784" s="4"/>
      <c r="BH784" s="4"/>
      <c r="BI784" s="4"/>
      <c r="BJ784" s="4"/>
      <c r="BK784" s="4"/>
      <c r="BL784" s="4"/>
      <c r="BM784" s="4"/>
      <c r="BN784" s="61"/>
      <c r="BO784" s="61"/>
      <c r="BP784" s="61"/>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61"/>
      <c r="CU784" s="61"/>
      <c r="CV784" s="61"/>
      <c r="CW784" s="61"/>
      <c r="CX784" s="61"/>
      <c r="CY784" s="4"/>
      <c r="CZ784" s="4"/>
      <c r="DA784" s="4"/>
      <c r="DB784" s="4"/>
      <c r="DC784" s="4"/>
      <c r="DD784" s="4"/>
      <c r="DE784" s="4"/>
      <c r="DF784" s="4"/>
      <c r="DG784" s="4"/>
      <c r="DH784" s="4"/>
      <c r="DI784" s="4"/>
      <c r="DJ784" s="4"/>
    </row>
    <row r="785" spans="1:114" ht="15.75" customHeight="1">
      <c r="A785" s="61"/>
      <c r="B785" s="61"/>
      <c r="C785" s="61"/>
      <c r="D785" s="61"/>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61"/>
      <c r="AY785" s="61"/>
      <c r="AZ785" s="61"/>
      <c r="BA785" s="4"/>
      <c r="BB785" s="4"/>
      <c r="BC785" s="4"/>
      <c r="BD785" s="4"/>
      <c r="BE785" s="4"/>
      <c r="BF785" s="4"/>
      <c r="BG785" s="4"/>
      <c r="BH785" s="4"/>
      <c r="BI785" s="4"/>
      <c r="BJ785" s="4"/>
      <c r="BK785" s="4"/>
      <c r="BL785" s="4"/>
      <c r="BM785" s="4"/>
      <c r="BN785" s="61"/>
      <c r="BO785" s="61"/>
      <c r="BP785" s="61"/>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61"/>
      <c r="CU785" s="61"/>
      <c r="CV785" s="61"/>
      <c r="CW785" s="61"/>
      <c r="CX785" s="61"/>
      <c r="CY785" s="4"/>
      <c r="CZ785" s="4"/>
      <c r="DA785" s="4"/>
      <c r="DB785" s="4"/>
      <c r="DC785" s="4"/>
      <c r="DD785" s="4"/>
      <c r="DE785" s="4"/>
      <c r="DF785" s="4"/>
      <c r="DG785" s="4"/>
      <c r="DH785" s="4"/>
      <c r="DI785" s="4"/>
      <c r="DJ785" s="4"/>
    </row>
    <row r="786" spans="1:114" ht="15.75" customHeight="1">
      <c r="A786" s="61"/>
      <c r="B786" s="61"/>
      <c r="C786" s="61"/>
      <c r="D786" s="61"/>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61"/>
      <c r="AY786" s="61"/>
      <c r="AZ786" s="61"/>
      <c r="BA786" s="4"/>
      <c r="BB786" s="4"/>
      <c r="BC786" s="4"/>
      <c r="BD786" s="4"/>
      <c r="BE786" s="4"/>
      <c r="BF786" s="4"/>
      <c r="BG786" s="4"/>
      <c r="BH786" s="4"/>
      <c r="BI786" s="4"/>
      <c r="BJ786" s="4"/>
      <c r="BK786" s="4"/>
      <c r="BL786" s="4"/>
      <c r="BM786" s="4"/>
      <c r="BN786" s="61"/>
      <c r="BO786" s="61"/>
      <c r="BP786" s="61"/>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61"/>
      <c r="CU786" s="61"/>
      <c r="CV786" s="61"/>
      <c r="CW786" s="61"/>
      <c r="CX786" s="61"/>
      <c r="CY786" s="4"/>
      <c r="CZ786" s="4"/>
      <c r="DA786" s="4"/>
      <c r="DB786" s="4"/>
      <c r="DC786" s="4"/>
      <c r="DD786" s="4"/>
      <c r="DE786" s="4"/>
      <c r="DF786" s="4"/>
      <c r="DG786" s="4"/>
      <c r="DH786" s="4"/>
      <c r="DI786" s="4"/>
      <c r="DJ786" s="4"/>
    </row>
    <row r="787" spans="1:114" ht="15.75" customHeight="1">
      <c r="A787" s="61"/>
      <c r="B787" s="61"/>
      <c r="C787" s="61"/>
      <c r="D787" s="61"/>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61"/>
      <c r="AY787" s="61"/>
      <c r="AZ787" s="61"/>
      <c r="BA787" s="4"/>
      <c r="BB787" s="4"/>
      <c r="BC787" s="4"/>
      <c r="BD787" s="4"/>
      <c r="BE787" s="4"/>
      <c r="BF787" s="4"/>
      <c r="BG787" s="4"/>
      <c r="BH787" s="4"/>
      <c r="BI787" s="4"/>
      <c r="BJ787" s="4"/>
      <c r="BK787" s="4"/>
      <c r="BL787" s="4"/>
      <c r="BM787" s="4"/>
      <c r="BN787" s="61"/>
      <c r="BO787" s="61"/>
      <c r="BP787" s="61"/>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61"/>
      <c r="CU787" s="61"/>
      <c r="CV787" s="61"/>
      <c r="CW787" s="61"/>
      <c r="CX787" s="61"/>
      <c r="CY787" s="4"/>
      <c r="CZ787" s="4"/>
      <c r="DA787" s="4"/>
      <c r="DB787" s="4"/>
      <c r="DC787" s="4"/>
      <c r="DD787" s="4"/>
      <c r="DE787" s="4"/>
      <c r="DF787" s="4"/>
      <c r="DG787" s="4"/>
      <c r="DH787" s="4"/>
      <c r="DI787" s="4"/>
      <c r="DJ787" s="4"/>
    </row>
    <row r="788" spans="1:114" ht="15.75" customHeight="1">
      <c r="A788" s="61"/>
      <c r="B788" s="61"/>
      <c r="C788" s="61"/>
      <c r="D788" s="61"/>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61"/>
      <c r="AY788" s="61"/>
      <c r="AZ788" s="61"/>
      <c r="BA788" s="4"/>
      <c r="BB788" s="4"/>
      <c r="BC788" s="4"/>
      <c r="BD788" s="4"/>
      <c r="BE788" s="4"/>
      <c r="BF788" s="4"/>
      <c r="BG788" s="4"/>
      <c r="BH788" s="4"/>
      <c r="BI788" s="4"/>
      <c r="BJ788" s="4"/>
      <c r="BK788" s="4"/>
      <c r="BL788" s="4"/>
      <c r="BM788" s="4"/>
      <c r="BN788" s="61"/>
      <c r="BO788" s="61"/>
      <c r="BP788" s="61"/>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61"/>
      <c r="CU788" s="61"/>
      <c r="CV788" s="61"/>
      <c r="CW788" s="61"/>
      <c r="CX788" s="61"/>
      <c r="CY788" s="4"/>
      <c r="CZ788" s="4"/>
      <c r="DA788" s="4"/>
      <c r="DB788" s="4"/>
      <c r="DC788" s="4"/>
      <c r="DD788" s="4"/>
      <c r="DE788" s="4"/>
      <c r="DF788" s="4"/>
      <c r="DG788" s="4"/>
      <c r="DH788" s="4"/>
      <c r="DI788" s="4"/>
      <c r="DJ788" s="4"/>
    </row>
    <row r="789" spans="1:114" ht="15.75" customHeight="1">
      <c r="A789" s="61"/>
      <c r="B789" s="61"/>
      <c r="C789" s="61"/>
      <c r="D789" s="61"/>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61"/>
      <c r="AY789" s="61"/>
      <c r="AZ789" s="61"/>
      <c r="BA789" s="4"/>
      <c r="BB789" s="4"/>
      <c r="BC789" s="4"/>
      <c r="BD789" s="4"/>
      <c r="BE789" s="4"/>
      <c r="BF789" s="4"/>
      <c r="BG789" s="4"/>
      <c r="BH789" s="4"/>
      <c r="BI789" s="4"/>
      <c r="BJ789" s="4"/>
      <c r="BK789" s="4"/>
      <c r="BL789" s="4"/>
      <c r="BM789" s="4"/>
      <c r="BN789" s="61"/>
      <c r="BO789" s="61"/>
      <c r="BP789" s="61"/>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61"/>
      <c r="CU789" s="61"/>
      <c r="CV789" s="61"/>
      <c r="CW789" s="61"/>
      <c r="CX789" s="61"/>
      <c r="CY789" s="4"/>
      <c r="CZ789" s="4"/>
      <c r="DA789" s="4"/>
      <c r="DB789" s="4"/>
      <c r="DC789" s="4"/>
      <c r="DD789" s="4"/>
      <c r="DE789" s="4"/>
      <c r="DF789" s="4"/>
      <c r="DG789" s="4"/>
      <c r="DH789" s="4"/>
      <c r="DI789" s="4"/>
      <c r="DJ789" s="4"/>
    </row>
    <row r="790" spans="1:114" ht="15.75" customHeight="1">
      <c r="A790" s="61"/>
      <c r="B790" s="61"/>
      <c r="C790" s="61"/>
      <c r="D790" s="61"/>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61"/>
      <c r="AY790" s="61"/>
      <c r="AZ790" s="61"/>
      <c r="BA790" s="4"/>
      <c r="BB790" s="4"/>
      <c r="BC790" s="4"/>
      <c r="BD790" s="4"/>
      <c r="BE790" s="4"/>
      <c r="BF790" s="4"/>
      <c r="BG790" s="4"/>
      <c r="BH790" s="4"/>
      <c r="BI790" s="4"/>
      <c r="BJ790" s="4"/>
      <c r="BK790" s="4"/>
      <c r="BL790" s="4"/>
      <c r="BM790" s="4"/>
      <c r="BN790" s="61"/>
      <c r="BO790" s="61"/>
      <c r="BP790" s="61"/>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61"/>
      <c r="CU790" s="61"/>
      <c r="CV790" s="61"/>
      <c r="CW790" s="61"/>
      <c r="CX790" s="61"/>
      <c r="CY790" s="4"/>
      <c r="CZ790" s="4"/>
      <c r="DA790" s="4"/>
      <c r="DB790" s="4"/>
      <c r="DC790" s="4"/>
      <c r="DD790" s="4"/>
      <c r="DE790" s="4"/>
      <c r="DF790" s="4"/>
      <c r="DG790" s="4"/>
      <c r="DH790" s="4"/>
      <c r="DI790" s="4"/>
      <c r="DJ790" s="4"/>
    </row>
    <row r="791" spans="1:114" ht="15.75" customHeight="1">
      <c r="A791" s="61"/>
      <c r="B791" s="61"/>
      <c r="C791" s="61"/>
      <c r="D791" s="61"/>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61"/>
      <c r="AY791" s="61"/>
      <c r="AZ791" s="61"/>
      <c r="BA791" s="4"/>
      <c r="BB791" s="4"/>
      <c r="BC791" s="4"/>
      <c r="BD791" s="4"/>
      <c r="BE791" s="4"/>
      <c r="BF791" s="4"/>
      <c r="BG791" s="4"/>
      <c r="BH791" s="4"/>
      <c r="BI791" s="4"/>
      <c r="BJ791" s="4"/>
      <c r="BK791" s="4"/>
      <c r="BL791" s="4"/>
      <c r="BM791" s="4"/>
      <c r="BN791" s="61"/>
      <c r="BO791" s="61"/>
      <c r="BP791" s="61"/>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61"/>
      <c r="CU791" s="61"/>
      <c r="CV791" s="61"/>
      <c r="CW791" s="61"/>
      <c r="CX791" s="61"/>
      <c r="CY791" s="4"/>
      <c r="CZ791" s="4"/>
      <c r="DA791" s="4"/>
      <c r="DB791" s="4"/>
      <c r="DC791" s="4"/>
      <c r="DD791" s="4"/>
      <c r="DE791" s="4"/>
      <c r="DF791" s="4"/>
      <c r="DG791" s="4"/>
      <c r="DH791" s="4"/>
      <c r="DI791" s="4"/>
      <c r="DJ791" s="4"/>
    </row>
    <row r="792" spans="1:114" ht="15.75" customHeight="1">
      <c r="A792" s="61"/>
      <c r="B792" s="61"/>
      <c r="C792" s="61"/>
      <c r="D792" s="61"/>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61"/>
      <c r="AY792" s="61"/>
      <c r="AZ792" s="61"/>
      <c r="BA792" s="4"/>
      <c r="BB792" s="4"/>
      <c r="BC792" s="4"/>
      <c r="BD792" s="4"/>
      <c r="BE792" s="4"/>
      <c r="BF792" s="4"/>
      <c r="BG792" s="4"/>
      <c r="BH792" s="4"/>
      <c r="BI792" s="4"/>
      <c r="BJ792" s="4"/>
      <c r="BK792" s="4"/>
      <c r="BL792" s="4"/>
      <c r="BM792" s="4"/>
      <c r="BN792" s="61"/>
      <c r="BO792" s="61"/>
      <c r="BP792" s="61"/>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61"/>
      <c r="CU792" s="61"/>
      <c r="CV792" s="61"/>
      <c r="CW792" s="61"/>
      <c r="CX792" s="61"/>
      <c r="CY792" s="4"/>
      <c r="CZ792" s="4"/>
      <c r="DA792" s="4"/>
      <c r="DB792" s="4"/>
      <c r="DC792" s="4"/>
      <c r="DD792" s="4"/>
      <c r="DE792" s="4"/>
      <c r="DF792" s="4"/>
      <c r="DG792" s="4"/>
      <c r="DH792" s="4"/>
      <c r="DI792" s="4"/>
      <c r="DJ792" s="4"/>
    </row>
    <row r="793" spans="1:114" ht="15.75" customHeight="1">
      <c r="A793" s="61"/>
      <c r="B793" s="61"/>
      <c r="C793" s="61"/>
      <c r="D793" s="61"/>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61"/>
      <c r="AY793" s="61"/>
      <c r="AZ793" s="61"/>
      <c r="BA793" s="4"/>
      <c r="BB793" s="4"/>
      <c r="BC793" s="4"/>
      <c r="BD793" s="4"/>
      <c r="BE793" s="4"/>
      <c r="BF793" s="4"/>
      <c r="BG793" s="4"/>
      <c r="BH793" s="4"/>
      <c r="BI793" s="4"/>
      <c r="BJ793" s="4"/>
      <c r="BK793" s="4"/>
      <c r="BL793" s="4"/>
      <c r="BM793" s="4"/>
      <c r="BN793" s="61"/>
      <c r="BO793" s="61"/>
      <c r="BP793" s="61"/>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61"/>
      <c r="CU793" s="61"/>
      <c r="CV793" s="61"/>
      <c r="CW793" s="61"/>
      <c r="CX793" s="61"/>
      <c r="CY793" s="4"/>
      <c r="CZ793" s="4"/>
      <c r="DA793" s="4"/>
      <c r="DB793" s="4"/>
      <c r="DC793" s="4"/>
      <c r="DD793" s="4"/>
      <c r="DE793" s="4"/>
      <c r="DF793" s="4"/>
      <c r="DG793" s="4"/>
      <c r="DH793" s="4"/>
      <c r="DI793" s="4"/>
      <c r="DJ793" s="4"/>
    </row>
    <row r="794" spans="1:114" ht="15.75" customHeight="1">
      <c r="A794" s="61"/>
      <c r="B794" s="61"/>
      <c r="C794" s="61"/>
      <c r="D794" s="61"/>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61"/>
      <c r="AY794" s="61"/>
      <c r="AZ794" s="61"/>
      <c r="BA794" s="4"/>
      <c r="BB794" s="4"/>
      <c r="BC794" s="4"/>
      <c r="BD794" s="4"/>
      <c r="BE794" s="4"/>
      <c r="BF794" s="4"/>
      <c r="BG794" s="4"/>
      <c r="BH794" s="4"/>
      <c r="BI794" s="4"/>
      <c r="BJ794" s="4"/>
      <c r="BK794" s="4"/>
      <c r="BL794" s="4"/>
      <c r="BM794" s="4"/>
      <c r="BN794" s="61"/>
      <c r="BO794" s="61"/>
      <c r="BP794" s="61"/>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61"/>
      <c r="CU794" s="61"/>
      <c r="CV794" s="61"/>
      <c r="CW794" s="61"/>
      <c r="CX794" s="61"/>
      <c r="CY794" s="4"/>
      <c r="CZ794" s="4"/>
      <c r="DA794" s="4"/>
      <c r="DB794" s="4"/>
      <c r="DC794" s="4"/>
      <c r="DD794" s="4"/>
      <c r="DE794" s="4"/>
      <c r="DF794" s="4"/>
      <c r="DG794" s="4"/>
      <c r="DH794" s="4"/>
      <c r="DI794" s="4"/>
      <c r="DJ794" s="4"/>
    </row>
    <row r="795" spans="1:114" ht="15.75" customHeight="1">
      <c r="A795" s="61"/>
      <c r="B795" s="61"/>
      <c r="C795" s="61"/>
      <c r="D795" s="61"/>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61"/>
      <c r="AY795" s="61"/>
      <c r="AZ795" s="61"/>
      <c r="BA795" s="4"/>
      <c r="BB795" s="4"/>
      <c r="BC795" s="4"/>
      <c r="BD795" s="4"/>
      <c r="BE795" s="4"/>
      <c r="BF795" s="4"/>
      <c r="BG795" s="4"/>
      <c r="BH795" s="4"/>
      <c r="BI795" s="4"/>
      <c r="BJ795" s="4"/>
      <c r="BK795" s="4"/>
      <c r="BL795" s="4"/>
      <c r="BM795" s="4"/>
      <c r="BN795" s="61"/>
      <c r="BO795" s="61"/>
      <c r="BP795" s="61"/>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61"/>
      <c r="CU795" s="61"/>
      <c r="CV795" s="61"/>
      <c r="CW795" s="61"/>
      <c r="CX795" s="61"/>
      <c r="CY795" s="4"/>
      <c r="CZ795" s="4"/>
      <c r="DA795" s="4"/>
      <c r="DB795" s="4"/>
      <c r="DC795" s="4"/>
      <c r="DD795" s="4"/>
      <c r="DE795" s="4"/>
      <c r="DF795" s="4"/>
      <c r="DG795" s="4"/>
      <c r="DH795" s="4"/>
      <c r="DI795" s="4"/>
      <c r="DJ795" s="4"/>
    </row>
    <row r="796" spans="1:114" ht="15.75" customHeight="1">
      <c r="A796" s="61"/>
      <c r="B796" s="61"/>
      <c r="C796" s="61"/>
      <c r="D796" s="61"/>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61"/>
      <c r="AY796" s="61"/>
      <c r="AZ796" s="61"/>
      <c r="BA796" s="4"/>
      <c r="BB796" s="4"/>
      <c r="BC796" s="4"/>
      <c r="BD796" s="4"/>
      <c r="BE796" s="4"/>
      <c r="BF796" s="4"/>
      <c r="BG796" s="4"/>
      <c r="BH796" s="4"/>
      <c r="BI796" s="4"/>
      <c r="BJ796" s="4"/>
      <c r="BK796" s="4"/>
      <c r="BL796" s="4"/>
      <c r="BM796" s="4"/>
      <c r="BN796" s="61"/>
      <c r="BO796" s="61"/>
      <c r="BP796" s="61"/>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61"/>
      <c r="CU796" s="61"/>
      <c r="CV796" s="61"/>
      <c r="CW796" s="61"/>
      <c r="CX796" s="61"/>
      <c r="CY796" s="4"/>
      <c r="CZ796" s="4"/>
      <c r="DA796" s="4"/>
      <c r="DB796" s="4"/>
      <c r="DC796" s="4"/>
      <c r="DD796" s="4"/>
      <c r="DE796" s="4"/>
      <c r="DF796" s="4"/>
      <c r="DG796" s="4"/>
      <c r="DH796" s="4"/>
      <c r="DI796" s="4"/>
      <c r="DJ796" s="4"/>
    </row>
    <row r="797" spans="1:114" ht="15.75" customHeight="1">
      <c r="A797" s="61"/>
      <c r="B797" s="61"/>
      <c r="C797" s="61"/>
      <c r="D797" s="61"/>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61"/>
      <c r="AY797" s="61"/>
      <c r="AZ797" s="61"/>
      <c r="BA797" s="4"/>
      <c r="BB797" s="4"/>
      <c r="BC797" s="4"/>
      <c r="BD797" s="4"/>
      <c r="BE797" s="4"/>
      <c r="BF797" s="4"/>
      <c r="BG797" s="4"/>
      <c r="BH797" s="4"/>
      <c r="BI797" s="4"/>
      <c r="BJ797" s="4"/>
      <c r="BK797" s="4"/>
      <c r="BL797" s="4"/>
      <c r="BM797" s="4"/>
      <c r="BN797" s="61"/>
      <c r="BO797" s="61"/>
      <c r="BP797" s="61"/>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61"/>
      <c r="CU797" s="61"/>
      <c r="CV797" s="61"/>
      <c r="CW797" s="61"/>
      <c r="CX797" s="61"/>
      <c r="CY797" s="4"/>
      <c r="CZ797" s="4"/>
      <c r="DA797" s="4"/>
      <c r="DB797" s="4"/>
      <c r="DC797" s="4"/>
      <c r="DD797" s="4"/>
      <c r="DE797" s="4"/>
      <c r="DF797" s="4"/>
      <c r="DG797" s="4"/>
      <c r="DH797" s="4"/>
      <c r="DI797" s="4"/>
      <c r="DJ797" s="4"/>
    </row>
    <row r="798" spans="1:114" ht="15.75" customHeight="1">
      <c r="A798" s="61"/>
      <c r="B798" s="61"/>
      <c r="C798" s="61"/>
      <c r="D798" s="61"/>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61"/>
      <c r="AY798" s="61"/>
      <c r="AZ798" s="61"/>
      <c r="BA798" s="4"/>
      <c r="BB798" s="4"/>
      <c r="BC798" s="4"/>
      <c r="BD798" s="4"/>
      <c r="BE798" s="4"/>
      <c r="BF798" s="4"/>
      <c r="BG798" s="4"/>
      <c r="BH798" s="4"/>
      <c r="BI798" s="4"/>
      <c r="BJ798" s="4"/>
      <c r="BK798" s="4"/>
      <c r="BL798" s="4"/>
      <c r="BM798" s="4"/>
      <c r="BN798" s="61"/>
      <c r="BO798" s="61"/>
      <c r="BP798" s="61"/>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61"/>
      <c r="CU798" s="61"/>
      <c r="CV798" s="61"/>
      <c r="CW798" s="61"/>
      <c r="CX798" s="61"/>
      <c r="CY798" s="4"/>
      <c r="CZ798" s="4"/>
      <c r="DA798" s="4"/>
      <c r="DB798" s="4"/>
      <c r="DC798" s="4"/>
      <c r="DD798" s="4"/>
      <c r="DE798" s="4"/>
      <c r="DF798" s="4"/>
      <c r="DG798" s="4"/>
      <c r="DH798" s="4"/>
      <c r="DI798" s="4"/>
      <c r="DJ798" s="4"/>
    </row>
    <row r="799" spans="1:114" ht="15.75" customHeight="1">
      <c r="A799" s="61"/>
      <c r="B799" s="61"/>
      <c r="C799" s="61"/>
      <c r="D799" s="61"/>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61"/>
      <c r="AY799" s="61"/>
      <c r="AZ799" s="61"/>
      <c r="BA799" s="4"/>
      <c r="BB799" s="4"/>
      <c r="BC799" s="4"/>
      <c r="BD799" s="4"/>
      <c r="BE799" s="4"/>
      <c r="BF799" s="4"/>
      <c r="BG799" s="4"/>
      <c r="BH799" s="4"/>
      <c r="BI799" s="4"/>
      <c r="BJ799" s="4"/>
      <c r="BK799" s="4"/>
      <c r="BL799" s="4"/>
      <c r="BM799" s="4"/>
      <c r="BN799" s="61"/>
      <c r="BO799" s="61"/>
      <c r="BP799" s="61"/>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61"/>
      <c r="CU799" s="61"/>
      <c r="CV799" s="61"/>
      <c r="CW799" s="61"/>
      <c r="CX799" s="61"/>
      <c r="CY799" s="4"/>
      <c r="CZ799" s="4"/>
      <c r="DA799" s="4"/>
      <c r="DB799" s="4"/>
      <c r="DC799" s="4"/>
      <c r="DD799" s="4"/>
      <c r="DE799" s="4"/>
      <c r="DF799" s="4"/>
      <c r="DG799" s="4"/>
      <c r="DH799" s="4"/>
      <c r="DI799" s="4"/>
      <c r="DJ799" s="4"/>
    </row>
    <row r="800" spans="1:114" ht="15.75" customHeight="1">
      <c r="A800" s="61"/>
      <c r="B800" s="61"/>
      <c r="C800" s="61"/>
      <c r="D800" s="61"/>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61"/>
      <c r="AY800" s="61"/>
      <c r="AZ800" s="61"/>
      <c r="BA800" s="4"/>
      <c r="BB800" s="4"/>
      <c r="BC800" s="4"/>
      <c r="BD800" s="4"/>
      <c r="BE800" s="4"/>
      <c r="BF800" s="4"/>
      <c r="BG800" s="4"/>
      <c r="BH800" s="4"/>
      <c r="BI800" s="4"/>
      <c r="BJ800" s="4"/>
      <c r="BK800" s="4"/>
      <c r="BL800" s="4"/>
      <c r="BM800" s="4"/>
      <c r="BN800" s="61"/>
      <c r="BO800" s="61"/>
      <c r="BP800" s="61"/>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61"/>
      <c r="CU800" s="61"/>
      <c r="CV800" s="61"/>
      <c r="CW800" s="61"/>
      <c r="CX800" s="61"/>
      <c r="CY800" s="4"/>
      <c r="CZ800" s="4"/>
      <c r="DA800" s="4"/>
      <c r="DB800" s="4"/>
      <c r="DC800" s="4"/>
      <c r="DD800" s="4"/>
      <c r="DE800" s="4"/>
      <c r="DF800" s="4"/>
      <c r="DG800" s="4"/>
      <c r="DH800" s="4"/>
      <c r="DI800" s="4"/>
      <c r="DJ800" s="4"/>
    </row>
    <row r="801" spans="1:114" ht="15.75" customHeight="1">
      <c r="A801" s="61"/>
      <c r="B801" s="61"/>
      <c r="C801" s="61"/>
      <c r="D801" s="61"/>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61"/>
      <c r="AY801" s="61"/>
      <c r="AZ801" s="61"/>
      <c r="BA801" s="4"/>
      <c r="BB801" s="4"/>
      <c r="BC801" s="4"/>
      <c r="BD801" s="4"/>
      <c r="BE801" s="4"/>
      <c r="BF801" s="4"/>
      <c r="BG801" s="4"/>
      <c r="BH801" s="4"/>
      <c r="BI801" s="4"/>
      <c r="BJ801" s="4"/>
      <c r="BK801" s="4"/>
      <c r="BL801" s="4"/>
      <c r="BM801" s="4"/>
      <c r="BN801" s="61"/>
      <c r="BO801" s="61"/>
      <c r="BP801" s="61"/>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61"/>
      <c r="CU801" s="61"/>
      <c r="CV801" s="61"/>
      <c r="CW801" s="61"/>
      <c r="CX801" s="61"/>
      <c r="CY801" s="4"/>
      <c r="CZ801" s="4"/>
      <c r="DA801" s="4"/>
      <c r="DB801" s="4"/>
      <c r="DC801" s="4"/>
      <c r="DD801" s="4"/>
      <c r="DE801" s="4"/>
      <c r="DF801" s="4"/>
      <c r="DG801" s="4"/>
      <c r="DH801" s="4"/>
      <c r="DI801" s="4"/>
      <c r="DJ801" s="4"/>
    </row>
    <row r="802" spans="1:114" ht="15.75" customHeight="1">
      <c r="A802" s="61"/>
      <c r="B802" s="61"/>
      <c r="C802" s="61"/>
      <c r="D802" s="61"/>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61"/>
      <c r="AY802" s="61"/>
      <c r="AZ802" s="61"/>
      <c r="BA802" s="4"/>
      <c r="BB802" s="4"/>
      <c r="BC802" s="4"/>
      <c r="BD802" s="4"/>
      <c r="BE802" s="4"/>
      <c r="BF802" s="4"/>
      <c r="BG802" s="4"/>
      <c r="BH802" s="4"/>
      <c r="BI802" s="4"/>
      <c r="BJ802" s="4"/>
      <c r="BK802" s="4"/>
      <c r="BL802" s="4"/>
      <c r="BM802" s="4"/>
      <c r="BN802" s="61"/>
      <c r="BO802" s="61"/>
      <c r="BP802" s="61"/>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61"/>
      <c r="CU802" s="61"/>
      <c r="CV802" s="61"/>
      <c r="CW802" s="61"/>
      <c r="CX802" s="61"/>
      <c r="CY802" s="4"/>
      <c r="CZ802" s="4"/>
      <c r="DA802" s="4"/>
      <c r="DB802" s="4"/>
      <c r="DC802" s="4"/>
      <c r="DD802" s="4"/>
      <c r="DE802" s="4"/>
      <c r="DF802" s="4"/>
      <c r="DG802" s="4"/>
      <c r="DH802" s="4"/>
      <c r="DI802" s="4"/>
      <c r="DJ802" s="4"/>
    </row>
    <row r="803" spans="1:114" ht="15.75" customHeight="1">
      <c r="A803" s="61"/>
      <c r="B803" s="61"/>
      <c r="C803" s="61"/>
      <c r="D803" s="61"/>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61"/>
      <c r="AY803" s="61"/>
      <c r="AZ803" s="61"/>
      <c r="BA803" s="4"/>
      <c r="BB803" s="4"/>
      <c r="BC803" s="4"/>
      <c r="BD803" s="4"/>
      <c r="BE803" s="4"/>
      <c r="BF803" s="4"/>
      <c r="BG803" s="4"/>
      <c r="BH803" s="4"/>
      <c r="BI803" s="4"/>
      <c r="BJ803" s="4"/>
      <c r="BK803" s="4"/>
      <c r="BL803" s="4"/>
      <c r="BM803" s="4"/>
      <c r="BN803" s="61"/>
      <c r="BO803" s="61"/>
      <c r="BP803" s="61"/>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61"/>
      <c r="CU803" s="61"/>
      <c r="CV803" s="61"/>
      <c r="CW803" s="61"/>
      <c r="CX803" s="61"/>
      <c r="CY803" s="4"/>
      <c r="CZ803" s="4"/>
      <c r="DA803" s="4"/>
      <c r="DB803" s="4"/>
      <c r="DC803" s="4"/>
      <c r="DD803" s="4"/>
      <c r="DE803" s="4"/>
      <c r="DF803" s="4"/>
      <c r="DG803" s="4"/>
      <c r="DH803" s="4"/>
      <c r="DI803" s="4"/>
      <c r="DJ803" s="4"/>
    </row>
    <row r="804" spans="1:114" ht="15.75" customHeight="1">
      <c r="A804" s="61"/>
      <c r="B804" s="61"/>
      <c r="C804" s="61"/>
      <c r="D804" s="61"/>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61"/>
      <c r="AY804" s="61"/>
      <c r="AZ804" s="61"/>
      <c r="BA804" s="4"/>
      <c r="BB804" s="4"/>
      <c r="BC804" s="4"/>
      <c r="BD804" s="4"/>
      <c r="BE804" s="4"/>
      <c r="BF804" s="4"/>
      <c r="BG804" s="4"/>
      <c r="BH804" s="4"/>
      <c r="BI804" s="4"/>
      <c r="BJ804" s="4"/>
      <c r="BK804" s="4"/>
      <c r="BL804" s="4"/>
      <c r="BM804" s="4"/>
      <c r="BN804" s="61"/>
      <c r="BO804" s="61"/>
      <c r="BP804" s="61"/>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61"/>
      <c r="CU804" s="61"/>
      <c r="CV804" s="61"/>
      <c r="CW804" s="61"/>
      <c r="CX804" s="61"/>
      <c r="CY804" s="4"/>
      <c r="CZ804" s="4"/>
      <c r="DA804" s="4"/>
      <c r="DB804" s="4"/>
      <c r="DC804" s="4"/>
      <c r="DD804" s="4"/>
      <c r="DE804" s="4"/>
      <c r="DF804" s="4"/>
      <c r="DG804" s="4"/>
      <c r="DH804" s="4"/>
      <c r="DI804" s="4"/>
      <c r="DJ804" s="4"/>
    </row>
    <row r="805" spans="1:114" ht="15.75" customHeight="1">
      <c r="A805" s="61"/>
      <c r="B805" s="61"/>
      <c r="C805" s="61"/>
      <c r="D805" s="61"/>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61"/>
      <c r="AY805" s="61"/>
      <c r="AZ805" s="61"/>
      <c r="BA805" s="4"/>
      <c r="BB805" s="4"/>
      <c r="BC805" s="4"/>
      <c r="BD805" s="4"/>
      <c r="BE805" s="4"/>
      <c r="BF805" s="4"/>
      <c r="BG805" s="4"/>
      <c r="BH805" s="4"/>
      <c r="BI805" s="4"/>
      <c r="BJ805" s="4"/>
      <c r="BK805" s="4"/>
      <c r="BL805" s="4"/>
      <c r="BM805" s="4"/>
      <c r="BN805" s="61"/>
      <c r="BO805" s="61"/>
      <c r="BP805" s="61"/>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61"/>
      <c r="CU805" s="61"/>
      <c r="CV805" s="61"/>
      <c r="CW805" s="61"/>
      <c r="CX805" s="61"/>
      <c r="CY805" s="4"/>
      <c r="CZ805" s="4"/>
      <c r="DA805" s="4"/>
      <c r="DB805" s="4"/>
      <c r="DC805" s="4"/>
      <c r="DD805" s="4"/>
      <c r="DE805" s="4"/>
      <c r="DF805" s="4"/>
      <c r="DG805" s="4"/>
      <c r="DH805" s="4"/>
      <c r="DI805" s="4"/>
      <c r="DJ805" s="4"/>
    </row>
    <row r="806" spans="1:114" ht="15.75" customHeight="1">
      <c r="A806" s="61"/>
      <c r="B806" s="61"/>
      <c r="C806" s="61"/>
      <c r="D806" s="61"/>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61"/>
      <c r="AY806" s="61"/>
      <c r="AZ806" s="61"/>
      <c r="BA806" s="4"/>
      <c r="BB806" s="4"/>
      <c r="BC806" s="4"/>
      <c r="BD806" s="4"/>
      <c r="BE806" s="4"/>
      <c r="BF806" s="4"/>
      <c r="BG806" s="4"/>
      <c r="BH806" s="4"/>
      <c r="BI806" s="4"/>
      <c r="BJ806" s="4"/>
      <c r="BK806" s="4"/>
      <c r="BL806" s="4"/>
      <c r="BM806" s="4"/>
      <c r="BN806" s="61"/>
      <c r="BO806" s="61"/>
      <c r="BP806" s="61"/>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61"/>
      <c r="CU806" s="61"/>
      <c r="CV806" s="61"/>
      <c r="CW806" s="61"/>
      <c r="CX806" s="61"/>
      <c r="CY806" s="4"/>
      <c r="CZ806" s="4"/>
      <c r="DA806" s="4"/>
      <c r="DB806" s="4"/>
      <c r="DC806" s="4"/>
      <c r="DD806" s="4"/>
      <c r="DE806" s="4"/>
      <c r="DF806" s="4"/>
      <c r="DG806" s="4"/>
      <c r="DH806" s="4"/>
      <c r="DI806" s="4"/>
      <c r="DJ806" s="4"/>
    </row>
    <row r="807" spans="1:114" ht="15.75" customHeight="1">
      <c r="A807" s="61"/>
      <c r="B807" s="61"/>
      <c r="C807" s="61"/>
      <c r="D807" s="61"/>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61"/>
      <c r="AY807" s="61"/>
      <c r="AZ807" s="61"/>
      <c r="BA807" s="4"/>
      <c r="BB807" s="4"/>
      <c r="BC807" s="4"/>
      <c r="BD807" s="4"/>
      <c r="BE807" s="4"/>
      <c r="BF807" s="4"/>
      <c r="BG807" s="4"/>
      <c r="BH807" s="4"/>
      <c r="BI807" s="4"/>
      <c r="BJ807" s="4"/>
      <c r="BK807" s="4"/>
      <c r="BL807" s="4"/>
      <c r="BM807" s="4"/>
      <c r="BN807" s="61"/>
      <c r="BO807" s="61"/>
      <c r="BP807" s="61"/>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61"/>
      <c r="CU807" s="61"/>
      <c r="CV807" s="61"/>
      <c r="CW807" s="61"/>
      <c r="CX807" s="61"/>
      <c r="CY807" s="4"/>
      <c r="CZ807" s="4"/>
      <c r="DA807" s="4"/>
      <c r="DB807" s="4"/>
      <c r="DC807" s="4"/>
      <c r="DD807" s="4"/>
      <c r="DE807" s="4"/>
      <c r="DF807" s="4"/>
      <c r="DG807" s="4"/>
      <c r="DH807" s="4"/>
      <c r="DI807" s="4"/>
      <c r="DJ807" s="4"/>
    </row>
    <row r="808" spans="1:114" ht="15.75" customHeight="1">
      <c r="A808" s="61"/>
      <c r="B808" s="61"/>
      <c r="C808" s="61"/>
      <c r="D808" s="61"/>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61"/>
      <c r="AY808" s="61"/>
      <c r="AZ808" s="61"/>
      <c r="BA808" s="4"/>
      <c r="BB808" s="4"/>
      <c r="BC808" s="4"/>
      <c r="BD808" s="4"/>
      <c r="BE808" s="4"/>
      <c r="BF808" s="4"/>
      <c r="BG808" s="4"/>
      <c r="BH808" s="4"/>
      <c r="BI808" s="4"/>
      <c r="BJ808" s="4"/>
      <c r="BK808" s="4"/>
      <c r="BL808" s="4"/>
      <c r="BM808" s="4"/>
      <c r="BN808" s="61"/>
      <c r="BO808" s="61"/>
      <c r="BP808" s="61"/>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61"/>
      <c r="CU808" s="61"/>
      <c r="CV808" s="61"/>
      <c r="CW808" s="61"/>
      <c r="CX808" s="61"/>
      <c r="CY808" s="4"/>
      <c r="CZ808" s="4"/>
      <c r="DA808" s="4"/>
      <c r="DB808" s="4"/>
      <c r="DC808" s="4"/>
      <c r="DD808" s="4"/>
      <c r="DE808" s="4"/>
      <c r="DF808" s="4"/>
      <c r="DG808" s="4"/>
      <c r="DH808" s="4"/>
      <c r="DI808" s="4"/>
      <c r="DJ808" s="4"/>
    </row>
    <row r="809" spans="1:114" ht="15.75" customHeight="1">
      <c r="A809" s="61"/>
      <c r="B809" s="61"/>
      <c r="C809" s="61"/>
      <c r="D809" s="61"/>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61"/>
      <c r="AY809" s="61"/>
      <c r="AZ809" s="61"/>
      <c r="BA809" s="4"/>
      <c r="BB809" s="4"/>
      <c r="BC809" s="4"/>
      <c r="BD809" s="4"/>
      <c r="BE809" s="4"/>
      <c r="BF809" s="4"/>
      <c r="BG809" s="4"/>
      <c r="BH809" s="4"/>
      <c r="BI809" s="4"/>
      <c r="BJ809" s="4"/>
      <c r="BK809" s="4"/>
      <c r="BL809" s="4"/>
      <c r="BM809" s="4"/>
      <c r="BN809" s="61"/>
      <c r="BO809" s="61"/>
      <c r="BP809" s="61"/>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61"/>
      <c r="CU809" s="61"/>
      <c r="CV809" s="61"/>
      <c r="CW809" s="61"/>
      <c r="CX809" s="61"/>
      <c r="CY809" s="4"/>
      <c r="CZ809" s="4"/>
      <c r="DA809" s="4"/>
      <c r="DB809" s="4"/>
      <c r="DC809" s="4"/>
      <c r="DD809" s="4"/>
      <c r="DE809" s="4"/>
      <c r="DF809" s="4"/>
      <c r="DG809" s="4"/>
      <c r="DH809" s="4"/>
      <c r="DI809" s="4"/>
      <c r="DJ809" s="4"/>
    </row>
    <row r="810" spans="1:114" ht="15.75" customHeight="1">
      <c r="A810" s="61"/>
      <c r="B810" s="61"/>
      <c r="C810" s="61"/>
      <c r="D810" s="61"/>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61"/>
      <c r="AY810" s="61"/>
      <c r="AZ810" s="61"/>
      <c r="BA810" s="4"/>
      <c r="BB810" s="4"/>
      <c r="BC810" s="4"/>
      <c r="BD810" s="4"/>
      <c r="BE810" s="4"/>
      <c r="BF810" s="4"/>
      <c r="BG810" s="4"/>
      <c r="BH810" s="4"/>
      <c r="BI810" s="4"/>
      <c r="BJ810" s="4"/>
      <c r="BK810" s="4"/>
      <c r="BL810" s="4"/>
      <c r="BM810" s="4"/>
      <c r="BN810" s="61"/>
      <c r="BO810" s="61"/>
      <c r="BP810" s="61"/>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61"/>
      <c r="CU810" s="61"/>
      <c r="CV810" s="61"/>
      <c r="CW810" s="61"/>
      <c r="CX810" s="61"/>
      <c r="CY810" s="4"/>
      <c r="CZ810" s="4"/>
      <c r="DA810" s="4"/>
      <c r="DB810" s="4"/>
      <c r="DC810" s="4"/>
      <c r="DD810" s="4"/>
      <c r="DE810" s="4"/>
      <c r="DF810" s="4"/>
      <c r="DG810" s="4"/>
      <c r="DH810" s="4"/>
      <c r="DI810" s="4"/>
      <c r="DJ810" s="4"/>
    </row>
    <row r="811" spans="1:114" ht="15.75" customHeight="1">
      <c r="A811" s="61"/>
      <c r="B811" s="61"/>
      <c r="C811" s="61"/>
      <c r="D811" s="61"/>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61"/>
      <c r="AY811" s="61"/>
      <c r="AZ811" s="61"/>
      <c r="BA811" s="4"/>
      <c r="BB811" s="4"/>
      <c r="BC811" s="4"/>
      <c r="BD811" s="4"/>
      <c r="BE811" s="4"/>
      <c r="BF811" s="4"/>
      <c r="BG811" s="4"/>
      <c r="BH811" s="4"/>
      <c r="BI811" s="4"/>
      <c r="BJ811" s="4"/>
      <c r="BK811" s="4"/>
      <c r="BL811" s="4"/>
      <c r="BM811" s="4"/>
      <c r="BN811" s="61"/>
      <c r="BO811" s="61"/>
      <c r="BP811" s="61"/>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61"/>
      <c r="CU811" s="61"/>
      <c r="CV811" s="61"/>
      <c r="CW811" s="61"/>
      <c r="CX811" s="61"/>
      <c r="CY811" s="4"/>
      <c r="CZ811" s="4"/>
      <c r="DA811" s="4"/>
      <c r="DB811" s="4"/>
      <c r="DC811" s="4"/>
      <c r="DD811" s="4"/>
      <c r="DE811" s="4"/>
      <c r="DF811" s="4"/>
      <c r="DG811" s="4"/>
      <c r="DH811" s="4"/>
      <c r="DI811" s="4"/>
      <c r="DJ811" s="4"/>
    </row>
    <row r="812" spans="1:114" ht="15.75" customHeight="1">
      <c r="A812" s="61"/>
      <c r="B812" s="61"/>
      <c r="C812" s="61"/>
      <c r="D812" s="61"/>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61"/>
      <c r="AY812" s="61"/>
      <c r="AZ812" s="61"/>
      <c r="BA812" s="4"/>
      <c r="BB812" s="4"/>
      <c r="BC812" s="4"/>
      <c r="BD812" s="4"/>
      <c r="BE812" s="4"/>
      <c r="BF812" s="4"/>
      <c r="BG812" s="4"/>
      <c r="BH812" s="4"/>
      <c r="BI812" s="4"/>
      <c r="BJ812" s="4"/>
      <c r="BK812" s="4"/>
      <c r="BL812" s="4"/>
      <c r="BM812" s="4"/>
      <c r="BN812" s="61"/>
      <c r="BO812" s="61"/>
      <c r="BP812" s="61"/>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61"/>
      <c r="CU812" s="61"/>
      <c r="CV812" s="61"/>
      <c r="CW812" s="61"/>
      <c r="CX812" s="61"/>
      <c r="CY812" s="4"/>
      <c r="CZ812" s="4"/>
      <c r="DA812" s="4"/>
      <c r="DB812" s="4"/>
      <c r="DC812" s="4"/>
      <c r="DD812" s="4"/>
      <c r="DE812" s="4"/>
      <c r="DF812" s="4"/>
      <c r="DG812" s="4"/>
      <c r="DH812" s="4"/>
      <c r="DI812" s="4"/>
      <c r="DJ812" s="4"/>
    </row>
    <row r="813" spans="1:114" ht="15.75" customHeight="1">
      <c r="A813" s="61"/>
      <c r="B813" s="61"/>
      <c r="C813" s="61"/>
      <c r="D813" s="61"/>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61"/>
      <c r="AY813" s="61"/>
      <c r="AZ813" s="61"/>
      <c r="BA813" s="4"/>
      <c r="BB813" s="4"/>
      <c r="BC813" s="4"/>
      <c r="BD813" s="4"/>
      <c r="BE813" s="4"/>
      <c r="BF813" s="4"/>
      <c r="BG813" s="4"/>
      <c r="BH813" s="4"/>
      <c r="BI813" s="4"/>
      <c r="BJ813" s="4"/>
      <c r="BK813" s="4"/>
      <c r="BL813" s="4"/>
      <c r="BM813" s="4"/>
      <c r="BN813" s="61"/>
      <c r="BO813" s="61"/>
      <c r="BP813" s="61"/>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61"/>
      <c r="CU813" s="61"/>
      <c r="CV813" s="61"/>
      <c r="CW813" s="61"/>
      <c r="CX813" s="61"/>
      <c r="CY813" s="4"/>
      <c r="CZ813" s="4"/>
      <c r="DA813" s="4"/>
      <c r="DB813" s="4"/>
      <c r="DC813" s="4"/>
      <c r="DD813" s="4"/>
      <c r="DE813" s="4"/>
      <c r="DF813" s="4"/>
      <c r="DG813" s="4"/>
      <c r="DH813" s="4"/>
      <c r="DI813" s="4"/>
      <c r="DJ813" s="4"/>
    </row>
    <row r="814" spans="1:114" ht="15.75" customHeight="1">
      <c r="A814" s="61"/>
      <c r="B814" s="61"/>
      <c r="C814" s="61"/>
      <c r="D814" s="61"/>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61"/>
      <c r="AY814" s="61"/>
      <c r="AZ814" s="61"/>
      <c r="BA814" s="4"/>
      <c r="BB814" s="4"/>
      <c r="BC814" s="4"/>
      <c r="BD814" s="4"/>
      <c r="BE814" s="4"/>
      <c r="BF814" s="4"/>
      <c r="BG814" s="4"/>
      <c r="BH814" s="4"/>
      <c r="BI814" s="4"/>
      <c r="BJ814" s="4"/>
      <c r="BK814" s="4"/>
      <c r="BL814" s="4"/>
      <c r="BM814" s="4"/>
      <c r="BN814" s="61"/>
      <c r="BO814" s="61"/>
      <c r="BP814" s="61"/>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61"/>
      <c r="CU814" s="61"/>
      <c r="CV814" s="61"/>
      <c r="CW814" s="61"/>
      <c r="CX814" s="61"/>
      <c r="CY814" s="4"/>
      <c r="CZ814" s="4"/>
      <c r="DA814" s="4"/>
      <c r="DB814" s="4"/>
      <c r="DC814" s="4"/>
      <c r="DD814" s="4"/>
      <c r="DE814" s="4"/>
      <c r="DF814" s="4"/>
      <c r="DG814" s="4"/>
      <c r="DH814" s="4"/>
      <c r="DI814" s="4"/>
      <c r="DJ814" s="4"/>
    </row>
    <row r="815" spans="1:114" ht="15.75" customHeight="1">
      <c r="A815" s="61"/>
      <c r="B815" s="61"/>
      <c r="C815" s="61"/>
      <c r="D815" s="61"/>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61"/>
      <c r="AY815" s="61"/>
      <c r="AZ815" s="61"/>
      <c r="BA815" s="4"/>
      <c r="BB815" s="4"/>
      <c r="BC815" s="4"/>
      <c r="BD815" s="4"/>
      <c r="BE815" s="4"/>
      <c r="BF815" s="4"/>
      <c r="BG815" s="4"/>
      <c r="BH815" s="4"/>
      <c r="BI815" s="4"/>
      <c r="BJ815" s="4"/>
      <c r="BK815" s="4"/>
      <c r="BL815" s="4"/>
      <c r="BM815" s="4"/>
      <c r="BN815" s="61"/>
      <c r="BO815" s="61"/>
      <c r="BP815" s="61"/>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61"/>
      <c r="CU815" s="61"/>
      <c r="CV815" s="61"/>
      <c r="CW815" s="61"/>
      <c r="CX815" s="61"/>
      <c r="CY815" s="4"/>
      <c r="CZ815" s="4"/>
      <c r="DA815" s="4"/>
      <c r="DB815" s="4"/>
      <c r="DC815" s="4"/>
      <c r="DD815" s="4"/>
      <c r="DE815" s="4"/>
      <c r="DF815" s="4"/>
      <c r="DG815" s="4"/>
      <c r="DH815" s="4"/>
      <c r="DI815" s="4"/>
      <c r="DJ815" s="4"/>
    </row>
    <row r="816" spans="1:114" ht="15.75" customHeight="1">
      <c r="A816" s="61"/>
      <c r="B816" s="61"/>
      <c r="C816" s="61"/>
      <c r="D816" s="61"/>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61"/>
      <c r="AY816" s="61"/>
      <c r="AZ816" s="61"/>
      <c r="BA816" s="4"/>
      <c r="BB816" s="4"/>
      <c r="BC816" s="4"/>
      <c r="BD816" s="4"/>
      <c r="BE816" s="4"/>
      <c r="BF816" s="4"/>
      <c r="BG816" s="4"/>
      <c r="BH816" s="4"/>
      <c r="BI816" s="4"/>
      <c r="BJ816" s="4"/>
      <c r="BK816" s="4"/>
      <c r="BL816" s="4"/>
      <c r="BM816" s="4"/>
      <c r="BN816" s="61"/>
      <c r="BO816" s="61"/>
      <c r="BP816" s="61"/>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61"/>
      <c r="CU816" s="61"/>
      <c r="CV816" s="61"/>
      <c r="CW816" s="61"/>
      <c r="CX816" s="61"/>
      <c r="CY816" s="4"/>
      <c r="CZ816" s="4"/>
      <c r="DA816" s="4"/>
      <c r="DB816" s="4"/>
      <c r="DC816" s="4"/>
      <c r="DD816" s="4"/>
      <c r="DE816" s="4"/>
      <c r="DF816" s="4"/>
      <c r="DG816" s="4"/>
      <c r="DH816" s="4"/>
      <c r="DI816" s="4"/>
      <c r="DJ816" s="4"/>
    </row>
    <row r="817" spans="1:114" ht="15.75" customHeight="1">
      <c r="A817" s="61"/>
      <c r="B817" s="61"/>
      <c r="C817" s="61"/>
      <c r="D817" s="61"/>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61"/>
      <c r="AY817" s="61"/>
      <c r="AZ817" s="61"/>
      <c r="BA817" s="4"/>
      <c r="BB817" s="4"/>
      <c r="BC817" s="4"/>
      <c r="BD817" s="4"/>
      <c r="BE817" s="4"/>
      <c r="BF817" s="4"/>
      <c r="BG817" s="4"/>
      <c r="BH817" s="4"/>
      <c r="BI817" s="4"/>
      <c r="BJ817" s="4"/>
      <c r="BK817" s="4"/>
      <c r="BL817" s="4"/>
      <c r="BM817" s="4"/>
      <c r="BN817" s="61"/>
      <c r="BO817" s="61"/>
      <c r="BP817" s="61"/>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61"/>
      <c r="CU817" s="61"/>
      <c r="CV817" s="61"/>
      <c r="CW817" s="61"/>
      <c r="CX817" s="61"/>
      <c r="CY817" s="4"/>
      <c r="CZ817" s="4"/>
      <c r="DA817" s="4"/>
      <c r="DB817" s="4"/>
      <c r="DC817" s="4"/>
      <c r="DD817" s="4"/>
      <c r="DE817" s="4"/>
      <c r="DF817" s="4"/>
      <c r="DG817" s="4"/>
      <c r="DH817" s="4"/>
      <c r="DI817" s="4"/>
      <c r="DJ817" s="4"/>
    </row>
    <row r="818" spans="1:114" ht="15.75" customHeight="1">
      <c r="A818" s="61"/>
      <c r="B818" s="61"/>
      <c r="C818" s="61"/>
      <c r="D818" s="61"/>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61"/>
      <c r="AY818" s="61"/>
      <c r="AZ818" s="61"/>
      <c r="BA818" s="4"/>
      <c r="BB818" s="4"/>
      <c r="BC818" s="4"/>
      <c r="BD818" s="4"/>
      <c r="BE818" s="4"/>
      <c r="BF818" s="4"/>
      <c r="BG818" s="4"/>
      <c r="BH818" s="4"/>
      <c r="BI818" s="4"/>
      <c r="BJ818" s="4"/>
      <c r="BK818" s="4"/>
      <c r="BL818" s="4"/>
      <c r="BM818" s="4"/>
      <c r="BN818" s="61"/>
      <c r="BO818" s="61"/>
      <c r="BP818" s="61"/>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61"/>
      <c r="CU818" s="61"/>
      <c r="CV818" s="61"/>
      <c r="CW818" s="61"/>
      <c r="CX818" s="61"/>
      <c r="CY818" s="4"/>
      <c r="CZ818" s="4"/>
      <c r="DA818" s="4"/>
      <c r="DB818" s="4"/>
      <c r="DC818" s="4"/>
      <c r="DD818" s="4"/>
      <c r="DE818" s="4"/>
      <c r="DF818" s="4"/>
      <c r="DG818" s="4"/>
      <c r="DH818" s="4"/>
      <c r="DI818" s="4"/>
      <c r="DJ818" s="4"/>
    </row>
    <row r="819" spans="1:114" ht="15.75" customHeight="1">
      <c r="A819" s="61"/>
      <c r="B819" s="61"/>
      <c r="C819" s="61"/>
      <c r="D819" s="61"/>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61"/>
      <c r="AY819" s="61"/>
      <c r="AZ819" s="61"/>
      <c r="BA819" s="4"/>
      <c r="BB819" s="4"/>
      <c r="BC819" s="4"/>
      <c r="BD819" s="4"/>
      <c r="BE819" s="4"/>
      <c r="BF819" s="4"/>
      <c r="BG819" s="4"/>
      <c r="BH819" s="4"/>
      <c r="BI819" s="4"/>
      <c r="BJ819" s="4"/>
      <c r="BK819" s="4"/>
      <c r="BL819" s="4"/>
      <c r="BM819" s="4"/>
      <c r="BN819" s="61"/>
      <c r="BO819" s="61"/>
      <c r="BP819" s="61"/>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61"/>
      <c r="CU819" s="61"/>
      <c r="CV819" s="61"/>
      <c r="CW819" s="61"/>
      <c r="CX819" s="61"/>
      <c r="CY819" s="4"/>
      <c r="CZ819" s="4"/>
      <c r="DA819" s="4"/>
      <c r="DB819" s="4"/>
      <c r="DC819" s="4"/>
      <c r="DD819" s="4"/>
      <c r="DE819" s="4"/>
      <c r="DF819" s="4"/>
      <c r="DG819" s="4"/>
      <c r="DH819" s="4"/>
      <c r="DI819" s="4"/>
      <c r="DJ819" s="4"/>
    </row>
    <row r="820" spans="1:114" ht="15.75" customHeight="1">
      <c r="A820" s="61"/>
      <c r="B820" s="61"/>
      <c r="C820" s="61"/>
      <c r="D820" s="61"/>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61"/>
      <c r="AY820" s="61"/>
      <c r="AZ820" s="61"/>
      <c r="BA820" s="4"/>
      <c r="BB820" s="4"/>
      <c r="BC820" s="4"/>
      <c r="BD820" s="4"/>
      <c r="BE820" s="4"/>
      <c r="BF820" s="4"/>
      <c r="BG820" s="4"/>
      <c r="BH820" s="4"/>
      <c r="BI820" s="4"/>
      <c r="BJ820" s="4"/>
      <c r="BK820" s="4"/>
      <c r="BL820" s="4"/>
      <c r="BM820" s="4"/>
      <c r="BN820" s="61"/>
      <c r="BO820" s="61"/>
      <c r="BP820" s="61"/>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61"/>
      <c r="CU820" s="61"/>
      <c r="CV820" s="61"/>
      <c r="CW820" s="61"/>
      <c r="CX820" s="61"/>
      <c r="CY820" s="4"/>
      <c r="CZ820" s="4"/>
      <c r="DA820" s="4"/>
      <c r="DB820" s="4"/>
      <c r="DC820" s="4"/>
      <c r="DD820" s="4"/>
      <c r="DE820" s="4"/>
      <c r="DF820" s="4"/>
      <c r="DG820" s="4"/>
      <c r="DH820" s="4"/>
      <c r="DI820" s="4"/>
      <c r="DJ820" s="4"/>
    </row>
    <row r="821" spans="1:114" ht="15.75" customHeight="1">
      <c r="A821" s="61"/>
      <c r="B821" s="61"/>
      <c r="C821" s="61"/>
      <c r="D821" s="61"/>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61"/>
      <c r="AY821" s="61"/>
      <c r="AZ821" s="61"/>
      <c r="BA821" s="4"/>
      <c r="BB821" s="4"/>
      <c r="BC821" s="4"/>
      <c r="BD821" s="4"/>
      <c r="BE821" s="4"/>
      <c r="BF821" s="4"/>
      <c r="BG821" s="4"/>
      <c r="BH821" s="4"/>
      <c r="BI821" s="4"/>
      <c r="BJ821" s="4"/>
      <c r="BK821" s="4"/>
      <c r="BL821" s="4"/>
      <c r="BM821" s="4"/>
      <c r="BN821" s="61"/>
      <c r="BO821" s="61"/>
      <c r="BP821" s="61"/>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61"/>
      <c r="CU821" s="61"/>
      <c r="CV821" s="61"/>
      <c r="CW821" s="61"/>
      <c r="CX821" s="61"/>
      <c r="CY821" s="4"/>
      <c r="CZ821" s="4"/>
      <c r="DA821" s="4"/>
      <c r="DB821" s="4"/>
      <c r="DC821" s="4"/>
      <c r="DD821" s="4"/>
      <c r="DE821" s="4"/>
      <c r="DF821" s="4"/>
      <c r="DG821" s="4"/>
      <c r="DH821" s="4"/>
      <c r="DI821" s="4"/>
      <c r="DJ821" s="4"/>
    </row>
    <row r="822" spans="1:114" ht="15.75" customHeight="1">
      <c r="A822" s="61"/>
      <c r="B822" s="61"/>
      <c r="C822" s="61"/>
      <c r="D822" s="61"/>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61"/>
      <c r="AY822" s="61"/>
      <c r="AZ822" s="61"/>
      <c r="BA822" s="4"/>
      <c r="BB822" s="4"/>
      <c r="BC822" s="4"/>
      <c r="BD822" s="4"/>
      <c r="BE822" s="4"/>
      <c r="BF822" s="4"/>
      <c r="BG822" s="4"/>
      <c r="BH822" s="4"/>
      <c r="BI822" s="4"/>
      <c r="BJ822" s="4"/>
      <c r="BK822" s="4"/>
      <c r="BL822" s="4"/>
      <c r="BM822" s="4"/>
      <c r="BN822" s="61"/>
      <c r="BO822" s="61"/>
      <c r="BP822" s="61"/>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61"/>
      <c r="CU822" s="61"/>
      <c r="CV822" s="61"/>
      <c r="CW822" s="61"/>
      <c r="CX822" s="61"/>
      <c r="CY822" s="4"/>
      <c r="CZ822" s="4"/>
      <c r="DA822" s="4"/>
      <c r="DB822" s="4"/>
      <c r="DC822" s="4"/>
      <c r="DD822" s="4"/>
      <c r="DE822" s="4"/>
      <c r="DF822" s="4"/>
      <c r="DG822" s="4"/>
      <c r="DH822" s="4"/>
      <c r="DI822" s="4"/>
      <c r="DJ822" s="4"/>
    </row>
    <row r="823" spans="1:114" ht="15.75" customHeight="1">
      <c r="A823" s="61"/>
      <c r="B823" s="61"/>
      <c r="C823" s="61"/>
      <c r="D823" s="61"/>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61"/>
      <c r="AY823" s="61"/>
      <c r="AZ823" s="61"/>
      <c r="BA823" s="4"/>
      <c r="BB823" s="4"/>
      <c r="BC823" s="4"/>
      <c r="BD823" s="4"/>
      <c r="BE823" s="4"/>
      <c r="BF823" s="4"/>
      <c r="BG823" s="4"/>
      <c r="BH823" s="4"/>
      <c r="BI823" s="4"/>
      <c r="BJ823" s="4"/>
      <c r="BK823" s="4"/>
      <c r="BL823" s="4"/>
      <c r="BM823" s="4"/>
      <c r="BN823" s="61"/>
      <c r="BO823" s="61"/>
      <c r="BP823" s="61"/>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61"/>
      <c r="CU823" s="61"/>
      <c r="CV823" s="61"/>
      <c r="CW823" s="61"/>
      <c r="CX823" s="61"/>
      <c r="CY823" s="4"/>
      <c r="CZ823" s="4"/>
      <c r="DA823" s="4"/>
      <c r="DB823" s="4"/>
      <c r="DC823" s="4"/>
      <c r="DD823" s="4"/>
      <c r="DE823" s="4"/>
      <c r="DF823" s="4"/>
      <c r="DG823" s="4"/>
      <c r="DH823" s="4"/>
      <c r="DI823" s="4"/>
      <c r="DJ823" s="4"/>
    </row>
    <row r="824" spans="1:114" ht="15.75" customHeight="1">
      <c r="A824" s="61"/>
      <c r="B824" s="61"/>
      <c r="C824" s="61"/>
      <c r="D824" s="61"/>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61"/>
      <c r="AY824" s="61"/>
      <c r="AZ824" s="61"/>
      <c r="BA824" s="4"/>
      <c r="BB824" s="4"/>
      <c r="BC824" s="4"/>
      <c r="BD824" s="4"/>
      <c r="BE824" s="4"/>
      <c r="BF824" s="4"/>
      <c r="BG824" s="4"/>
      <c r="BH824" s="4"/>
      <c r="BI824" s="4"/>
      <c r="BJ824" s="4"/>
      <c r="BK824" s="4"/>
      <c r="BL824" s="4"/>
      <c r="BM824" s="4"/>
      <c r="BN824" s="61"/>
      <c r="BO824" s="61"/>
      <c r="BP824" s="61"/>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61"/>
      <c r="CU824" s="61"/>
      <c r="CV824" s="61"/>
      <c r="CW824" s="61"/>
      <c r="CX824" s="61"/>
      <c r="CY824" s="4"/>
      <c r="CZ824" s="4"/>
      <c r="DA824" s="4"/>
      <c r="DB824" s="4"/>
      <c r="DC824" s="4"/>
      <c r="DD824" s="4"/>
      <c r="DE824" s="4"/>
      <c r="DF824" s="4"/>
      <c r="DG824" s="4"/>
      <c r="DH824" s="4"/>
      <c r="DI824" s="4"/>
      <c r="DJ824" s="4"/>
    </row>
    <row r="825" spans="1:114" ht="15.75" customHeight="1">
      <c r="A825" s="61"/>
      <c r="B825" s="61"/>
      <c r="C825" s="61"/>
      <c r="D825" s="61"/>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61"/>
      <c r="AY825" s="61"/>
      <c r="AZ825" s="61"/>
      <c r="BA825" s="4"/>
      <c r="BB825" s="4"/>
      <c r="BC825" s="4"/>
      <c r="BD825" s="4"/>
      <c r="BE825" s="4"/>
      <c r="BF825" s="4"/>
      <c r="BG825" s="4"/>
      <c r="BH825" s="4"/>
      <c r="BI825" s="4"/>
      <c r="BJ825" s="4"/>
      <c r="BK825" s="4"/>
      <c r="BL825" s="4"/>
      <c r="BM825" s="4"/>
      <c r="BN825" s="61"/>
      <c r="BO825" s="61"/>
      <c r="BP825" s="61"/>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61"/>
      <c r="CU825" s="61"/>
      <c r="CV825" s="61"/>
      <c r="CW825" s="61"/>
      <c r="CX825" s="61"/>
      <c r="CY825" s="4"/>
      <c r="CZ825" s="4"/>
      <c r="DA825" s="4"/>
      <c r="DB825" s="4"/>
      <c r="DC825" s="4"/>
      <c r="DD825" s="4"/>
      <c r="DE825" s="4"/>
      <c r="DF825" s="4"/>
      <c r="DG825" s="4"/>
      <c r="DH825" s="4"/>
      <c r="DI825" s="4"/>
      <c r="DJ825" s="4"/>
    </row>
    <row r="826" spans="1:114" ht="15.75" customHeight="1">
      <c r="A826" s="61"/>
      <c r="B826" s="61"/>
      <c r="C826" s="61"/>
      <c r="D826" s="61"/>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61"/>
      <c r="AY826" s="61"/>
      <c r="AZ826" s="61"/>
      <c r="BA826" s="4"/>
      <c r="BB826" s="4"/>
      <c r="BC826" s="4"/>
      <c r="BD826" s="4"/>
      <c r="BE826" s="4"/>
      <c r="BF826" s="4"/>
      <c r="BG826" s="4"/>
      <c r="BH826" s="4"/>
      <c r="BI826" s="4"/>
      <c r="BJ826" s="4"/>
      <c r="BK826" s="4"/>
      <c r="BL826" s="4"/>
      <c r="BM826" s="4"/>
      <c r="BN826" s="61"/>
      <c r="BO826" s="61"/>
      <c r="BP826" s="61"/>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61"/>
      <c r="CU826" s="61"/>
      <c r="CV826" s="61"/>
      <c r="CW826" s="61"/>
      <c r="CX826" s="61"/>
      <c r="CY826" s="4"/>
      <c r="CZ826" s="4"/>
      <c r="DA826" s="4"/>
      <c r="DB826" s="4"/>
      <c r="DC826" s="4"/>
      <c r="DD826" s="4"/>
      <c r="DE826" s="4"/>
      <c r="DF826" s="4"/>
      <c r="DG826" s="4"/>
      <c r="DH826" s="4"/>
      <c r="DI826" s="4"/>
      <c r="DJ826" s="4"/>
    </row>
    <row r="827" spans="1:114" ht="15.75" customHeight="1">
      <c r="A827" s="61"/>
      <c r="B827" s="61"/>
      <c r="C827" s="61"/>
      <c r="D827" s="61"/>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61"/>
      <c r="AY827" s="61"/>
      <c r="AZ827" s="61"/>
      <c r="BA827" s="4"/>
      <c r="BB827" s="4"/>
      <c r="BC827" s="4"/>
      <c r="BD827" s="4"/>
      <c r="BE827" s="4"/>
      <c r="BF827" s="4"/>
      <c r="BG827" s="4"/>
      <c r="BH827" s="4"/>
      <c r="BI827" s="4"/>
      <c r="BJ827" s="4"/>
      <c r="BK827" s="4"/>
      <c r="BL827" s="4"/>
      <c r="BM827" s="4"/>
      <c r="BN827" s="61"/>
      <c r="BO827" s="61"/>
      <c r="BP827" s="61"/>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61"/>
      <c r="CU827" s="61"/>
      <c r="CV827" s="61"/>
      <c r="CW827" s="61"/>
      <c r="CX827" s="61"/>
      <c r="CY827" s="4"/>
      <c r="CZ827" s="4"/>
      <c r="DA827" s="4"/>
      <c r="DB827" s="4"/>
      <c r="DC827" s="4"/>
      <c r="DD827" s="4"/>
      <c r="DE827" s="4"/>
      <c r="DF827" s="4"/>
      <c r="DG827" s="4"/>
      <c r="DH827" s="4"/>
      <c r="DI827" s="4"/>
      <c r="DJ827" s="4"/>
    </row>
    <row r="828" spans="1:114" ht="15.75" customHeight="1">
      <c r="A828" s="61"/>
      <c r="B828" s="61"/>
      <c r="C828" s="61"/>
      <c r="D828" s="61"/>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61"/>
      <c r="AY828" s="61"/>
      <c r="AZ828" s="61"/>
      <c r="BA828" s="4"/>
      <c r="BB828" s="4"/>
      <c r="BC828" s="4"/>
      <c r="BD828" s="4"/>
      <c r="BE828" s="4"/>
      <c r="BF828" s="4"/>
      <c r="BG828" s="4"/>
      <c r="BH828" s="4"/>
      <c r="BI828" s="4"/>
      <c r="BJ828" s="4"/>
      <c r="BK828" s="4"/>
      <c r="BL828" s="4"/>
      <c r="BM828" s="4"/>
      <c r="BN828" s="61"/>
      <c r="BO828" s="61"/>
      <c r="BP828" s="61"/>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61"/>
      <c r="CU828" s="61"/>
      <c r="CV828" s="61"/>
      <c r="CW828" s="61"/>
      <c r="CX828" s="61"/>
      <c r="CY828" s="4"/>
      <c r="CZ828" s="4"/>
      <c r="DA828" s="4"/>
      <c r="DB828" s="4"/>
      <c r="DC828" s="4"/>
      <c r="DD828" s="4"/>
      <c r="DE828" s="4"/>
      <c r="DF828" s="4"/>
      <c r="DG828" s="4"/>
      <c r="DH828" s="4"/>
      <c r="DI828" s="4"/>
      <c r="DJ828" s="4"/>
    </row>
    <row r="829" spans="1:114" ht="15.75" customHeight="1">
      <c r="A829" s="61"/>
      <c r="B829" s="61"/>
      <c r="C829" s="61"/>
      <c r="D829" s="61"/>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61"/>
      <c r="AY829" s="61"/>
      <c r="AZ829" s="61"/>
      <c r="BA829" s="4"/>
      <c r="BB829" s="4"/>
      <c r="BC829" s="4"/>
      <c r="BD829" s="4"/>
      <c r="BE829" s="4"/>
      <c r="BF829" s="4"/>
      <c r="BG829" s="4"/>
      <c r="BH829" s="4"/>
      <c r="BI829" s="4"/>
      <c r="BJ829" s="4"/>
      <c r="BK829" s="4"/>
      <c r="BL829" s="4"/>
      <c r="BM829" s="4"/>
      <c r="BN829" s="61"/>
      <c r="BO829" s="61"/>
      <c r="BP829" s="61"/>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61"/>
      <c r="CU829" s="61"/>
      <c r="CV829" s="61"/>
      <c r="CW829" s="61"/>
      <c r="CX829" s="61"/>
      <c r="CY829" s="4"/>
      <c r="CZ829" s="4"/>
      <c r="DA829" s="4"/>
      <c r="DB829" s="4"/>
      <c r="DC829" s="4"/>
      <c r="DD829" s="4"/>
      <c r="DE829" s="4"/>
      <c r="DF829" s="4"/>
      <c r="DG829" s="4"/>
      <c r="DH829" s="4"/>
      <c r="DI829" s="4"/>
      <c r="DJ829" s="4"/>
    </row>
    <row r="830" spans="1:114" ht="15.75" customHeight="1">
      <c r="A830" s="61"/>
      <c r="B830" s="61"/>
      <c r="C830" s="61"/>
      <c r="D830" s="61"/>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61"/>
      <c r="AY830" s="61"/>
      <c r="AZ830" s="61"/>
      <c r="BA830" s="4"/>
      <c r="BB830" s="4"/>
      <c r="BC830" s="4"/>
      <c r="BD830" s="4"/>
      <c r="BE830" s="4"/>
      <c r="BF830" s="4"/>
      <c r="BG830" s="4"/>
      <c r="BH830" s="4"/>
      <c r="BI830" s="4"/>
      <c r="BJ830" s="4"/>
      <c r="BK830" s="4"/>
      <c r="BL830" s="4"/>
      <c r="BM830" s="4"/>
      <c r="BN830" s="61"/>
      <c r="BO830" s="61"/>
      <c r="BP830" s="61"/>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61"/>
      <c r="CU830" s="61"/>
      <c r="CV830" s="61"/>
      <c r="CW830" s="61"/>
      <c r="CX830" s="61"/>
      <c r="CY830" s="4"/>
      <c r="CZ830" s="4"/>
      <c r="DA830" s="4"/>
      <c r="DB830" s="4"/>
      <c r="DC830" s="4"/>
      <c r="DD830" s="4"/>
      <c r="DE830" s="4"/>
      <c r="DF830" s="4"/>
      <c r="DG830" s="4"/>
      <c r="DH830" s="4"/>
      <c r="DI830" s="4"/>
      <c r="DJ830" s="4"/>
    </row>
    <row r="831" spans="1:114" ht="15.75" customHeight="1">
      <c r="A831" s="61"/>
      <c r="B831" s="61"/>
      <c r="C831" s="61"/>
      <c r="D831" s="61"/>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61"/>
      <c r="AY831" s="61"/>
      <c r="AZ831" s="61"/>
      <c r="BA831" s="4"/>
      <c r="BB831" s="4"/>
      <c r="BC831" s="4"/>
      <c r="BD831" s="4"/>
      <c r="BE831" s="4"/>
      <c r="BF831" s="4"/>
      <c r="BG831" s="4"/>
      <c r="BH831" s="4"/>
      <c r="BI831" s="4"/>
      <c r="BJ831" s="4"/>
      <c r="BK831" s="4"/>
      <c r="BL831" s="4"/>
      <c r="BM831" s="4"/>
      <c r="BN831" s="61"/>
      <c r="BO831" s="61"/>
      <c r="BP831" s="61"/>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61"/>
      <c r="CU831" s="61"/>
      <c r="CV831" s="61"/>
      <c r="CW831" s="61"/>
      <c r="CX831" s="61"/>
      <c r="CY831" s="4"/>
      <c r="CZ831" s="4"/>
      <c r="DA831" s="4"/>
      <c r="DB831" s="4"/>
      <c r="DC831" s="4"/>
      <c r="DD831" s="4"/>
      <c r="DE831" s="4"/>
      <c r="DF831" s="4"/>
      <c r="DG831" s="4"/>
      <c r="DH831" s="4"/>
      <c r="DI831" s="4"/>
      <c r="DJ831" s="4"/>
    </row>
    <row r="832" spans="1:114" ht="15.75" customHeight="1">
      <c r="A832" s="61"/>
      <c r="B832" s="61"/>
      <c r="C832" s="61"/>
      <c r="D832" s="61"/>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61"/>
      <c r="AY832" s="61"/>
      <c r="AZ832" s="61"/>
      <c r="BA832" s="4"/>
      <c r="BB832" s="4"/>
      <c r="BC832" s="4"/>
      <c r="BD832" s="4"/>
      <c r="BE832" s="4"/>
      <c r="BF832" s="4"/>
      <c r="BG832" s="4"/>
      <c r="BH832" s="4"/>
      <c r="BI832" s="4"/>
      <c r="BJ832" s="4"/>
      <c r="BK832" s="4"/>
      <c r="BL832" s="4"/>
      <c r="BM832" s="4"/>
      <c r="BN832" s="61"/>
      <c r="BO832" s="61"/>
      <c r="BP832" s="61"/>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61"/>
      <c r="CU832" s="61"/>
      <c r="CV832" s="61"/>
      <c r="CW832" s="61"/>
      <c r="CX832" s="61"/>
      <c r="CY832" s="4"/>
      <c r="CZ832" s="4"/>
      <c r="DA832" s="4"/>
      <c r="DB832" s="4"/>
      <c r="DC832" s="4"/>
      <c r="DD832" s="4"/>
      <c r="DE832" s="4"/>
      <c r="DF832" s="4"/>
      <c r="DG832" s="4"/>
      <c r="DH832" s="4"/>
      <c r="DI832" s="4"/>
      <c r="DJ832" s="4"/>
    </row>
    <row r="833" spans="1:114" ht="15.75" customHeight="1">
      <c r="A833" s="61"/>
      <c r="B833" s="61"/>
      <c r="C833" s="61"/>
      <c r="D833" s="61"/>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61"/>
      <c r="AY833" s="61"/>
      <c r="AZ833" s="61"/>
      <c r="BA833" s="4"/>
      <c r="BB833" s="4"/>
      <c r="BC833" s="4"/>
      <c r="BD833" s="4"/>
      <c r="BE833" s="4"/>
      <c r="BF833" s="4"/>
      <c r="BG833" s="4"/>
      <c r="BH833" s="4"/>
      <c r="BI833" s="4"/>
      <c r="BJ833" s="4"/>
      <c r="BK833" s="4"/>
      <c r="BL833" s="4"/>
      <c r="BM833" s="4"/>
      <c r="BN833" s="61"/>
      <c r="BO833" s="61"/>
      <c r="BP833" s="61"/>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61"/>
      <c r="CU833" s="61"/>
      <c r="CV833" s="61"/>
      <c r="CW833" s="61"/>
      <c r="CX833" s="61"/>
      <c r="CY833" s="4"/>
      <c r="CZ833" s="4"/>
      <c r="DA833" s="4"/>
      <c r="DB833" s="4"/>
      <c r="DC833" s="4"/>
      <c r="DD833" s="4"/>
      <c r="DE833" s="4"/>
      <c r="DF833" s="4"/>
      <c r="DG833" s="4"/>
      <c r="DH833" s="4"/>
      <c r="DI833" s="4"/>
      <c r="DJ833" s="4"/>
    </row>
    <row r="834" spans="1:114" ht="15.75" customHeight="1">
      <c r="A834" s="61"/>
      <c r="B834" s="61"/>
      <c r="C834" s="61"/>
      <c r="D834" s="61"/>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61"/>
      <c r="AY834" s="61"/>
      <c r="AZ834" s="61"/>
      <c r="BA834" s="4"/>
      <c r="BB834" s="4"/>
      <c r="BC834" s="4"/>
      <c r="BD834" s="4"/>
      <c r="BE834" s="4"/>
      <c r="BF834" s="4"/>
      <c r="BG834" s="4"/>
      <c r="BH834" s="4"/>
      <c r="BI834" s="4"/>
      <c r="BJ834" s="4"/>
      <c r="BK834" s="4"/>
      <c r="BL834" s="4"/>
      <c r="BM834" s="4"/>
      <c r="BN834" s="61"/>
      <c r="BO834" s="61"/>
      <c r="BP834" s="61"/>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61"/>
      <c r="CU834" s="61"/>
      <c r="CV834" s="61"/>
      <c r="CW834" s="61"/>
      <c r="CX834" s="61"/>
      <c r="CY834" s="4"/>
      <c r="CZ834" s="4"/>
      <c r="DA834" s="4"/>
      <c r="DB834" s="4"/>
      <c r="DC834" s="4"/>
      <c r="DD834" s="4"/>
      <c r="DE834" s="4"/>
      <c r="DF834" s="4"/>
      <c r="DG834" s="4"/>
      <c r="DH834" s="4"/>
      <c r="DI834" s="4"/>
      <c r="DJ834" s="4"/>
    </row>
    <row r="835" spans="1:114" ht="15.75" customHeight="1">
      <c r="A835" s="61"/>
      <c r="B835" s="61"/>
      <c r="C835" s="61"/>
      <c r="D835" s="61"/>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61"/>
      <c r="AY835" s="61"/>
      <c r="AZ835" s="61"/>
      <c r="BA835" s="4"/>
      <c r="BB835" s="4"/>
      <c r="BC835" s="4"/>
      <c r="BD835" s="4"/>
      <c r="BE835" s="4"/>
      <c r="BF835" s="4"/>
      <c r="BG835" s="4"/>
      <c r="BH835" s="4"/>
      <c r="BI835" s="4"/>
      <c r="BJ835" s="4"/>
      <c r="BK835" s="4"/>
      <c r="BL835" s="4"/>
      <c r="BM835" s="4"/>
      <c r="BN835" s="61"/>
      <c r="BO835" s="61"/>
      <c r="BP835" s="61"/>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61"/>
      <c r="CU835" s="61"/>
      <c r="CV835" s="61"/>
      <c r="CW835" s="61"/>
      <c r="CX835" s="61"/>
      <c r="CY835" s="4"/>
      <c r="CZ835" s="4"/>
      <c r="DA835" s="4"/>
      <c r="DB835" s="4"/>
      <c r="DC835" s="4"/>
      <c r="DD835" s="4"/>
      <c r="DE835" s="4"/>
      <c r="DF835" s="4"/>
      <c r="DG835" s="4"/>
      <c r="DH835" s="4"/>
      <c r="DI835" s="4"/>
      <c r="DJ835" s="4"/>
    </row>
    <row r="836" spans="1:114" ht="15.75" customHeight="1">
      <c r="A836" s="61"/>
      <c r="B836" s="61"/>
      <c r="C836" s="61"/>
      <c r="D836" s="61"/>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61"/>
      <c r="AY836" s="61"/>
      <c r="AZ836" s="61"/>
      <c r="BA836" s="4"/>
      <c r="BB836" s="4"/>
      <c r="BC836" s="4"/>
      <c r="BD836" s="4"/>
      <c r="BE836" s="4"/>
      <c r="BF836" s="4"/>
      <c r="BG836" s="4"/>
      <c r="BH836" s="4"/>
      <c r="BI836" s="4"/>
      <c r="BJ836" s="4"/>
      <c r="BK836" s="4"/>
      <c r="BL836" s="4"/>
      <c r="BM836" s="4"/>
      <c r="BN836" s="61"/>
      <c r="BO836" s="61"/>
      <c r="BP836" s="61"/>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61"/>
      <c r="CU836" s="61"/>
      <c r="CV836" s="61"/>
      <c r="CW836" s="61"/>
      <c r="CX836" s="61"/>
      <c r="CY836" s="4"/>
      <c r="CZ836" s="4"/>
      <c r="DA836" s="4"/>
      <c r="DB836" s="4"/>
      <c r="DC836" s="4"/>
      <c r="DD836" s="4"/>
      <c r="DE836" s="4"/>
      <c r="DF836" s="4"/>
      <c r="DG836" s="4"/>
      <c r="DH836" s="4"/>
      <c r="DI836" s="4"/>
      <c r="DJ836" s="4"/>
    </row>
    <row r="837" spans="1:114" ht="15.75" customHeight="1">
      <c r="A837" s="61"/>
      <c r="B837" s="61"/>
      <c r="C837" s="61"/>
      <c r="D837" s="61"/>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61"/>
      <c r="AY837" s="61"/>
      <c r="AZ837" s="61"/>
      <c r="BA837" s="4"/>
      <c r="BB837" s="4"/>
      <c r="BC837" s="4"/>
      <c r="BD837" s="4"/>
      <c r="BE837" s="4"/>
      <c r="BF837" s="4"/>
      <c r="BG837" s="4"/>
      <c r="BH837" s="4"/>
      <c r="BI837" s="4"/>
      <c r="BJ837" s="4"/>
      <c r="BK837" s="4"/>
      <c r="BL837" s="4"/>
      <c r="BM837" s="4"/>
      <c r="BN837" s="61"/>
      <c r="BO837" s="61"/>
      <c r="BP837" s="61"/>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61"/>
      <c r="CU837" s="61"/>
      <c r="CV837" s="61"/>
      <c r="CW837" s="61"/>
      <c r="CX837" s="61"/>
      <c r="CY837" s="4"/>
      <c r="CZ837" s="4"/>
      <c r="DA837" s="4"/>
      <c r="DB837" s="4"/>
      <c r="DC837" s="4"/>
      <c r="DD837" s="4"/>
      <c r="DE837" s="4"/>
      <c r="DF837" s="4"/>
      <c r="DG837" s="4"/>
      <c r="DH837" s="4"/>
      <c r="DI837" s="4"/>
      <c r="DJ837" s="4"/>
    </row>
    <row r="838" spans="1:114" ht="15.75" customHeight="1">
      <c r="A838" s="61"/>
      <c r="B838" s="61"/>
      <c r="C838" s="61"/>
      <c r="D838" s="61"/>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61"/>
      <c r="AY838" s="61"/>
      <c r="AZ838" s="61"/>
      <c r="BA838" s="4"/>
      <c r="BB838" s="4"/>
      <c r="BC838" s="4"/>
      <c r="BD838" s="4"/>
      <c r="BE838" s="4"/>
      <c r="BF838" s="4"/>
      <c r="BG838" s="4"/>
      <c r="BH838" s="4"/>
      <c r="BI838" s="4"/>
      <c r="BJ838" s="4"/>
      <c r="BK838" s="4"/>
      <c r="BL838" s="4"/>
      <c r="BM838" s="4"/>
      <c r="BN838" s="61"/>
      <c r="BO838" s="61"/>
      <c r="BP838" s="61"/>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61"/>
      <c r="CU838" s="61"/>
      <c r="CV838" s="61"/>
      <c r="CW838" s="61"/>
      <c r="CX838" s="61"/>
      <c r="CY838" s="4"/>
      <c r="CZ838" s="4"/>
      <c r="DA838" s="4"/>
      <c r="DB838" s="4"/>
      <c r="DC838" s="4"/>
      <c r="DD838" s="4"/>
      <c r="DE838" s="4"/>
      <c r="DF838" s="4"/>
      <c r="DG838" s="4"/>
      <c r="DH838" s="4"/>
      <c r="DI838" s="4"/>
      <c r="DJ838" s="4"/>
    </row>
    <row r="839" spans="1:114" ht="15.75" customHeight="1">
      <c r="A839" s="61"/>
      <c r="B839" s="61"/>
      <c r="C839" s="61"/>
      <c r="D839" s="61"/>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61"/>
      <c r="AY839" s="61"/>
      <c r="AZ839" s="61"/>
      <c r="BA839" s="4"/>
      <c r="BB839" s="4"/>
      <c r="BC839" s="4"/>
      <c r="BD839" s="4"/>
      <c r="BE839" s="4"/>
      <c r="BF839" s="4"/>
      <c r="BG839" s="4"/>
      <c r="BH839" s="4"/>
      <c r="BI839" s="4"/>
      <c r="BJ839" s="4"/>
      <c r="BK839" s="4"/>
      <c r="BL839" s="4"/>
      <c r="BM839" s="4"/>
      <c r="BN839" s="61"/>
      <c r="BO839" s="61"/>
      <c r="BP839" s="61"/>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61"/>
      <c r="CU839" s="61"/>
      <c r="CV839" s="61"/>
      <c r="CW839" s="61"/>
      <c r="CX839" s="61"/>
      <c r="CY839" s="4"/>
      <c r="CZ839" s="4"/>
      <c r="DA839" s="4"/>
      <c r="DB839" s="4"/>
      <c r="DC839" s="4"/>
      <c r="DD839" s="4"/>
      <c r="DE839" s="4"/>
      <c r="DF839" s="4"/>
      <c r="DG839" s="4"/>
      <c r="DH839" s="4"/>
      <c r="DI839" s="4"/>
      <c r="DJ839" s="4"/>
    </row>
    <row r="840" spans="1:114" ht="15.75" customHeight="1">
      <c r="A840" s="61"/>
      <c r="B840" s="61"/>
      <c r="C840" s="61"/>
      <c r="D840" s="61"/>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61"/>
      <c r="AY840" s="61"/>
      <c r="AZ840" s="61"/>
      <c r="BA840" s="4"/>
      <c r="BB840" s="4"/>
      <c r="BC840" s="4"/>
      <c r="BD840" s="4"/>
      <c r="BE840" s="4"/>
      <c r="BF840" s="4"/>
      <c r="BG840" s="4"/>
      <c r="BH840" s="4"/>
      <c r="BI840" s="4"/>
      <c r="BJ840" s="4"/>
      <c r="BK840" s="4"/>
      <c r="BL840" s="4"/>
      <c r="BM840" s="4"/>
      <c r="BN840" s="61"/>
      <c r="BO840" s="61"/>
      <c r="BP840" s="61"/>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61"/>
      <c r="CU840" s="61"/>
      <c r="CV840" s="61"/>
      <c r="CW840" s="61"/>
      <c r="CX840" s="61"/>
      <c r="CY840" s="4"/>
      <c r="CZ840" s="4"/>
      <c r="DA840" s="4"/>
      <c r="DB840" s="4"/>
      <c r="DC840" s="4"/>
      <c r="DD840" s="4"/>
      <c r="DE840" s="4"/>
      <c r="DF840" s="4"/>
      <c r="DG840" s="4"/>
      <c r="DH840" s="4"/>
      <c r="DI840" s="4"/>
      <c r="DJ840" s="4"/>
    </row>
    <row r="841" spans="1:114" ht="15.75" customHeight="1">
      <c r="A841" s="61"/>
      <c r="B841" s="61"/>
      <c r="C841" s="61"/>
      <c r="D841" s="61"/>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61"/>
      <c r="AY841" s="61"/>
      <c r="AZ841" s="61"/>
      <c r="BA841" s="4"/>
      <c r="BB841" s="4"/>
      <c r="BC841" s="4"/>
      <c r="BD841" s="4"/>
      <c r="BE841" s="4"/>
      <c r="BF841" s="4"/>
      <c r="BG841" s="4"/>
      <c r="BH841" s="4"/>
      <c r="BI841" s="4"/>
      <c r="BJ841" s="4"/>
      <c r="BK841" s="4"/>
      <c r="BL841" s="4"/>
      <c r="BM841" s="4"/>
      <c r="BN841" s="61"/>
      <c r="BO841" s="61"/>
      <c r="BP841" s="61"/>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61"/>
      <c r="CU841" s="61"/>
      <c r="CV841" s="61"/>
      <c r="CW841" s="61"/>
      <c r="CX841" s="61"/>
      <c r="CY841" s="4"/>
      <c r="CZ841" s="4"/>
      <c r="DA841" s="4"/>
      <c r="DB841" s="4"/>
      <c r="DC841" s="4"/>
      <c r="DD841" s="4"/>
      <c r="DE841" s="4"/>
      <c r="DF841" s="4"/>
      <c r="DG841" s="4"/>
      <c r="DH841" s="4"/>
      <c r="DI841" s="4"/>
      <c r="DJ841" s="4"/>
    </row>
    <row r="842" spans="1:114" ht="15.75" customHeight="1">
      <c r="A842" s="61"/>
      <c r="B842" s="61"/>
      <c r="C842" s="61"/>
      <c r="D842" s="61"/>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61"/>
      <c r="AY842" s="61"/>
      <c r="AZ842" s="61"/>
      <c r="BA842" s="4"/>
      <c r="BB842" s="4"/>
      <c r="BC842" s="4"/>
      <c r="BD842" s="4"/>
      <c r="BE842" s="4"/>
      <c r="BF842" s="4"/>
      <c r="BG842" s="4"/>
      <c r="BH842" s="4"/>
      <c r="BI842" s="4"/>
      <c r="BJ842" s="4"/>
      <c r="BK842" s="4"/>
      <c r="BL842" s="4"/>
      <c r="BM842" s="4"/>
      <c r="BN842" s="61"/>
      <c r="BO842" s="61"/>
      <c r="BP842" s="61"/>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61"/>
      <c r="CU842" s="61"/>
      <c r="CV842" s="61"/>
      <c r="CW842" s="61"/>
      <c r="CX842" s="61"/>
      <c r="CY842" s="4"/>
      <c r="CZ842" s="4"/>
      <c r="DA842" s="4"/>
      <c r="DB842" s="4"/>
      <c r="DC842" s="4"/>
      <c r="DD842" s="4"/>
      <c r="DE842" s="4"/>
      <c r="DF842" s="4"/>
      <c r="DG842" s="4"/>
      <c r="DH842" s="4"/>
      <c r="DI842" s="4"/>
      <c r="DJ842" s="4"/>
    </row>
    <row r="843" spans="1:114" ht="15.75" customHeight="1">
      <c r="A843" s="61"/>
      <c r="B843" s="61"/>
      <c r="C843" s="61"/>
      <c r="D843" s="61"/>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61"/>
      <c r="AY843" s="61"/>
      <c r="AZ843" s="61"/>
      <c r="BA843" s="4"/>
      <c r="BB843" s="4"/>
      <c r="BC843" s="4"/>
      <c r="BD843" s="4"/>
      <c r="BE843" s="4"/>
      <c r="BF843" s="4"/>
      <c r="BG843" s="4"/>
      <c r="BH843" s="4"/>
      <c r="BI843" s="4"/>
      <c r="BJ843" s="4"/>
      <c r="BK843" s="4"/>
      <c r="BL843" s="4"/>
      <c r="BM843" s="4"/>
      <c r="BN843" s="61"/>
      <c r="BO843" s="61"/>
      <c r="BP843" s="61"/>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61"/>
      <c r="CU843" s="61"/>
      <c r="CV843" s="61"/>
      <c r="CW843" s="61"/>
      <c r="CX843" s="61"/>
      <c r="CY843" s="4"/>
      <c r="CZ843" s="4"/>
      <c r="DA843" s="4"/>
      <c r="DB843" s="4"/>
      <c r="DC843" s="4"/>
      <c r="DD843" s="4"/>
      <c r="DE843" s="4"/>
      <c r="DF843" s="4"/>
      <c r="DG843" s="4"/>
      <c r="DH843" s="4"/>
      <c r="DI843" s="4"/>
      <c r="DJ843" s="4"/>
    </row>
    <row r="844" spans="1:114" ht="15.75" customHeight="1">
      <c r="A844" s="61"/>
      <c r="B844" s="61"/>
      <c r="C844" s="61"/>
      <c r="D844" s="61"/>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61"/>
      <c r="AY844" s="61"/>
      <c r="AZ844" s="61"/>
      <c r="BA844" s="4"/>
      <c r="BB844" s="4"/>
      <c r="BC844" s="4"/>
      <c r="BD844" s="4"/>
      <c r="BE844" s="4"/>
      <c r="BF844" s="4"/>
      <c r="BG844" s="4"/>
      <c r="BH844" s="4"/>
      <c r="BI844" s="4"/>
      <c r="BJ844" s="4"/>
      <c r="BK844" s="4"/>
      <c r="BL844" s="4"/>
      <c r="BM844" s="4"/>
      <c r="BN844" s="61"/>
      <c r="BO844" s="61"/>
      <c r="BP844" s="61"/>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61"/>
      <c r="CU844" s="61"/>
      <c r="CV844" s="61"/>
      <c r="CW844" s="61"/>
      <c r="CX844" s="61"/>
      <c r="CY844" s="4"/>
      <c r="CZ844" s="4"/>
      <c r="DA844" s="4"/>
      <c r="DB844" s="4"/>
      <c r="DC844" s="4"/>
      <c r="DD844" s="4"/>
      <c r="DE844" s="4"/>
      <c r="DF844" s="4"/>
      <c r="DG844" s="4"/>
      <c r="DH844" s="4"/>
      <c r="DI844" s="4"/>
      <c r="DJ844" s="4"/>
    </row>
    <row r="845" spans="1:114" ht="15.75" customHeight="1">
      <c r="A845" s="61"/>
      <c r="B845" s="61"/>
      <c r="C845" s="61"/>
      <c r="D845" s="61"/>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61"/>
      <c r="AY845" s="61"/>
      <c r="AZ845" s="61"/>
      <c r="BA845" s="4"/>
      <c r="BB845" s="4"/>
      <c r="BC845" s="4"/>
      <c r="BD845" s="4"/>
      <c r="BE845" s="4"/>
      <c r="BF845" s="4"/>
      <c r="BG845" s="4"/>
      <c r="BH845" s="4"/>
      <c r="BI845" s="4"/>
      <c r="BJ845" s="4"/>
      <c r="BK845" s="4"/>
      <c r="BL845" s="4"/>
      <c r="BM845" s="4"/>
      <c r="BN845" s="61"/>
      <c r="BO845" s="61"/>
      <c r="BP845" s="61"/>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61"/>
      <c r="CU845" s="61"/>
      <c r="CV845" s="61"/>
      <c r="CW845" s="61"/>
      <c r="CX845" s="61"/>
      <c r="CY845" s="4"/>
      <c r="CZ845" s="4"/>
      <c r="DA845" s="4"/>
      <c r="DB845" s="4"/>
      <c r="DC845" s="4"/>
      <c r="DD845" s="4"/>
      <c r="DE845" s="4"/>
      <c r="DF845" s="4"/>
      <c r="DG845" s="4"/>
      <c r="DH845" s="4"/>
      <c r="DI845" s="4"/>
      <c r="DJ845" s="4"/>
    </row>
    <row r="846" spans="1:114" ht="15.75" customHeight="1">
      <c r="A846" s="61"/>
      <c r="B846" s="61"/>
      <c r="C846" s="61"/>
      <c r="D846" s="61"/>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61"/>
      <c r="AY846" s="61"/>
      <c r="AZ846" s="61"/>
      <c r="BA846" s="4"/>
      <c r="BB846" s="4"/>
      <c r="BC846" s="4"/>
      <c r="BD846" s="4"/>
      <c r="BE846" s="4"/>
      <c r="BF846" s="4"/>
      <c r="BG846" s="4"/>
      <c r="BH846" s="4"/>
      <c r="BI846" s="4"/>
      <c r="BJ846" s="4"/>
      <c r="BK846" s="4"/>
      <c r="BL846" s="4"/>
      <c r="BM846" s="4"/>
      <c r="BN846" s="61"/>
      <c r="BO846" s="61"/>
      <c r="BP846" s="61"/>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61"/>
      <c r="CU846" s="61"/>
      <c r="CV846" s="61"/>
      <c r="CW846" s="61"/>
      <c r="CX846" s="61"/>
      <c r="CY846" s="4"/>
      <c r="CZ846" s="4"/>
      <c r="DA846" s="4"/>
      <c r="DB846" s="4"/>
      <c r="DC846" s="4"/>
      <c r="DD846" s="4"/>
      <c r="DE846" s="4"/>
      <c r="DF846" s="4"/>
      <c r="DG846" s="4"/>
      <c r="DH846" s="4"/>
      <c r="DI846" s="4"/>
      <c r="DJ846" s="4"/>
    </row>
    <row r="847" spans="1:114" ht="15.75" customHeight="1">
      <c r="A847" s="61"/>
      <c r="B847" s="61"/>
      <c r="C847" s="61"/>
      <c r="D847" s="61"/>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61"/>
      <c r="AY847" s="61"/>
      <c r="AZ847" s="61"/>
      <c r="BA847" s="4"/>
      <c r="BB847" s="4"/>
      <c r="BC847" s="4"/>
      <c r="BD847" s="4"/>
      <c r="BE847" s="4"/>
      <c r="BF847" s="4"/>
      <c r="BG847" s="4"/>
      <c r="BH847" s="4"/>
      <c r="BI847" s="4"/>
      <c r="BJ847" s="4"/>
      <c r="BK847" s="4"/>
      <c r="BL847" s="4"/>
      <c r="BM847" s="4"/>
      <c r="BN847" s="61"/>
      <c r="BO847" s="61"/>
      <c r="BP847" s="61"/>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61"/>
      <c r="CU847" s="61"/>
      <c r="CV847" s="61"/>
      <c r="CW847" s="61"/>
      <c r="CX847" s="61"/>
      <c r="CY847" s="4"/>
      <c r="CZ847" s="4"/>
      <c r="DA847" s="4"/>
      <c r="DB847" s="4"/>
      <c r="DC847" s="4"/>
      <c r="DD847" s="4"/>
      <c r="DE847" s="4"/>
      <c r="DF847" s="4"/>
      <c r="DG847" s="4"/>
      <c r="DH847" s="4"/>
      <c r="DI847" s="4"/>
      <c r="DJ847" s="4"/>
    </row>
    <row r="848" spans="1:114" ht="15.75" customHeight="1">
      <c r="A848" s="61"/>
      <c r="B848" s="61"/>
      <c r="C848" s="61"/>
      <c r="D848" s="61"/>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61"/>
      <c r="AY848" s="61"/>
      <c r="AZ848" s="61"/>
      <c r="BA848" s="4"/>
      <c r="BB848" s="4"/>
      <c r="BC848" s="4"/>
      <c r="BD848" s="4"/>
      <c r="BE848" s="4"/>
      <c r="BF848" s="4"/>
      <c r="BG848" s="4"/>
      <c r="BH848" s="4"/>
      <c r="BI848" s="4"/>
      <c r="BJ848" s="4"/>
      <c r="BK848" s="4"/>
      <c r="BL848" s="4"/>
      <c r="BM848" s="4"/>
      <c r="BN848" s="61"/>
      <c r="BO848" s="61"/>
      <c r="BP848" s="61"/>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61"/>
      <c r="CU848" s="61"/>
      <c r="CV848" s="61"/>
      <c r="CW848" s="61"/>
      <c r="CX848" s="61"/>
      <c r="CY848" s="4"/>
      <c r="CZ848" s="4"/>
      <c r="DA848" s="4"/>
      <c r="DB848" s="4"/>
      <c r="DC848" s="4"/>
      <c r="DD848" s="4"/>
      <c r="DE848" s="4"/>
      <c r="DF848" s="4"/>
      <c r="DG848" s="4"/>
      <c r="DH848" s="4"/>
      <c r="DI848" s="4"/>
      <c r="DJ848" s="4"/>
    </row>
    <row r="849" spans="1:114" ht="15.75" customHeight="1">
      <c r="A849" s="61"/>
      <c r="B849" s="61"/>
      <c r="C849" s="61"/>
      <c r="D849" s="61"/>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61"/>
      <c r="AY849" s="61"/>
      <c r="AZ849" s="61"/>
      <c r="BA849" s="4"/>
      <c r="BB849" s="4"/>
      <c r="BC849" s="4"/>
      <c r="BD849" s="4"/>
      <c r="BE849" s="4"/>
      <c r="BF849" s="4"/>
      <c r="BG849" s="4"/>
      <c r="BH849" s="4"/>
      <c r="BI849" s="4"/>
      <c r="BJ849" s="4"/>
      <c r="BK849" s="4"/>
      <c r="BL849" s="4"/>
      <c r="BM849" s="4"/>
      <c r="BN849" s="61"/>
      <c r="BO849" s="61"/>
      <c r="BP849" s="61"/>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61"/>
      <c r="CU849" s="61"/>
      <c r="CV849" s="61"/>
      <c r="CW849" s="61"/>
      <c r="CX849" s="61"/>
      <c r="CY849" s="4"/>
      <c r="CZ849" s="4"/>
      <c r="DA849" s="4"/>
      <c r="DB849" s="4"/>
      <c r="DC849" s="4"/>
      <c r="DD849" s="4"/>
      <c r="DE849" s="4"/>
      <c r="DF849" s="4"/>
      <c r="DG849" s="4"/>
      <c r="DH849" s="4"/>
      <c r="DI849" s="4"/>
      <c r="DJ849" s="4"/>
    </row>
    <row r="850" spans="1:114" ht="15.75" customHeight="1">
      <c r="A850" s="61"/>
      <c r="B850" s="61"/>
      <c r="C850" s="61"/>
      <c r="D850" s="61"/>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61"/>
      <c r="AY850" s="61"/>
      <c r="AZ850" s="61"/>
      <c r="BA850" s="4"/>
      <c r="BB850" s="4"/>
      <c r="BC850" s="4"/>
      <c r="BD850" s="4"/>
      <c r="BE850" s="4"/>
      <c r="BF850" s="4"/>
      <c r="BG850" s="4"/>
      <c r="BH850" s="4"/>
      <c r="BI850" s="4"/>
      <c r="BJ850" s="4"/>
      <c r="BK850" s="4"/>
      <c r="BL850" s="4"/>
      <c r="BM850" s="4"/>
      <c r="BN850" s="61"/>
      <c r="BO850" s="61"/>
      <c r="BP850" s="61"/>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61"/>
      <c r="CU850" s="61"/>
      <c r="CV850" s="61"/>
      <c r="CW850" s="61"/>
      <c r="CX850" s="61"/>
      <c r="CY850" s="4"/>
      <c r="CZ850" s="4"/>
      <c r="DA850" s="4"/>
      <c r="DB850" s="4"/>
      <c r="DC850" s="4"/>
      <c r="DD850" s="4"/>
      <c r="DE850" s="4"/>
      <c r="DF850" s="4"/>
      <c r="DG850" s="4"/>
      <c r="DH850" s="4"/>
      <c r="DI850" s="4"/>
      <c r="DJ850" s="4"/>
    </row>
    <row r="851" spans="1:114" ht="15.75" customHeight="1">
      <c r="A851" s="61"/>
      <c r="B851" s="61"/>
      <c r="C851" s="61"/>
      <c r="D851" s="61"/>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61"/>
      <c r="AY851" s="61"/>
      <c r="AZ851" s="61"/>
      <c r="BA851" s="4"/>
      <c r="BB851" s="4"/>
      <c r="BC851" s="4"/>
      <c r="BD851" s="4"/>
      <c r="BE851" s="4"/>
      <c r="BF851" s="4"/>
      <c r="BG851" s="4"/>
      <c r="BH851" s="4"/>
      <c r="BI851" s="4"/>
      <c r="BJ851" s="4"/>
      <c r="BK851" s="4"/>
      <c r="BL851" s="4"/>
      <c r="BM851" s="4"/>
      <c r="BN851" s="61"/>
      <c r="BO851" s="61"/>
      <c r="BP851" s="61"/>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61"/>
      <c r="CU851" s="61"/>
      <c r="CV851" s="61"/>
      <c r="CW851" s="61"/>
      <c r="CX851" s="61"/>
      <c r="CY851" s="4"/>
      <c r="CZ851" s="4"/>
      <c r="DA851" s="4"/>
      <c r="DB851" s="4"/>
      <c r="DC851" s="4"/>
      <c r="DD851" s="4"/>
      <c r="DE851" s="4"/>
      <c r="DF851" s="4"/>
      <c r="DG851" s="4"/>
      <c r="DH851" s="4"/>
      <c r="DI851" s="4"/>
      <c r="DJ851" s="4"/>
    </row>
    <row r="852" spans="1:114" ht="15.75" customHeight="1">
      <c r="A852" s="61"/>
      <c r="B852" s="61"/>
      <c r="C852" s="61"/>
      <c r="D852" s="61"/>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61"/>
      <c r="AY852" s="61"/>
      <c r="AZ852" s="61"/>
      <c r="BA852" s="4"/>
      <c r="BB852" s="4"/>
      <c r="BC852" s="4"/>
      <c r="BD852" s="4"/>
      <c r="BE852" s="4"/>
      <c r="BF852" s="4"/>
      <c r="BG852" s="4"/>
      <c r="BH852" s="4"/>
      <c r="BI852" s="4"/>
      <c r="BJ852" s="4"/>
      <c r="BK852" s="4"/>
      <c r="BL852" s="4"/>
      <c r="BM852" s="4"/>
      <c r="BN852" s="61"/>
      <c r="BO852" s="61"/>
      <c r="BP852" s="61"/>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61"/>
      <c r="CU852" s="61"/>
      <c r="CV852" s="61"/>
      <c r="CW852" s="61"/>
      <c r="CX852" s="61"/>
      <c r="CY852" s="4"/>
      <c r="CZ852" s="4"/>
      <c r="DA852" s="4"/>
      <c r="DB852" s="4"/>
      <c r="DC852" s="4"/>
      <c r="DD852" s="4"/>
      <c r="DE852" s="4"/>
      <c r="DF852" s="4"/>
      <c r="DG852" s="4"/>
      <c r="DH852" s="4"/>
      <c r="DI852" s="4"/>
      <c r="DJ852" s="4"/>
    </row>
    <row r="853" spans="1:114" ht="15.75" customHeight="1">
      <c r="A853" s="61"/>
      <c r="B853" s="61"/>
      <c r="C853" s="61"/>
      <c r="D853" s="61"/>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61"/>
      <c r="AY853" s="61"/>
      <c r="AZ853" s="61"/>
      <c r="BA853" s="4"/>
      <c r="BB853" s="4"/>
      <c r="BC853" s="4"/>
      <c r="BD853" s="4"/>
      <c r="BE853" s="4"/>
      <c r="BF853" s="4"/>
      <c r="BG853" s="4"/>
      <c r="BH853" s="4"/>
      <c r="BI853" s="4"/>
      <c r="BJ853" s="4"/>
      <c r="BK853" s="4"/>
      <c r="BL853" s="4"/>
      <c r="BM853" s="4"/>
      <c r="BN853" s="61"/>
      <c r="BO853" s="61"/>
      <c r="BP853" s="61"/>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61"/>
      <c r="CU853" s="61"/>
      <c r="CV853" s="61"/>
      <c r="CW853" s="61"/>
      <c r="CX853" s="61"/>
      <c r="CY853" s="4"/>
      <c r="CZ853" s="4"/>
      <c r="DA853" s="4"/>
      <c r="DB853" s="4"/>
      <c r="DC853" s="4"/>
      <c r="DD853" s="4"/>
      <c r="DE853" s="4"/>
      <c r="DF853" s="4"/>
      <c r="DG853" s="4"/>
      <c r="DH853" s="4"/>
      <c r="DI853" s="4"/>
      <c r="DJ853" s="4"/>
    </row>
    <row r="854" spans="1:114" ht="15.75" customHeight="1">
      <c r="A854" s="61"/>
      <c r="B854" s="61"/>
      <c r="C854" s="61"/>
      <c r="D854" s="61"/>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61"/>
      <c r="AY854" s="61"/>
      <c r="AZ854" s="61"/>
      <c r="BA854" s="4"/>
      <c r="BB854" s="4"/>
      <c r="BC854" s="4"/>
      <c r="BD854" s="4"/>
      <c r="BE854" s="4"/>
      <c r="BF854" s="4"/>
      <c r="BG854" s="4"/>
      <c r="BH854" s="4"/>
      <c r="BI854" s="4"/>
      <c r="BJ854" s="4"/>
      <c r="BK854" s="4"/>
      <c r="BL854" s="4"/>
      <c r="BM854" s="4"/>
      <c r="BN854" s="61"/>
      <c r="BO854" s="61"/>
      <c r="BP854" s="61"/>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61"/>
      <c r="CU854" s="61"/>
      <c r="CV854" s="61"/>
      <c r="CW854" s="61"/>
      <c r="CX854" s="61"/>
      <c r="CY854" s="4"/>
      <c r="CZ854" s="4"/>
      <c r="DA854" s="4"/>
      <c r="DB854" s="4"/>
      <c r="DC854" s="4"/>
      <c r="DD854" s="4"/>
      <c r="DE854" s="4"/>
      <c r="DF854" s="4"/>
      <c r="DG854" s="4"/>
      <c r="DH854" s="4"/>
      <c r="DI854" s="4"/>
      <c r="DJ854" s="4"/>
    </row>
    <row r="855" spans="1:114" ht="15.75" customHeight="1">
      <c r="A855" s="61"/>
      <c r="B855" s="61"/>
      <c r="C855" s="61"/>
      <c r="D855" s="61"/>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61"/>
      <c r="AY855" s="61"/>
      <c r="AZ855" s="61"/>
      <c r="BA855" s="4"/>
      <c r="BB855" s="4"/>
      <c r="BC855" s="4"/>
      <c r="BD855" s="4"/>
      <c r="BE855" s="4"/>
      <c r="BF855" s="4"/>
      <c r="BG855" s="4"/>
      <c r="BH855" s="4"/>
      <c r="BI855" s="4"/>
      <c r="BJ855" s="4"/>
      <c r="BK855" s="4"/>
      <c r="BL855" s="4"/>
      <c r="BM855" s="4"/>
      <c r="BN855" s="61"/>
      <c r="BO855" s="61"/>
      <c r="BP855" s="61"/>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61"/>
      <c r="CU855" s="61"/>
      <c r="CV855" s="61"/>
      <c r="CW855" s="61"/>
      <c r="CX855" s="61"/>
      <c r="CY855" s="4"/>
      <c r="CZ855" s="4"/>
      <c r="DA855" s="4"/>
      <c r="DB855" s="4"/>
      <c r="DC855" s="4"/>
      <c r="DD855" s="4"/>
      <c r="DE855" s="4"/>
      <c r="DF855" s="4"/>
      <c r="DG855" s="4"/>
      <c r="DH855" s="4"/>
      <c r="DI855" s="4"/>
      <c r="DJ855" s="4"/>
    </row>
    <row r="856" spans="1:114" ht="15.75" customHeight="1">
      <c r="A856" s="61"/>
      <c r="B856" s="61"/>
      <c r="C856" s="61"/>
      <c r="D856" s="61"/>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61"/>
      <c r="AY856" s="61"/>
      <c r="AZ856" s="61"/>
      <c r="BA856" s="4"/>
      <c r="BB856" s="4"/>
      <c r="BC856" s="4"/>
      <c r="BD856" s="4"/>
      <c r="BE856" s="4"/>
      <c r="BF856" s="4"/>
      <c r="BG856" s="4"/>
      <c r="BH856" s="4"/>
      <c r="BI856" s="4"/>
      <c r="BJ856" s="4"/>
      <c r="BK856" s="4"/>
      <c r="BL856" s="4"/>
      <c r="BM856" s="4"/>
      <c r="BN856" s="61"/>
      <c r="BO856" s="61"/>
      <c r="BP856" s="61"/>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61"/>
      <c r="CU856" s="61"/>
      <c r="CV856" s="61"/>
      <c r="CW856" s="61"/>
      <c r="CX856" s="61"/>
      <c r="CY856" s="4"/>
      <c r="CZ856" s="4"/>
      <c r="DA856" s="4"/>
      <c r="DB856" s="4"/>
      <c r="DC856" s="4"/>
      <c r="DD856" s="4"/>
      <c r="DE856" s="4"/>
      <c r="DF856" s="4"/>
      <c r="DG856" s="4"/>
      <c r="DH856" s="4"/>
      <c r="DI856" s="4"/>
      <c r="DJ856" s="4"/>
    </row>
    <row r="857" spans="1:114" ht="15.75" customHeight="1">
      <c r="A857" s="61"/>
      <c r="B857" s="61"/>
      <c r="C857" s="61"/>
      <c r="D857" s="61"/>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61"/>
      <c r="AY857" s="61"/>
      <c r="AZ857" s="61"/>
      <c r="BA857" s="4"/>
      <c r="BB857" s="4"/>
      <c r="BC857" s="4"/>
      <c r="BD857" s="4"/>
      <c r="BE857" s="4"/>
      <c r="BF857" s="4"/>
      <c r="BG857" s="4"/>
      <c r="BH857" s="4"/>
      <c r="BI857" s="4"/>
      <c r="BJ857" s="4"/>
      <c r="BK857" s="4"/>
      <c r="BL857" s="4"/>
      <c r="BM857" s="4"/>
      <c r="BN857" s="61"/>
      <c r="BO857" s="61"/>
      <c r="BP857" s="61"/>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61"/>
      <c r="CU857" s="61"/>
      <c r="CV857" s="61"/>
      <c r="CW857" s="61"/>
      <c r="CX857" s="61"/>
      <c r="CY857" s="4"/>
      <c r="CZ857" s="4"/>
      <c r="DA857" s="4"/>
      <c r="DB857" s="4"/>
      <c r="DC857" s="4"/>
      <c r="DD857" s="4"/>
      <c r="DE857" s="4"/>
      <c r="DF857" s="4"/>
      <c r="DG857" s="4"/>
      <c r="DH857" s="4"/>
      <c r="DI857" s="4"/>
      <c r="DJ857" s="4"/>
    </row>
    <row r="858" spans="1:114" ht="15.75" customHeight="1">
      <c r="A858" s="61"/>
      <c r="B858" s="61"/>
      <c r="C858" s="61"/>
      <c r="D858" s="61"/>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61"/>
      <c r="AY858" s="61"/>
      <c r="AZ858" s="61"/>
      <c r="BA858" s="4"/>
      <c r="BB858" s="4"/>
      <c r="BC858" s="4"/>
      <c r="BD858" s="4"/>
      <c r="BE858" s="4"/>
      <c r="BF858" s="4"/>
      <c r="BG858" s="4"/>
      <c r="BH858" s="4"/>
      <c r="BI858" s="4"/>
      <c r="BJ858" s="4"/>
      <c r="BK858" s="4"/>
      <c r="BL858" s="4"/>
      <c r="BM858" s="4"/>
      <c r="BN858" s="61"/>
      <c r="BO858" s="61"/>
      <c r="BP858" s="61"/>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61"/>
      <c r="CU858" s="61"/>
      <c r="CV858" s="61"/>
      <c r="CW858" s="61"/>
      <c r="CX858" s="61"/>
      <c r="CY858" s="4"/>
      <c r="CZ858" s="4"/>
      <c r="DA858" s="4"/>
      <c r="DB858" s="4"/>
      <c r="DC858" s="4"/>
      <c r="DD858" s="4"/>
      <c r="DE858" s="4"/>
      <c r="DF858" s="4"/>
      <c r="DG858" s="4"/>
      <c r="DH858" s="4"/>
      <c r="DI858" s="4"/>
      <c r="DJ858" s="4"/>
    </row>
    <row r="859" spans="1:114" ht="15.75" customHeight="1">
      <c r="A859" s="61"/>
      <c r="B859" s="61"/>
      <c r="C859" s="61"/>
      <c r="D859" s="61"/>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61"/>
      <c r="AY859" s="61"/>
      <c r="AZ859" s="61"/>
      <c r="BA859" s="4"/>
      <c r="BB859" s="4"/>
      <c r="BC859" s="4"/>
      <c r="BD859" s="4"/>
      <c r="BE859" s="4"/>
      <c r="BF859" s="4"/>
      <c r="BG859" s="4"/>
      <c r="BH859" s="4"/>
      <c r="BI859" s="4"/>
      <c r="BJ859" s="4"/>
      <c r="BK859" s="4"/>
      <c r="BL859" s="4"/>
      <c r="BM859" s="4"/>
      <c r="BN859" s="61"/>
      <c r="BO859" s="61"/>
      <c r="BP859" s="61"/>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61"/>
      <c r="CU859" s="61"/>
      <c r="CV859" s="61"/>
      <c r="CW859" s="61"/>
      <c r="CX859" s="61"/>
      <c r="CY859" s="4"/>
      <c r="CZ859" s="4"/>
      <c r="DA859" s="4"/>
      <c r="DB859" s="4"/>
      <c r="DC859" s="4"/>
      <c r="DD859" s="4"/>
      <c r="DE859" s="4"/>
      <c r="DF859" s="4"/>
      <c r="DG859" s="4"/>
      <c r="DH859" s="4"/>
      <c r="DI859" s="4"/>
      <c r="DJ859" s="4"/>
    </row>
    <row r="860" spans="1:114" ht="15.75" customHeight="1">
      <c r="A860" s="61"/>
      <c r="B860" s="61"/>
      <c r="C860" s="61"/>
      <c r="D860" s="61"/>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61"/>
      <c r="AY860" s="61"/>
      <c r="AZ860" s="61"/>
      <c r="BA860" s="4"/>
      <c r="BB860" s="4"/>
      <c r="BC860" s="4"/>
      <c r="BD860" s="4"/>
      <c r="BE860" s="4"/>
      <c r="BF860" s="4"/>
      <c r="BG860" s="4"/>
      <c r="BH860" s="4"/>
      <c r="BI860" s="4"/>
      <c r="BJ860" s="4"/>
      <c r="BK860" s="4"/>
      <c r="BL860" s="4"/>
      <c r="BM860" s="4"/>
      <c r="BN860" s="61"/>
      <c r="BO860" s="61"/>
      <c r="BP860" s="61"/>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61"/>
      <c r="CU860" s="61"/>
      <c r="CV860" s="61"/>
      <c r="CW860" s="61"/>
      <c r="CX860" s="61"/>
      <c r="CY860" s="4"/>
      <c r="CZ860" s="4"/>
      <c r="DA860" s="4"/>
      <c r="DB860" s="4"/>
      <c r="DC860" s="4"/>
      <c r="DD860" s="4"/>
      <c r="DE860" s="4"/>
      <c r="DF860" s="4"/>
      <c r="DG860" s="4"/>
      <c r="DH860" s="4"/>
      <c r="DI860" s="4"/>
      <c r="DJ860" s="4"/>
    </row>
    <row r="861" spans="1:114" ht="15.75" customHeight="1">
      <c r="A861" s="61"/>
      <c r="B861" s="61"/>
      <c r="C861" s="61"/>
      <c r="D861" s="61"/>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61"/>
      <c r="AY861" s="61"/>
      <c r="AZ861" s="61"/>
      <c r="BA861" s="4"/>
      <c r="BB861" s="4"/>
      <c r="BC861" s="4"/>
      <c r="BD861" s="4"/>
      <c r="BE861" s="4"/>
      <c r="BF861" s="4"/>
      <c r="BG861" s="4"/>
      <c r="BH861" s="4"/>
      <c r="BI861" s="4"/>
      <c r="BJ861" s="4"/>
      <c r="BK861" s="4"/>
      <c r="BL861" s="4"/>
      <c r="BM861" s="4"/>
      <c r="BN861" s="61"/>
      <c r="BO861" s="61"/>
      <c r="BP861" s="61"/>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61"/>
      <c r="CU861" s="61"/>
      <c r="CV861" s="61"/>
      <c r="CW861" s="61"/>
      <c r="CX861" s="61"/>
      <c r="CY861" s="4"/>
      <c r="CZ861" s="4"/>
      <c r="DA861" s="4"/>
      <c r="DB861" s="4"/>
      <c r="DC861" s="4"/>
      <c r="DD861" s="4"/>
      <c r="DE861" s="4"/>
      <c r="DF861" s="4"/>
      <c r="DG861" s="4"/>
      <c r="DH861" s="4"/>
      <c r="DI861" s="4"/>
      <c r="DJ861" s="4"/>
    </row>
    <row r="862" spans="1:114" ht="15.75" customHeight="1">
      <c r="A862" s="61"/>
      <c r="B862" s="61"/>
      <c r="C862" s="61"/>
      <c r="D862" s="61"/>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61"/>
      <c r="AY862" s="61"/>
      <c r="AZ862" s="61"/>
      <c r="BA862" s="4"/>
      <c r="BB862" s="4"/>
      <c r="BC862" s="4"/>
      <c r="BD862" s="4"/>
      <c r="BE862" s="4"/>
      <c r="BF862" s="4"/>
      <c r="BG862" s="4"/>
      <c r="BH862" s="4"/>
      <c r="BI862" s="4"/>
      <c r="BJ862" s="4"/>
      <c r="BK862" s="4"/>
      <c r="BL862" s="4"/>
      <c r="BM862" s="4"/>
      <c r="BN862" s="61"/>
      <c r="BO862" s="61"/>
      <c r="BP862" s="61"/>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61"/>
      <c r="CU862" s="61"/>
      <c r="CV862" s="61"/>
      <c r="CW862" s="61"/>
      <c r="CX862" s="61"/>
      <c r="CY862" s="4"/>
      <c r="CZ862" s="4"/>
      <c r="DA862" s="4"/>
      <c r="DB862" s="4"/>
      <c r="DC862" s="4"/>
      <c r="DD862" s="4"/>
      <c r="DE862" s="4"/>
      <c r="DF862" s="4"/>
      <c r="DG862" s="4"/>
      <c r="DH862" s="4"/>
      <c r="DI862" s="4"/>
      <c r="DJ862" s="4"/>
    </row>
    <row r="863" spans="1:114" ht="15.75" customHeight="1">
      <c r="A863" s="61"/>
      <c r="B863" s="61"/>
      <c r="C863" s="61"/>
      <c r="D863" s="61"/>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61"/>
      <c r="AY863" s="61"/>
      <c r="AZ863" s="61"/>
      <c r="BA863" s="4"/>
      <c r="BB863" s="4"/>
      <c r="BC863" s="4"/>
      <c r="BD863" s="4"/>
      <c r="BE863" s="4"/>
      <c r="BF863" s="4"/>
      <c r="BG863" s="4"/>
      <c r="BH863" s="4"/>
      <c r="BI863" s="4"/>
      <c r="BJ863" s="4"/>
      <c r="BK863" s="4"/>
      <c r="BL863" s="4"/>
      <c r="BM863" s="4"/>
      <c r="BN863" s="61"/>
      <c r="BO863" s="61"/>
      <c r="BP863" s="61"/>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61"/>
      <c r="CU863" s="61"/>
      <c r="CV863" s="61"/>
      <c r="CW863" s="61"/>
      <c r="CX863" s="61"/>
      <c r="CY863" s="4"/>
      <c r="CZ863" s="4"/>
      <c r="DA863" s="4"/>
      <c r="DB863" s="4"/>
      <c r="DC863" s="4"/>
      <c r="DD863" s="4"/>
      <c r="DE863" s="4"/>
      <c r="DF863" s="4"/>
      <c r="DG863" s="4"/>
      <c r="DH863" s="4"/>
      <c r="DI863" s="4"/>
      <c r="DJ863" s="4"/>
    </row>
    <row r="864" spans="1:114" ht="15.75" customHeight="1">
      <c r="A864" s="61"/>
      <c r="B864" s="61"/>
      <c r="C864" s="61"/>
      <c r="D864" s="61"/>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61"/>
      <c r="AY864" s="61"/>
      <c r="AZ864" s="61"/>
      <c r="BA864" s="4"/>
      <c r="BB864" s="4"/>
      <c r="BC864" s="4"/>
      <c r="BD864" s="4"/>
      <c r="BE864" s="4"/>
      <c r="BF864" s="4"/>
      <c r="BG864" s="4"/>
      <c r="BH864" s="4"/>
      <c r="BI864" s="4"/>
      <c r="BJ864" s="4"/>
      <c r="BK864" s="4"/>
      <c r="BL864" s="4"/>
      <c r="BM864" s="4"/>
      <c r="BN864" s="61"/>
      <c r="BO864" s="61"/>
      <c r="BP864" s="61"/>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61"/>
      <c r="CU864" s="61"/>
      <c r="CV864" s="61"/>
      <c r="CW864" s="61"/>
      <c r="CX864" s="61"/>
      <c r="CY864" s="4"/>
      <c r="CZ864" s="4"/>
      <c r="DA864" s="4"/>
      <c r="DB864" s="4"/>
      <c r="DC864" s="4"/>
      <c r="DD864" s="4"/>
      <c r="DE864" s="4"/>
      <c r="DF864" s="4"/>
      <c r="DG864" s="4"/>
      <c r="DH864" s="4"/>
      <c r="DI864" s="4"/>
      <c r="DJ864" s="4"/>
    </row>
    <row r="865" spans="1:114" ht="15.75" customHeight="1">
      <c r="A865" s="61"/>
      <c r="B865" s="61"/>
      <c r="C865" s="61"/>
      <c r="D865" s="61"/>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61"/>
      <c r="AY865" s="61"/>
      <c r="AZ865" s="61"/>
      <c r="BA865" s="4"/>
      <c r="BB865" s="4"/>
      <c r="BC865" s="4"/>
      <c r="BD865" s="4"/>
      <c r="BE865" s="4"/>
      <c r="BF865" s="4"/>
      <c r="BG865" s="4"/>
      <c r="BH865" s="4"/>
      <c r="BI865" s="4"/>
      <c r="BJ865" s="4"/>
      <c r="BK865" s="4"/>
      <c r="BL865" s="4"/>
      <c r="BM865" s="4"/>
      <c r="BN865" s="61"/>
      <c r="BO865" s="61"/>
      <c r="BP865" s="61"/>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61"/>
      <c r="CU865" s="61"/>
      <c r="CV865" s="61"/>
      <c r="CW865" s="61"/>
      <c r="CX865" s="61"/>
      <c r="CY865" s="4"/>
      <c r="CZ865" s="4"/>
      <c r="DA865" s="4"/>
      <c r="DB865" s="4"/>
      <c r="DC865" s="4"/>
      <c r="DD865" s="4"/>
      <c r="DE865" s="4"/>
      <c r="DF865" s="4"/>
      <c r="DG865" s="4"/>
      <c r="DH865" s="4"/>
      <c r="DI865" s="4"/>
      <c r="DJ865" s="4"/>
    </row>
    <row r="866" spans="1:114" ht="15.75" customHeight="1">
      <c r="A866" s="61"/>
      <c r="B866" s="61"/>
      <c r="C866" s="61"/>
      <c r="D866" s="61"/>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61"/>
      <c r="AY866" s="61"/>
      <c r="AZ866" s="61"/>
      <c r="BA866" s="4"/>
      <c r="BB866" s="4"/>
      <c r="BC866" s="4"/>
      <c r="BD866" s="4"/>
      <c r="BE866" s="4"/>
      <c r="BF866" s="4"/>
      <c r="BG866" s="4"/>
      <c r="BH866" s="4"/>
      <c r="BI866" s="4"/>
      <c r="BJ866" s="4"/>
      <c r="BK866" s="4"/>
      <c r="BL866" s="4"/>
      <c r="BM866" s="4"/>
      <c r="BN866" s="61"/>
      <c r="BO866" s="61"/>
      <c r="BP866" s="61"/>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61"/>
      <c r="CU866" s="61"/>
      <c r="CV866" s="61"/>
      <c r="CW866" s="61"/>
      <c r="CX866" s="61"/>
      <c r="CY866" s="4"/>
      <c r="CZ866" s="4"/>
      <c r="DA866" s="4"/>
      <c r="DB866" s="4"/>
      <c r="DC866" s="4"/>
      <c r="DD866" s="4"/>
      <c r="DE866" s="4"/>
      <c r="DF866" s="4"/>
      <c r="DG866" s="4"/>
      <c r="DH866" s="4"/>
      <c r="DI866" s="4"/>
      <c r="DJ866" s="4"/>
    </row>
    <row r="867" spans="1:114" ht="15.75" customHeight="1">
      <c r="A867" s="61"/>
      <c r="B867" s="61"/>
      <c r="C867" s="61"/>
      <c r="D867" s="61"/>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61"/>
      <c r="AY867" s="61"/>
      <c r="AZ867" s="61"/>
      <c r="BA867" s="4"/>
      <c r="BB867" s="4"/>
      <c r="BC867" s="4"/>
      <c r="BD867" s="4"/>
      <c r="BE867" s="4"/>
      <c r="BF867" s="4"/>
      <c r="BG867" s="4"/>
      <c r="BH867" s="4"/>
      <c r="BI867" s="4"/>
      <c r="BJ867" s="4"/>
      <c r="BK867" s="4"/>
      <c r="BL867" s="4"/>
      <c r="BM867" s="4"/>
      <c r="BN867" s="61"/>
      <c r="BO867" s="61"/>
      <c r="BP867" s="61"/>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61"/>
      <c r="CU867" s="61"/>
      <c r="CV867" s="61"/>
      <c r="CW867" s="61"/>
      <c r="CX867" s="61"/>
      <c r="CY867" s="4"/>
      <c r="CZ867" s="4"/>
      <c r="DA867" s="4"/>
      <c r="DB867" s="4"/>
      <c r="DC867" s="4"/>
      <c r="DD867" s="4"/>
      <c r="DE867" s="4"/>
      <c r="DF867" s="4"/>
      <c r="DG867" s="4"/>
      <c r="DH867" s="4"/>
      <c r="DI867" s="4"/>
      <c r="DJ867" s="4"/>
    </row>
    <row r="868" spans="1:114" ht="15.75" customHeight="1">
      <c r="A868" s="61"/>
      <c r="B868" s="61"/>
      <c r="C868" s="61"/>
      <c r="D868" s="61"/>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61"/>
      <c r="AY868" s="61"/>
      <c r="AZ868" s="61"/>
      <c r="BA868" s="4"/>
      <c r="BB868" s="4"/>
      <c r="BC868" s="4"/>
      <c r="BD868" s="4"/>
      <c r="BE868" s="4"/>
      <c r="BF868" s="4"/>
      <c r="BG868" s="4"/>
      <c r="BH868" s="4"/>
      <c r="BI868" s="4"/>
      <c r="BJ868" s="4"/>
      <c r="BK868" s="4"/>
      <c r="BL868" s="4"/>
      <c r="BM868" s="4"/>
      <c r="BN868" s="61"/>
      <c r="BO868" s="61"/>
      <c r="BP868" s="61"/>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61"/>
      <c r="CU868" s="61"/>
      <c r="CV868" s="61"/>
      <c r="CW868" s="61"/>
      <c r="CX868" s="61"/>
      <c r="CY868" s="4"/>
      <c r="CZ868" s="4"/>
      <c r="DA868" s="4"/>
      <c r="DB868" s="4"/>
      <c r="DC868" s="4"/>
      <c r="DD868" s="4"/>
      <c r="DE868" s="4"/>
      <c r="DF868" s="4"/>
      <c r="DG868" s="4"/>
      <c r="DH868" s="4"/>
      <c r="DI868" s="4"/>
      <c r="DJ868" s="4"/>
    </row>
    <row r="869" spans="1:114" ht="15.75" customHeight="1">
      <c r="A869" s="61"/>
      <c r="B869" s="61"/>
      <c r="C869" s="61"/>
      <c r="D869" s="61"/>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61"/>
      <c r="AY869" s="61"/>
      <c r="AZ869" s="61"/>
      <c r="BA869" s="4"/>
      <c r="BB869" s="4"/>
      <c r="BC869" s="4"/>
      <c r="BD869" s="4"/>
      <c r="BE869" s="4"/>
      <c r="BF869" s="4"/>
      <c r="BG869" s="4"/>
      <c r="BH869" s="4"/>
      <c r="BI869" s="4"/>
      <c r="BJ869" s="4"/>
      <c r="BK869" s="4"/>
      <c r="BL869" s="4"/>
      <c r="BM869" s="4"/>
      <c r="BN869" s="61"/>
      <c r="BO869" s="61"/>
      <c r="BP869" s="61"/>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61"/>
      <c r="CU869" s="61"/>
      <c r="CV869" s="61"/>
      <c r="CW869" s="61"/>
      <c r="CX869" s="61"/>
      <c r="CY869" s="4"/>
      <c r="CZ869" s="4"/>
      <c r="DA869" s="4"/>
      <c r="DB869" s="4"/>
      <c r="DC869" s="4"/>
      <c r="DD869" s="4"/>
      <c r="DE869" s="4"/>
      <c r="DF869" s="4"/>
      <c r="DG869" s="4"/>
      <c r="DH869" s="4"/>
      <c r="DI869" s="4"/>
      <c r="DJ869" s="4"/>
    </row>
    <row r="870" spans="1:114" ht="15.75" customHeight="1">
      <c r="A870" s="61"/>
      <c r="B870" s="61"/>
      <c r="C870" s="61"/>
      <c r="D870" s="61"/>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61"/>
      <c r="AY870" s="61"/>
      <c r="AZ870" s="61"/>
      <c r="BA870" s="4"/>
      <c r="BB870" s="4"/>
      <c r="BC870" s="4"/>
      <c r="BD870" s="4"/>
      <c r="BE870" s="4"/>
      <c r="BF870" s="4"/>
      <c r="BG870" s="4"/>
      <c r="BH870" s="4"/>
      <c r="BI870" s="4"/>
      <c r="BJ870" s="4"/>
      <c r="BK870" s="4"/>
      <c r="BL870" s="4"/>
      <c r="BM870" s="4"/>
      <c r="BN870" s="61"/>
      <c r="BO870" s="61"/>
      <c r="BP870" s="61"/>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61"/>
      <c r="CU870" s="61"/>
      <c r="CV870" s="61"/>
      <c r="CW870" s="61"/>
      <c r="CX870" s="61"/>
      <c r="CY870" s="4"/>
      <c r="CZ870" s="4"/>
      <c r="DA870" s="4"/>
      <c r="DB870" s="4"/>
      <c r="DC870" s="4"/>
      <c r="DD870" s="4"/>
      <c r="DE870" s="4"/>
      <c r="DF870" s="4"/>
      <c r="DG870" s="4"/>
      <c r="DH870" s="4"/>
      <c r="DI870" s="4"/>
      <c r="DJ870" s="4"/>
    </row>
    <row r="871" spans="1:114" ht="15.75" customHeight="1">
      <c r="A871" s="61"/>
      <c r="B871" s="61"/>
      <c r="C871" s="61"/>
      <c r="D871" s="61"/>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61"/>
      <c r="AY871" s="61"/>
      <c r="AZ871" s="61"/>
      <c r="BA871" s="4"/>
      <c r="BB871" s="4"/>
      <c r="BC871" s="4"/>
      <c r="BD871" s="4"/>
      <c r="BE871" s="4"/>
      <c r="BF871" s="4"/>
      <c r="BG871" s="4"/>
      <c r="BH871" s="4"/>
      <c r="BI871" s="4"/>
      <c r="BJ871" s="4"/>
      <c r="BK871" s="4"/>
      <c r="BL871" s="4"/>
      <c r="BM871" s="4"/>
      <c r="BN871" s="61"/>
      <c r="BO871" s="61"/>
      <c r="BP871" s="61"/>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61"/>
      <c r="CU871" s="61"/>
      <c r="CV871" s="61"/>
      <c r="CW871" s="61"/>
      <c r="CX871" s="61"/>
      <c r="CY871" s="4"/>
      <c r="CZ871" s="4"/>
      <c r="DA871" s="4"/>
      <c r="DB871" s="4"/>
      <c r="DC871" s="4"/>
      <c r="DD871" s="4"/>
      <c r="DE871" s="4"/>
      <c r="DF871" s="4"/>
      <c r="DG871" s="4"/>
      <c r="DH871" s="4"/>
      <c r="DI871" s="4"/>
      <c r="DJ871" s="4"/>
    </row>
    <row r="872" spans="1:114" ht="15.75" customHeight="1">
      <c r="A872" s="61"/>
      <c r="B872" s="61"/>
      <c r="C872" s="61"/>
      <c r="D872" s="61"/>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61"/>
      <c r="AY872" s="61"/>
      <c r="AZ872" s="61"/>
      <c r="BA872" s="4"/>
      <c r="BB872" s="4"/>
      <c r="BC872" s="4"/>
      <c r="BD872" s="4"/>
      <c r="BE872" s="4"/>
      <c r="BF872" s="4"/>
      <c r="BG872" s="4"/>
      <c r="BH872" s="4"/>
      <c r="BI872" s="4"/>
      <c r="BJ872" s="4"/>
      <c r="BK872" s="4"/>
      <c r="BL872" s="4"/>
      <c r="BM872" s="4"/>
      <c r="BN872" s="61"/>
      <c r="BO872" s="61"/>
      <c r="BP872" s="61"/>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61"/>
      <c r="CU872" s="61"/>
      <c r="CV872" s="61"/>
      <c r="CW872" s="61"/>
      <c r="CX872" s="61"/>
      <c r="CY872" s="4"/>
      <c r="CZ872" s="4"/>
      <c r="DA872" s="4"/>
      <c r="DB872" s="4"/>
      <c r="DC872" s="4"/>
      <c r="DD872" s="4"/>
      <c r="DE872" s="4"/>
      <c r="DF872" s="4"/>
      <c r="DG872" s="4"/>
      <c r="DH872" s="4"/>
      <c r="DI872" s="4"/>
      <c r="DJ872" s="4"/>
    </row>
    <row r="873" spans="1:114" ht="15.75" customHeight="1">
      <c r="A873" s="61"/>
      <c r="B873" s="61"/>
      <c r="C873" s="61"/>
      <c r="D873" s="61"/>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61"/>
      <c r="AY873" s="61"/>
      <c r="AZ873" s="61"/>
      <c r="BA873" s="4"/>
      <c r="BB873" s="4"/>
      <c r="BC873" s="4"/>
      <c r="BD873" s="4"/>
      <c r="BE873" s="4"/>
      <c r="BF873" s="4"/>
      <c r="BG873" s="4"/>
      <c r="BH873" s="4"/>
      <c r="BI873" s="4"/>
      <c r="BJ873" s="4"/>
      <c r="BK873" s="4"/>
      <c r="BL873" s="4"/>
      <c r="BM873" s="4"/>
      <c r="BN873" s="61"/>
      <c r="BO873" s="61"/>
      <c r="BP873" s="61"/>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61"/>
      <c r="CU873" s="61"/>
      <c r="CV873" s="61"/>
      <c r="CW873" s="61"/>
      <c r="CX873" s="61"/>
      <c r="CY873" s="4"/>
      <c r="CZ873" s="4"/>
      <c r="DA873" s="4"/>
      <c r="DB873" s="4"/>
      <c r="DC873" s="4"/>
      <c r="DD873" s="4"/>
      <c r="DE873" s="4"/>
      <c r="DF873" s="4"/>
      <c r="DG873" s="4"/>
      <c r="DH873" s="4"/>
      <c r="DI873" s="4"/>
      <c r="DJ873" s="4"/>
    </row>
    <row r="874" spans="1:114" ht="15.75" customHeight="1">
      <c r="A874" s="61"/>
      <c r="B874" s="61"/>
      <c r="C874" s="61"/>
      <c r="D874" s="61"/>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61"/>
      <c r="AY874" s="61"/>
      <c r="AZ874" s="61"/>
      <c r="BA874" s="4"/>
      <c r="BB874" s="4"/>
      <c r="BC874" s="4"/>
      <c r="BD874" s="4"/>
      <c r="BE874" s="4"/>
      <c r="BF874" s="4"/>
      <c r="BG874" s="4"/>
      <c r="BH874" s="4"/>
      <c r="BI874" s="4"/>
      <c r="BJ874" s="4"/>
      <c r="BK874" s="4"/>
      <c r="BL874" s="4"/>
      <c r="BM874" s="4"/>
      <c r="BN874" s="61"/>
      <c r="BO874" s="61"/>
      <c r="BP874" s="61"/>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61"/>
      <c r="CU874" s="61"/>
      <c r="CV874" s="61"/>
      <c r="CW874" s="61"/>
      <c r="CX874" s="61"/>
      <c r="CY874" s="4"/>
      <c r="CZ874" s="4"/>
      <c r="DA874" s="4"/>
      <c r="DB874" s="4"/>
      <c r="DC874" s="4"/>
      <c r="DD874" s="4"/>
      <c r="DE874" s="4"/>
      <c r="DF874" s="4"/>
      <c r="DG874" s="4"/>
      <c r="DH874" s="4"/>
      <c r="DI874" s="4"/>
      <c r="DJ874" s="4"/>
    </row>
    <row r="875" spans="1:114" ht="15.75" customHeight="1">
      <c r="A875" s="61"/>
      <c r="B875" s="61"/>
      <c r="C875" s="61"/>
      <c r="D875" s="61"/>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61"/>
      <c r="AY875" s="61"/>
      <c r="AZ875" s="61"/>
      <c r="BA875" s="4"/>
      <c r="BB875" s="4"/>
      <c r="BC875" s="4"/>
      <c r="BD875" s="4"/>
      <c r="BE875" s="4"/>
      <c r="BF875" s="4"/>
      <c r="BG875" s="4"/>
      <c r="BH875" s="4"/>
      <c r="BI875" s="4"/>
      <c r="BJ875" s="4"/>
      <c r="BK875" s="4"/>
      <c r="BL875" s="4"/>
      <c r="BM875" s="4"/>
      <c r="BN875" s="61"/>
      <c r="BO875" s="61"/>
      <c r="BP875" s="61"/>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61"/>
      <c r="CU875" s="61"/>
      <c r="CV875" s="61"/>
      <c r="CW875" s="61"/>
      <c r="CX875" s="61"/>
      <c r="CY875" s="4"/>
      <c r="CZ875" s="4"/>
      <c r="DA875" s="4"/>
      <c r="DB875" s="4"/>
      <c r="DC875" s="4"/>
      <c r="DD875" s="4"/>
      <c r="DE875" s="4"/>
      <c r="DF875" s="4"/>
      <c r="DG875" s="4"/>
      <c r="DH875" s="4"/>
      <c r="DI875" s="4"/>
      <c r="DJ875" s="4"/>
    </row>
    <row r="876" spans="1:114" ht="15.75" customHeight="1">
      <c r="A876" s="61"/>
      <c r="B876" s="61"/>
      <c r="C876" s="61"/>
      <c r="D876" s="61"/>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61"/>
      <c r="AY876" s="61"/>
      <c r="AZ876" s="61"/>
      <c r="BA876" s="4"/>
      <c r="BB876" s="4"/>
      <c r="BC876" s="4"/>
      <c r="BD876" s="4"/>
      <c r="BE876" s="4"/>
      <c r="BF876" s="4"/>
      <c r="BG876" s="4"/>
      <c r="BH876" s="4"/>
      <c r="BI876" s="4"/>
      <c r="BJ876" s="4"/>
      <c r="BK876" s="4"/>
      <c r="BL876" s="4"/>
      <c r="BM876" s="4"/>
      <c r="BN876" s="61"/>
      <c r="BO876" s="61"/>
      <c r="BP876" s="61"/>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61"/>
      <c r="CU876" s="61"/>
      <c r="CV876" s="61"/>
      <c r="CW876" s="61"/>
      <c r="CX876" s="61"/>
      <c r="CY876" s="4"/>
      <c r="CZ876" s="4"/>
      <c r="DA876" s="4"/>
      <c r="DB876" s="4"/>
      <c r="DC876" s="4"/>
      <c r="DD876" s="4"/>
      <c r="DE876" s="4"/>
      <c r="DF876" s="4"/>
      <c r="DG876" s="4"/>
      <c r="DH876" s="4"/>
      <c r="DI876" s="4"/>
      <c r="DJ876" s="4"/>
    </row>
    <row r="877" spans="1:114" ht="15.75" customHeight="1">
      <c r="A877" s="61"/>
      <c r="B877" s="61"/>
      <c r="C877" s="61"/>
      <c r="D877" s="61"/>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61"/>
      <c r="AY877" s="61"/>
      <c r="AZ877" s="61"/>
      <c r="BA877" s="4"/>
      <c r="BB877" s="4"/>
      <c r="BC877" s="4"/>
      <c r="BD877" s="4"/>
      <c r="BE877" s="4"/>
      <c r="BF877" s="4"/>
      <c r="BG877" s="4"/>
      <c r="BH877" s="4"/>
      <c r="BI877" s="4"/>
      <c r="BJ877" s="4"/>
      <c r="BK877" s="4"/>
      <c r="BL877" s="4"/>
      <c r="BM877" s="4"/>
      <c r="BN877" s="61"/>
      <c r="BO877" s="61"/>
      <c r="BP877" s="61"/>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61"/>
      <c r="CU877" s="61"/>
      <c r="CV877" s="61"/>
      <c r="CW877" s="61"/>
      <c r="CX877" s="61"/>
      <c r="CY877" s="4"/>
      <c r="CZ877" s="4"/>
      <c r="DA877" s="4"/>
      <c r="DB877" s="4"/>
      <c r="DC877" s="4"/>
      <c r="DD877" s="4"/>
      <c r="DE877" s="4"/>
      <c r="DF877" s="4"/>
      <c r="DG877" s="4"/>
      <c r="DH877" s="4"/>
      <c r="DI877" s="4"/>
      <c r="DJ877" s="4"/>
    </row>
    <row r="878" spans="1:114" ht="15.75" customHeight="1">
      <c r="A878" s="61"/>
      <c r="B878" s="61"/>
      <c r="C878" s="61"/>
      <c r="D878" s="61"/>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61"/>
      <c r="AY878" s="61"/>
      <c r="AZ878" s="61"/>
      <c r="BA878" s="4"/>
      <c r="BB878" s="4"/>
      <c r="BC878" s="4"/>
      <c r="BD878" s="4"/>
      <c r="BE878" s="4"/>
      <c r="BF878" s="4"/>
      <c r="BG878" s="4"/>
      <c r="BH878" s="4"/>
      <c r="BI878" s="4"/>
      <c r="BJ878" s="4"/>
      <c r="BK878" s="4"/>
      <c r="BL878" s="4"/>
      <c r="BM878" s="4"/>
      <c r="BN878" s="61"/>
      <c r="BO878" s="61"/>
      <c r="BP878" s="61"/>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61"/>
      <c r="CU878" s="61"/>
      <c r="CV878" s="61"/>
      <c r="CW878" s="61"/>
      <c r="CX878" s="61"/>
      <c r="CY878" s="4"/>
      <c r="CZ878" s="4"/>
      <c r="DA878" s="4"/>
      <c r="DB878" s="4"/>
      <c r="DC878" s="4"/>
      <c r="DD878" s="4"/>
      <c r="DE878" s="4"/>
      <c r="DF878" s="4"/>
      <c r="DG878" s="4"/>
      <c r="DH878" s="4"/>
      <c r="DI878" s="4"/>
      <c r="DJ878" s="4"/>
    </row>
    <row r="879" spans="1:114" ht="15.75" customHeight="1">
      <c r="A879" s="61"/>
      <c r="B879" s="61"/>
      <c r="C879" s="61"/>
      <c r="D879" s="61"/>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61"/>
      <c r="AY879" s="61"/>
      <c r="AZ879" s="61"/>
      <c r="BA879" s="4"/>
      <c r="BB879" s="4"/>
      <c r="BC879" s="4"/>
      <c r="BD879" s="4"/>
      <c r="BE879" s="4"/>
      <c r="BF879" s="4"/>
      <c r="BG879" s="4"/>
      <c r="BH879" s="4"/>
      <c r="BI879" s="4"/>
      <c r="BJ879" s="4"/>
      <c r="BK879" s="4"/>
      <c r="BL879" s="4"/>
      <c r="BM879" s="4"/>
      <c r="BN879" s="61"/>
      <c r="BO879" s="61"/>
      <c r="BP879" s="61"/>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61"/>
      <c r="CU879" s="61"/>
      <c r="CV879" s="61"/>
      <c r="CW879" s="61"/>
      <c r="CX879" s="61"/>
      <c r="CY879" s="4"/>
      <c r="CZ879" s="4"/>
      <c r="DA879" s="4"/>
      <c r="DB879" s="4"/>
      <c r="DC879" s="4"/>
      <c r="DD879" s="4"/>
      <c r="DE879" s="4"/>
      <c r="DF879" s="4"/>
      <c r="DG879" s="4"/>
      <c r="DH879" s="4"/>
      <c r="DI879" s="4"/>
      <c r="DJ879" s="4"/>
    </row>
    <row r="880" spans="1:114" ht="15.75" customHeight="1">
      <c r="A880" s="61"/>
      <c r="B880" s="61"/>
      <c r="C880" s="61"/>
      <c r="D880" s="61"/>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61"/>
      <c r="AY880" s="61"/>
      <c r="AZ880" s="61"/>
      <c r="BA880" s="4"/>
      <c r="BB880" s="4"/>
      <c r="BC880" s="4"/>
      <c r="BD880" s="4"/>
      <c r="BE880" s="4"/>
      <c r="BF880" s="4"/>
      <c r="BG880" s="4"/>
      <c r="BH880" s="4"/>
      <c r="BI880" s="4"/>
      <c r="BJ880" s="4"/>
      <c r="BK880" s="4"/>
      <c r="BL880" s="4"/>
      <c r="BM880" s="4"/>
      <c r="BN880" s="61"/>
      <c r="BO880" s="61"/>
      <c r="BP880" s="61"/>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61"/>
      <c r="CU880" s="61"/>
      <c r="CV880" s="61"/>
      <c r="CW880" s="61"/>
      <c r="CX880" s="61"/>
      <c r="CY880" s="4"/>
      <c r="CZ880" s="4"/>
      <c r="DA880" s="4"/>
      <c r="DB880" s="4"/>
      <c r="DC880" s="4"/>
      <c r="DD880" s="4"/>
      <c r="DE880" s="4"/>
      <c r="DF880" s="4"/>
      <c r="DG880" s="4"/>
      <c r="DH880" s="4"/>
      <c r="DI880" s="4"/>
      <c r="DJ880" s="4"/>
    </row>
    <row r="881" spans="1:114" ht="15.75" customHeight="1">
      <c r="A881" s="61"/>
      <c r="B881" s="61"/>
      <c r="C881" s="61"/>
      <c r="D881" s="61"/>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61"/>
      <c r="AY881" s="61"/>
      <c r="AZ881" s="61"/>
      <c r="BA881" s="4"/>
      <c r="BB881" s="4"/>
      <c r="BC881" s="4"/>
      <c r="BD881" s="4"/>
      <c r="BE881" s="4"/>
      <c r="BF881" s="4"/>
      <c r="BG881" s="4"/>
      <c r="BH881" s="4"/>
      <c r="BI881" s="4"/>
      <c r="BJ881" s="4"/>
      <c r="BK881" s="4"/>
      <c r="BL881" s="4"/>
      <c r="BM881" s="4"/>
      <c r="BN881" s="61"/>
      <c r="BO881" s="61"/>
      <c r="BP881" s="61"/>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61"/>
      <c r="CU881" s="61"/>
      <c r="CV881" s="61"/>
      <c r="CW881" s="61"/>
      <c r="CX881" s="61"/>
      <c r="CY881" s="4"/>
      <c r="CZ881" s="4"/>
      <c r="DA881" s="4"/>
      <c r="DB881" s="4"/>
      <c r="DC881" s="4"/>
      <c r="DD881" s="4"/>
      <c r="DE881" s="4"/>
      <c r="DF881" s="4"/>
      <c r="DG881" s="4"/>
      <c r="DH881" s="4"/>
      <c r="DI881" s="4"/>
      <c r="DJ881" s="4"/>
    </row>
    <row r="882" spans="1:114" ht="15.75" customHeight="1">
      <c r="A882" s="61"/>
      <c r="B882" s="61"/>
      <c r="C882" s="61"/>
      <c r="D882" s="61"/>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61"/>
      <c r="AY882" s="61"/>
      <c r="AZ882" s="61"/>
      <c r="BA882" s="4"/>
      <c r="BB882" s="4"/>
      <c r="BC882" s="4"/>
      <c r="BD882" s="4"/>
      <c r="BE882" s="4"/>
      <c r="BF882" s="4"/>
      <c r="BG882" s="4"/>
      <c r="BH882" s="4"/>
      <c r="BI882" s="4"/>
      <c r="BJ882" s="4"/>
      <c r="BK882" s="4"/>
      <c r="BL882" s="4"/>
      <c r="BM882" s="4"/>
      <c r="BN882" s="61"/>
      <c r="BO882" s="61"/>
      <c r="BP882" s="61"/>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61"/>
      <c r="CU882" s="61"/>
      <c r="CV882" s="61"/>
      <c r="CW882" s="61"/>
      <c r="CX882" s="61"/>
      <c r="CY882" s="4"/>
      <c r="CZ882" s="4"/>
      <c r="DA882" s="4"/>
      <c r="DB882" s="4"/>
      <c r="DC882" s="4"/>
      <c r="DD882" s="4"/>
      <c r="DE882" s="4"/>
      <c r="DF882" s="4"/>
      <c r="DG882" s="4"/>
      <c r="DH882" s="4"/>
      <c r="DI882" s="4"/>
      <c r="DJ882" s="4"/>
    </row>
    <row r="883" spans="1:114" ht="15.75" customHeight="1">
      <c r="A883" s="61"/>
      <c r="B883" s="61"/>
      <c r="C883" s="61"/>
      <c r="D883" s="61"/>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61"/>
      <c r="AY883" s="61"/>
      <c r="AZ883" s="61"/>
      <c r="BA883" s="4"/>
      <c r="BB883" s="4"/>
      <c r="BC883" s="4"/>
      <c r="BD883" s="4"/>
      <c r="BE883" s="4"/>
      <c r="BF883" s="4"/>
      <c r="BG883" s="4"/>
      <c r="BH883" s="4"/>
      <c r="BI883" s="4"/>
      <c r="BJ883" s="4"/>
      <c r="BK883" s="4"/>
      <c r="BL883" s="4"/>
      <c r="BM883" s="4"/>
      <c r="BN883" s="61"/>
      <c r="BO883" s="61"/>
      <c r="BP883" s="61"/>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61"/>
      <c r="CU883" s="61"/>
      <c r="CV883" s="61"/>
      <c r="CW883" s="61"/>
      <c r="CX883" s="61"/>
      <c r="CY883" s="4"/>
      <c r="CZ883" s="4"/>
      <c r="DA883" s="4"/>
      <c r="DB883" s="4"/>
      <c r="DC883" s="4"/>
      <c r="DD883" s="4"/>
      <c r="DE883" s="4"/>
      <c r="DF883" s="4"/>
      <c r="DG883" s="4"/>
      <c r="DH883" s="4"/>
      <c r="DI883" s="4"/>
      <c r="DJ883" s="4"/>
    </row>
    <row r="884" spans="1:114" ht="15.75" customHeight="1">
      <c r="A884" s="61"/>
      <c r="B884" s="61"/>
      <c r="C884" s="61"/>
      <c r="D884" s="61"/>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61"/>
      <c r="AY884" s="61"/>
      <c r="AZ884" s="61"/>
      <c r="BA884" s="4"/>
      <c r="BB884" s="4"/>
      <c r="BC884" s="4"/>
      <c r="BD884" s="4"/>
      <c r="BE884" s="4"/>
      <c r="BF884" s="4"/>
      <c r="BG884" s="4"/>
      <c r="BH884" s="4"/>
      <c r="BI884" s="4"/>
      <c r="BJ884" s="4"/>
      <c r="BK884" s="4"/>
      <c r="BL884" s="4"/>
      <c r="BM884" s="4"/>
      <c r="BN884" s="61"/>
      <c r="BO884" s="61"/>
      <c r="BP884" s="61"/>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61"/>
      <c r="CU884" s="61"/>
      <c r="CV884" s="61"/>
      <c r="CW884" s="61"/>
      <c r="CX884" s="61"/>
      <c r="CY884" s="4"/>
      <c r="CZ884" s="4"/>
      <c r="DA884" s="4"/>
      <c r="DB884" s="4"/>
      <c r="DC884" s="4"/>
      <c r="DD884" s="4"/>
      <c r="DE884" s="4"/>
      <c r="DF884" s="4"/>
      <c r="DG884" s="4"/>
      <c r="DH884" s="4"/>
      <c r="DI884" s="4"/>
      <c r="DJ884" s="4"/>
    </row>
    <row r="885" spans="1:114" ht="15.75" customHeight="1">
      <c r="A885" s="61"/>
      <c r="B885" s="61"/>
      <c r="C885" s="61"/>
      <c r="D885" s="61"/>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61"/>
      <c r="AY885" s="61"/>
      <c r="AZ885" s="61"/>
      <c r="BA885" s="4"/>
      <c r="BB885" s="4"/>
      <c r="BC885" s="4"/>
      <c r="BD885" s="4"/>
      <c r="BE885" s="4"/>
      <c r="BF885" s="4"/>
      <c r="BG885" s="4"/>
      <c r="BH885" s="4"/>
      <c r="BI885" s="4"/>
      <c r="BJ885" s="4"/>
      <c r="BK885" s="4"/>
      <c r="BL885" s="4"/>
      <c r="BM885" s="4"/>
      <c r="BN885" s="61"/>
      <c r="BO885" s="61"/>
      <c r="BP885" s="61"/>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61"/>
      <c r="CU885" s="61"/>
      <c r="CV885" s="61"/>
      <c r="CW885" s="61"/>
      <c r="CX885" s="61"/>
      <c r="CY885" s="4"/>
      <c r="CZ885" s="4"/>
      <c r="DA885" s="4"/>
      <c r="DB885" s="4"/>
      <c r="DC885" s="4"/>
      <c r="DD885" s="4"/>
      <c r="DE885" s="4"/>
      <c r="DF885" s="4"/>
      <c r="DG885" s="4"/>
      <c r="DH885" s="4"/>
      <c r="DI885" s="4"/>
      <c r="DJ885" s="4"/>
    </row>
    <row r="886" spans="1:114" ht="15.75" customHeight="1">
      <c r="A886" s="61"/>
      <c r="B886" s="61"/>
      <c r="C886" s="61"/>
      <c r="D886" s="61"/>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61"/>
      <c r="AY886" s="61"/>
      <c r="AZ886" s="61"/>
      <c r="BA886" s="4"/>
      <c r="BB886" s="4"/>
      <c r="BC886" s="4"/>
      <c r="BD886" s="4"/>
      <c r="BE886" s="4"/>
      <c r="BF886" s="4"/>
      <c r="BG886" s="4"/>
      <c r="BH886" s="4"/>
      <c r="BI886" s="4"/>
      <c r="BJ886" s="4"/>
      <c r="BK886" s="4"/>
      <c r="BL886" s="4"/>
      <c r="BM886" s="4"/>
      <c r="BN886" s="61"/>
      <c r="BO886" s="61"/>
      <c r="BP886" s="61"/>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61"/>
      <c r="CU886" s="61"/>
      <c r="CV886" s="61"/>
      <c r="CW886" s="61"/>
      <c r="CX886" s="61"/>
      <c r="CY886" s="4"/>
      <c r="CZ886" s="4"/>
      <c r="DA886" s="4"/>
      <c r="DB886" s="4"/>
      <c r="DC886" s="4"/>
      <c r="DD886" s="4"/>
      <c r="DE886" s="4"/>
      <c r="DF886" s="4"/>
      <c r="DG886" s="4"/>
      <c r="DH886" s="4"/>
      <c r="DI886" s="4"/>
      <c r="DJ886" s="4"/>
    </row>
    <row r="887" spans="1:114" ht="15.75" customHeight="1">
      <c r="A887" s="61"/>
      <c r="B887" s="61"/>
      <c r="C887" s="61"/>
      <c r="D887" s="61"/>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61"/>
      <c r="AY887" s="61"/>
      <c r="AZ887" s="61"/>
      <c r="BA887" s="4"/>
      <c r="BB887" s="4"/>
      <c r="BC887" s="4"/>
      <c r="BD887" s="4"/>
      <c r="BE887" s="4"/>
      <c r="BF887" s="4"/>
      <c r="BG887" s="4"/>
      <c r="BH887" s="4"/>
      <c r="BI887" s="4"/>
      <c r="BJ887" s="4"/>
      <c r="BK887" s="4"/>
      <c r="BL887" s="4"/>
      <c r="BM887" s="4"/>
      <c r="BN887" s="61"/>
      <c r="BO887" s="61"/>
      <c r="BP887" s="61"/>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61"/>
      <c r="CU887" s="61"/>
      <c r="CV887" s="61"/>
      <c r="CW887" s="61"/>
      <c r="CX887" s="61"/>
      <c r="CY887" s="4"/>
      <c r="CZ887" s="4"/>
      <c r="DA887" s="4"/>
      <c r="DB887" s="4"/>
      <c r="DC887" s="4"/>
      <c r="DD887" s="4"/>
      <c r="DE887" s="4"/>
      <c r="DF887" s="4"/>
      <c r="DG887" s="4"/>
      <c r="DH887" s="4"/>
      <c r="DI887" s="4"/>
      <c r="DJ887" s="4"/>
    </row>
    <row r="888" spans="1:114" ht="15.75" customHeight="1">
      <c r="A888" s="61"/>
      <c r="B888" s="61"/>
      <c r="C888" s="61"/>
      <c r="D888" s="61"/>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61"/>
      <c r="AY888" s="61"/>
      <c r="AZ888" s="61"/>
      <c r="BA888" s="4"/>
      <c r="BB888" s="4"/>
      <c r="BC888" s="4"/>
      <c r="BD888" s="4"/>
      <c r="BE888" s="4"/>
      <c r="BF888" s="4"/>
      <c r="BG888" s="4"/>
      <c r="BH888" s="4"/>
      <c r="BI888" s="4"/>
      <c r="BJ888" s="4"/>
      <c r="BK888" s="4"/>
      <c r="BL888" s="4"/>
      <c r="BM888" s="4"/>
      <c r="BN888" s="61"/>
      <c r="BO888" s="61"/>
      <c r="BP888" s="61"/>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61"/>
      <c r="CU888" s="61"/>
      <c r="CV888" s="61"/>
      <c r="CW888" s="61"/>
      <c r="CX888" s="61"/>
      <c r="CY888" s="4"/>
      <c r="CZ888" s="4"/>
      <c r="DA888" s="4"/>
      <c r="DB888" s="4"/>
      <c r="DC888" s="4"/>
      <c r="DD888" s="4"/>
      <c r="DE888" s="4"/>
      <c r="DF888" s="4"/>
      <c r="DG888" s="4"/>
      <c r="DH888" s="4"/>
      <c r="DI888" s="4"/>
      <c r="DJ888" s="4"/>
    </row>
    <row r="889" spans="1:114" ht="15.75" customHeight="1">
      <c r="A889" s="61"/>
      <c r="B889" s="61"/>
      <c r="C889" s="61"/>
      <c r="D889" s="61"/>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61"/>
      <c r="AY889" s="61"/>
      <c r="AZ889" s="61"/>
      <c r="BA889" s="4"/>
      <c r="BB889" s="4"/>
      <c r="BC889" s="4"/>
      <c r="BD889" s="4"/>
      <c r="BE889" s="4"/>
      <c r="BF889" s="4"/>
      <c r="BG889" s="4"/>
      <c r="BH889" s="4"/>
      <c r="BI889" s="4"/>
      <c r="BJ889" s="4"/>
      <c r="BK889" s="4"/>
      <c r="BL889" s="4"/>
      <c r="BM889" s="4"/>
      <c r="BN889" s="61"/>
      <c r="BO889" s="61"/>
      <c r="BP889" s="61"/>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61"/>
      <c r="CU889" s="61"/>
      <c r="CV889" s="61"/>
      <c r="CW889" s="61"/>
      <c r="CX889" s="61"/>
      <c r="CY889" s="4"/>
      <c r="CZ889" s="4"/>
      <c r="DA889" s="4"/>
      <c r="DB889" s="4"/>
      <c r="DC889" s="4"/>
      <c r="DD889" s="4"/>
      <c r="DE889" s="4"/>
      <c r="DF889" s="4"/>
      <c r="DG889" s="4"/>
      <c r="DH889" s="4"/>
      <c r="DI889" s="4"/>
      <c r="DJ889" s="4"/>
    </row>
    <row r="890" spans="1:114" ht="15.75" customHeight="1">
      <c r="A890" s="61"/>
      <c r="B890" s="61"/>
      <c r="C890" s="61"/>
      <c r="D890" s="61"/>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61"/>
      <c r="AY890" s="61"/>
      <c r="AZ890" s="61"/>
      <c r="BA890" s="4"/>
      <c r="BB890" s="4"/>
      <c r="BC890" s="4"/>
      <c r="BD890" s="4"/>
      <c r="BE890" s="4"/>
      <c r="BF890" s="4"/>
      <c r="BG890" s="4"/>
      <c r="BH890" s="4"/>
      <c r="BI890" s="4"/>
      <c r="BJ890" s="4"/>
      <c r="BK890" s="4"/>
      <c r="BL890" s="4"/>
      <c r="BM890" s="4"/>
      <c r="BN890" s="61"/>
      <c r="BO890" s="61"/>
      <c r="BP890" s="61"/>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61"/>
      <c r="CU890" s="61"/>
      <c r="CV890" s="61"/>
      <c r="CW890" s="61"/>
      <c r="CX890" s="61"/>
      <c r="CY890" s="4"/>
      <c r="CZ890" s="4"/>
      <c r="DA890" s="4"/>
      <c r="DB890" s="4"/>
      <c r="DC890" s="4"/>
      <c r="DD890" s="4"/>
      <c r="DE890" s="4"/>
      <c r="DF890" s="4"/>
      <c r="DG890" s="4"/>
      <c r="DH890" s="4"/>
      <c r="DI890" s="4"/>
      <c r="DJ890" s="4"/>
    </row>
    <row r="891" spans="1:114" ht="15.75" customHeight="1">
      <c r="A891" s="61"/>
      <c r="B891" s="61"/>
      <c r="C891" s="61"/>
      <c r="D891" s="61"/>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61"/>
      <c r="AY891" s="61"/>
      <c r="AZ891" s="61"/>
      <c r="BA891" s="4"/>
      <c r="BB891" s="4"/>
      <c r="BC891" s="4"/>
      <c r="BD891" s="4"/>
      <c r="BE891" s="4"/>
      <c r="BF891" s="4"/>
      <c r="BG891" s="4"/>
      <c r="BH891" s="4"/>
      <c r="BI891" s="4"/>
      <c r="BJ891" s="4"/>
      <c r="BK891" s="4"/>
      <c r="BL891" s="4"/>
      <c r="BM891" s="4"/>
      <c r="BN891" s="61"/>
      <c r="BO891" s="61"/>
      <c r="BP891" s="61"/>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61"/>
      <c r="CU891" s="61"/>
      <c r="CV891" s="61"/>
      <c r="CW891" s="61"/>
      <c r="CX891" s="61"/>
      <c r="CY891" s="4"/>
      <c r="CZ891" s="4"/>
      <c r="DA891" s="4"/>
      <c r="DB891" s="4"/>
      <c r="DC891" s="4"/>
      <c r="DD891" s="4"/>
      <c r="DE891" s="4"/>
      <c r="DF891" s="4"/>
      <c r="DG891" s="4"/>
      <c r="DH891" s="4"/>
      <c r="DI891" s="4"/>
      <c r="DJ891" s="4"/>
    </row>
    <row r="892" spans="1:114" ht="15.75" customHeight="1">
      <c r="A892" s="61"/>
      <c r="B892" s="61"/>
      <c r="C892" s="61"/>
      <c r="D892" s="61"/>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61"/>
      <c r="AY892" s="61"/>
      <c r="AZ892" s="61"/>
      <c r="BA892" s="4"/>
      <c r="BB892" s="4"/>
      <c r="BC892" s="4"/>
      <c r="BD892" s="4"/>
      <c r="BE892" s="4"/>
      <c r="BF892" s="4"/>
      <c r="BG892" s="4"/>
      <c r="BH892" s="4"/>
      <c r="BI892" s="4"/>
      <c r="BJ892" s="4"/>
      <c r="BK892" s="4"/>
      <c r="BL892" s="4"/>
      <c r="BM892" s="4"/>
      <c r="BN892" s="61"/>
      <c r="BO892" s="61"/>
      <c r="BP892" s="61"/>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61"/>
      <c r="CU892" s="61"/>
      <c r="CV892" s="61"/>
      <c r="CW892" s="61"/>
      <c r="CX892" s="61"/>
      <c r="CY892" s="4"/>
      <c r="CZ892" s="4"/>
      <c r="DA892" s="4"/>
      <c r="DB892" s="4"/>
      <c r="DC892" s="4"/>
      <c r="DD892" s="4"/>
      <c r="DE892" s="4"/>
      <c r="DF892" s="4"/>
      <c r="DG892" s="4"/>
      <c r="DH892" s="4"/>
      <c r="DI892" s="4"/>
      <c r="DJ892" s="4"/>
    </row>
    <row r="893" spans="1:114" ht="15.75" customHeight="1">
      <c r="A893" s="61"/>
      <c r="B893" s="61"/>
      <c r="C893" s="61"/>
      <c r="D893" s="61"/>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61"/>
      <c r="AY893" s="61"/>
      <c r="AZ893" s="61"/>
      <c r="BA893" s="4"/>
      <c r="BB893" s="4"/>
      <c r="BC893" s="4"/>
      <c r="BD893" s="4"/>
      <c r="BE893" s="4"/>
      <c r="BF893" s="4"/>
      <c r="BG893" s="4"/>
      <c r="BH893" s="4"/>
      <c r="BI893" s="4"/>
      <c r="BJ893" s="4"/>
      <c r="BK893" s="4"/>
      <c r="BL893" s="4"/>
      <c r="BM893" s="4"/>
      <c r="BN893" s="61"/>
      <c r="BO893" s="61"/>
      <c r="BP893" s="61"/>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61"/>
      <c r="CU893" s="61"/>
      <c r="CV893" s="61"/>
      <c r="CW893" s="61"/>
      <c r="CX893" s="61"/>
      <c r="CY893" s="4"/>
      <c r="CZ893" s="4"/>
      <c r="DA893" s="4"/>
      <c r="DB893" s="4"/>
      <c r="DC893" s="4"/>
      <c r="DD893" s="4"/>
      <c r="DE893" s="4"/>
      <c r="DF893" s="4"/>
      <c r="DG893" s="4"/>
      <c r="DH893" s="4"/>
      <c r="DI893" s="4"/>
      <c r="DJ893" s="4"/>
    </row>
    <row r="894" spans="1:114" ht="15.75" customHeight="1">
      <c r="A894" s="61"/>
      <c r="B894" s="61"/>
      <c r="C894" s="61"/>
      <c r="D894" s="61"/>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61"/>
      <c r="AY894" s="61"/>
      <c r="AZ894" s="61"/>
      <c r="BA894" s="4"/>
      <c r="BB894" s="4"/>
      <c r="BC894" s="4"/>
      <c r="BD894" s="4"/>
      <c r="BE894" s="4"/>
      <c r="BF894" s="4"/>
      <c r="BG894" s="4"/>
      <c r="BH894" s="4"/>
      <c r="BI894" s="4"/>
      <c r="BJ894" s="4"/>
      <c r="BK894" s="4"/>
      <c r="BL894" s="4"/>
      <c r="BM894" s="4"/>
      <c r="BN894" s="61"/>
      <c r="BO894" s="61"/>
      <c r="BP894" s="61"/>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61"/>
      <c r="CU894" s="61"/>
      <c r="CV894" s="61"/>
      <c r="CW894" s="61"/>
      <c r="CX894" s="61"/>
      <c r="CY894" s="4"/>
      <c r="CZ894" s="4"/>
      <c r="DA894" s="4"/>
      <c r="DB894" s="4"/>
      <c r="DC894" s="4"/>
      <c r="DD894" s="4"/>
      <c r="DE894" s="4"/>
      <c r="DF894" s="4"/>
      <c r="DG894" s="4"/>
      <c r="DH894" s="4"/>
      <c r="DI894" s="4"/>
      <c r="DJ894" s="4"/>
    </row>
    <row r="895" spans="1:114" ht="15.75" customHeight="1">
      <c r="A895" s="61"/>
      <c r="B895" s="61"/>
      <c r="C895" s="61"/>
      <c r="D895" s="61"/>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61"/>
      <c r="AY895" s="61"/>
      <c r="AZ895" s="61"/>
      <c r="BA895" s="4"/>
      <c r="BB895" s="4"/>
      <c r="BC895" s="4"/>
      <c r="BD895" s="4"/>
      <c r="BE895" s="4"/>
      <c r="BF895" s="4"/>
      <c r="BG895" s="4"/>
      <c r="BH895" s="4"/>
      <c r="BI895" s="4"/>
      <c r="BJ895" s="4"/>
      <c r="BK895" s="4"/>
      <c r="BL895" s="4"/>
      <c r="BM895" s="4"/>
      <c r="BN895" s="61"/>
      <c r="BO895" s="61"/>
      <c r="BP895" s="61"/>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61"/>
      <c r="CU895" s="61"/>
      <c r="CV895" s="61"/>
      <c r="CW895" s="61"/>
      <c r="CX895" s="61"/>
      <c r="CY895" s="4"/>
      <c r="CZ895" s="4"/>
      <c r="DA895" s="4"/>
      <c r="DB895" s="4"/>
      <c r="DC895" s="4"/>
      <c r="DD895" s="4"/>
      <c r="DE895" s="4"/>
      <c r="DF895" s="4"/>
      <c r="DG895" s="4"/>
      <c r="DH895" s="4"/>
      <c r="DI895" s="4"/>
      <c r="DJ895" s="4"/>
    </row>
    <row r="896" spans="1:114" ht="15.75" customHeight="1">
      <c r="A896" s="61"/>
      <c r="B896" s="61"/>
      <c r="C896" s="61"/>
      <c r="D896" s="61"/>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61"/>
      <c r="AY896" s="61"/>
      <c r="AZ896" s="61"/>
      <c r="BA896" s="4"/>
      <c r="BB896" s="4"/>
      <c r="BC896" s="4"/>
      <c r="BD896" s="4"/>
      <c r="BE896" s="4"/>
      <c r="BF896" s="4"/>
      <c r="BG896" s="4"/>
      <c r="BH896" s="4"/>
      <c r="BI896" s="4"/>
      <c r="BJ896" s="4"/>
      <c r="BK896" s="4"/>
      <c r="BL896" s="4"/>
      <c r="BM896" s="4"/>
      <c r="BN896" s="61"/>
      <c r="BO896" s="61"/>
      <c r="BP896" s="61"/>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61"/>
      <c r="CU896" s="61"/>
      <c r="CV896" s="61"/>
      <c r="CW896" s="61"/>
      <c r="CX896" s="61"/>
      <c r="CY896" s="4"/>
      <c r="CZ896" s="4"/>
      <c r="DA896" s="4"/>
      <c r="DB896" s="4"/>
      <c r="DC896" s="4"/>
      <c r="DD896" s="4"/>
      <c r="DE896" s="4"/>
      <c r="DF896" s="4"/>
      <c r="DG896" s="4"/>
      <c r="DH896" s="4"/>
      <c r="DI896" s="4"/>
      <c r="DJ896" s="4"/>
    </row>
    <row r="897" spans="1:114" ht="15.75" customHeight="1">
      <c r="A897" s="61"/>
      <c r="B897" s="61"/>
      <c r="C897" s="61"/>
      <c r="D897" s="61"/>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61"/>
      <c r="AY897" s="61"/>
      <c r="AZ897" s="61"/>
      <c r="BA897" s="4"/>
      <c r="BB897" s="4"/>
      <c r="BC897" s="4"/>
      <c r="BD897" s="4"/>
      <c r="BE897" s="4"/>
      <c r="BF897" s="4"/>
      <c r="BG897" s="4"/>
      <c r="BH897" s="4"/>
      <c r="BI897" s="4"/>
      <c r="BJ897" s="4"/>
      <c r="BK897" s="4"/>
      <c r="BL897" s="4"/>
      <c r="BM897" s="4"/>
      <c r="BN897" s="61"/>
      <c r="BO897" s="61"/>
      <c r="BP897" s="61"/>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61"/>
      <c r="CU897" s="61"/>
      <c r="CV897" s="61"/>
      <c r="CW897" s="61"/>
      <c r="CX897" s="61"/>
      <c r="CY897" s="4"/>
      <c r="CZ897" s="4"/>
      <c r="DA897" s="4"/>
      <c r="DB897" s="4"/>
      <c r="DC897" s="4"/>
      <c r="DD897" s="4"/>
      <c r="DE897" s="4"/>
      <c r="DF897" s="4"/>
      <c r="DG897" s="4"/>
      <c r="DH897" s="4"/>
      <c r="DI897" s="4"/>
      <c r="DJ897" s="4"/>
    </row>
    <row r="898" spans="1:114" ht="15.75" customHeight="1">
      <c r="A898" s="61"/>
      <c r="B898" s="61"/>
      <c r="C898" s="61"/>
      <c r="D898" s="61"/>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61"/>
      <c r="AY898" s="61"/>
      <c r="AZ898" s="61"/>
      <c r="BA898" s="4"/>
      <c r="BB898" s="4"/>
      <c r="BC898" s="4"/>
      <c r="BD898" s="4"/>
      <c r="BE898" s="4"/>
      <c r="BF898" s="4"/>
      <c r="BG898" s="4"/>
      <c r="BH898" s="4"/>
      <c r="BI898" s="4"/>
      <c r="BJ898" s="4"/>
      <c r="BK898" s="4"/>
      <c r="BL898" s="4"/>
      <c r="BM898" s="4"/>
      <c r="BN898" s="61"/>
      <c r="BO898" s="61"/>
      <c r="BP898" s="61"/>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61"/>
      <c r="CU898" s="61"/>
      <c r="CV898" s="61"/>
      <c r="CW898" s="61"/>
      <c r="CX898" s="61"/>
      <c r="CY898" s="4"/>
      <c r="CZ898" s="4"/>
      <c r="DA898" s="4"/>
      <c r="DB898" s="4"/>
      <c r="DC898" s="4"/>
      <c r="DD898" s="4"/>
      <c r="DE898" s="4"/>
      <c r="DF898" s="4"/>
      <c r="DG898" s="4"/>
      <c r="DH898" s="4"/>
      <c r="DI898" s="4"/>
      <c r="DJ898" s="4"/>
    </row>
    <row r="899" spans="1:114" ht="15.75" customHeight="1">
      <c r="A899" s="61"/>
      <c r="B899" s="61"/>
      <c r="C899" s="61"/>
      <c r="D899" s="61"/>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61"/>
      <c r="AY899" s="61"/>
      <c r="AZ899" s="61"/>
      <c r="BA899" s="4"/>
      <c r="BB899" s="4"/>
      <c r="BC899" s="4"/>
      <c r="BD899" s="4"/>
      <c r="BE899" s="4"/>
      <c r="BF899" s="4"/>
      <c r="BG899" s="4"/>
      <c r="BH899" s="4"/>
      <c r="BI899" s="4"/>
      <c r="BJ899" s="4"/>
      <c r="BK899" s="4"/>
      <c r="BL899" s="4"/>
      <c r="BM899" s="4"/>
      <c r="BN899" s="61"/>
      <c r="BO899" s="61"/>
      <c r="BP899" s="61"/>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61"/>
      <c r="CU899" s="61"/>
      <c r="CV899" s="61"/>
      <c r="CW899" s="61"/>
      <c r="CX899" s="61"/>
      <c r="CY899" s="4"/>
      <c r="CZ899" s="4"/>
      <c r="DA899" s="4"/>
      <c r="DB899" s="4"/>
      <c r="DC899" s="4"/>
      <c r="DD899" s="4"/>
      <c r="DE899" s="4"/>
      <c r="DF899" s="4"/>
      <c r="DG899" s="4"/>
      <c r="DH899" s="4"/>
      <c r="DI899" s="4"/>
      <c r="DJ899" s="4"/>
    </row>
    <row r="900" spans="1:114" ht="15.75" customHeight="1">
      <c r="A900" s="61"/>
      <c r="B900" s="61"/>
      <c r="C900" s="61"/>
      <c r="D900" s="61"/>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61"/>
      <c r="AY900" s="61"/>
      <c r="AZ900" s="61"/>
      <c r="BA900" s="4"/>
      <c r="BB900" s="4"/>
      <c r="BC900" s="4"/>
      <c r="BD900" s="4"/>
      <c r="BE900" s="4"/>
      <c r="BF900" s="4"/>
      <c r="BG900" s="4"/>
      <c r="BH900" s="4"/>
      <c r="BI900" s="4"/>
      <c r="BJ900" s="4"/>
      <c r="BK900" s="4"/>
      <c r="BL900" s="4"/>
      <c r="BM900" s="4"/>
      <c r="BN900" s="61"/>
      <c r="BO900" s="61"/>
      <c r="BP900" s="61"/>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61"/>
      <c r="CU900" s="61"/>
      <c r="CV900" s="61"/>
      <c r="CW900" s="61"/>
      <c r="CX900" s="61"/>
      <c r="CY900" s="4"/>
      <c r="CZ900" s="4"/>
      <c r="DA900" s="4"/>
      <c r="DB900" s="4"/>
      <c r="DC900" s="4"/>
      <c r="DD900" s="4"/>
      <c r="DE900" s="4"/>
      <c r="DF900" s="4"/>
      <c r="DG900" s="4"/>
      <c r="DH900" s="4"/>
      <c r="DI900" s="4"/>
      <c r="DJ900" s="4"/>
    </row>
    <row r="901" spans="1:114" ht="15.75" customHeight="1">
      <c r="A901" s="61"/>
      <c r="B901" s="61"/>
      <c r="C901" s="61"/>
      <c r="D901" s="61"/>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61"/>
      <c r="AY901" s="61"/>
      <c r="AZ901" s="61"/>
      <c r="BA901" s="4"/>
      <c r="BB901" s="4"/>
      <c r="BC901" s="4"/>
      <c r="BD901" s="4"/>
      <c r="BE901" s="4"/>
      <c r="BF901" s="4"/>
      <c r="BG901" s="4"/>
      <c r="BH901" s="4"/>
      <c r="BI901" s="4"/>
      <c r="BJ901" s="4"/>
      <c r="BK901" s="4"/>
      <c r="BL901" s="4"/>
      <c r="BM901" s="4"/>
      <c r="BN901" s="61"/>
      <c r="BO901" s="61"/>
      <c r="BP901" s="61"/>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61"/>
      <c r="CU901" s="61"/>
      <c r="CV901" s="61"/>
      <c r="CW901" s="61"/>
      <c r="CX901" s="61"/>
      <c r="CY901" s="4"/>
      <c r="CZ901" s="4"/>
      <c r="DA901" s="4"/>
      <c r="DB901" s="4"/>
      <c r="DC901" s="4"/>
      <c r="DD901" s="4"/>
      <c r="DE901" s="4"/>
      <c r="DF901" s="4"/>
      <c r="DG901" s="4"/>
      <c r="DH901" s="4"/>
      <c r="DI901" s="4"/>
      <c r="DJ901" s="4"/>
    </row>
    <row r="902" spans="1:114" ht="15.75" customHeight="1">
      <c r="A902" s="61"/>
      <c r="B902" s="61"/>
      <c r="C902" s="61"/>
      <c r="D902" s="61"/>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61"/>
      <c r="AY902" s="61"/>
      <c r="AZ902" s="61"/>
      <c r="BA902" s="4"/>
      <c r="BB902" s="4"/>
      <c r="BC902" s="4"/>
      <c r="BD902" s="4"/>
      <c r="BE902" s="4"/>
      <c r="BF902" s="4"/>
      <c r="BG902" s="4"/>
      <c r="BH902" s="4"/>
      <c r="BI902" s="4"/>
      <c r="BJ902" s="4"/>
      <c r="BK902" s="4"/>
      <c r="BL902" s="4"/>
      <c r="BM902" s="4"/>
      <c r="BN902" s="61"/>
      <c r="BO902" s="61"/>
      <c r="BP902" s="61"/>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61"/>
      <c r="CU902" s="61"/>
      <c r="CV902" s="61"/>
      <c r="CW902" s="61"/>
      <c r="CX902" s="61"/>
      <c r="CY902" s="4"/>
      <c r="CZ902" s="4"/>
      <c r="DA902" s="4"/>
      <c r="DB902" s="4"/>
      <c r="DC902" s="4"/>
      <c r="DD902" s="4"/>
      <c r="DE902" s="4"/>
      <c r="DF902" s="4"/>
      <c r="DG902" s="4"/>
      <c r="DH902" s="4"/>
      <c r="DI902" s="4"/>
      <c r="DJ902" s="4"/>
    </row>
    <row r="903" spans="1:114" ht="15.75" customHeight="1">
      <c r="A903" s="61"/>
      <c r="B903" s="61"/>
      <c r="C903" s="61"/>
      <c r="D903" s="61"/>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61"/>
      <c r="AY903" s="61"/>
      <c r="AZ903" s="61"/>
      <c r="BA903" s="4"/>
      <c r="BB903" s="4"/>
      <c r="BC903" s="4"/>
      <c r="BD903" s="4"/>
      <c r="BE903" s="4"/>
      <c r="BF903" s="4"/>
      <c r="BG903" s="4"/>
      <c r="BH903" s="4"/>
      <c r="BI903" s="4"/>
      <c r="BJ903" s="4"/>
      <c r="BK903" s="4"/>
      <c r="BL903" s="4"/>
      <c r="BM903" s="4"/>
      <c r="BN903" s="61"/>
      <c r="BO903" s="61"/>
      <c r="BP903" s="61"/>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61"/>
      <c r="CU903" s="61"/>
      <c r="CV903" s="61"/>
      <c r="CW903" s="61"/>
      <c r="CX903" s="61"/>
      <c r="CY903" s="4"/>
      <c r="CZ903" s="4"/>
      <c r="DA903" s="4"/>
      <c r="DB903" s="4"/>
      <c r="DC903" s="4"/>
      <c r="DD903" s="4"/>
      <c r="DE903" s="4"/>
      <c r="DF903" s="4"/>
      <c r="DG903" s="4"/>
      <c r="DH903" s="4"/>
      <c r="DI903" s="4"/>
      <c r="DJ903" s="4"/>
    </row>
    <row r="904" spans="1:114" ht="15.75" customHeight="1">
      <c r="A904" s="61"/>
      <c r="B904" s="61"/>
      <c r="C904" s="61"/>
      <c r="D904" s="61"/>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61"/>
      <c r="AY904" s="61"/>
      <c r="AZ904" s="61"/>
      <c r="BA904" s="4"/>
      <c r="BB904" s="4"/>
      <c r="BC904" s="4"/>
      <c r="BD904" s="4"/>
      <c r="BE904" s="4"/>
      <c r="BF904" s="4"/>
      <c r="BG904" s="4"/>
      <c r="BH904" s="4"/>
      <c r="BI904" s="4"/>
      <c r="BJ904" s="4"/>
      <c r="BK904" s="4"/>
      <c r="BL904" s="4"/>
      <c r="BM904" s="4"/>
      <c r="BN904" s="61"/>
      <c r="BO904" s="61"/>
      <c r="BP904" s="61"/>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61"/>
      <c r="CU904" s="61"/>
      <c r="CV904" s="61"/>
      <c r="CW904" s="61"/>
      <c r="CX904" s="61"/>
      <c r="CY904" s="4"/>
      <c r="CZ904" s="4"/>
      <c r="DA904" s="4"/>
      <c r="DB904" s="4"/>
      <c r="DC904" s="4"/>
      <c r="DD904" s="4"/>
      <c r="DE904" s="4"/>
      <c r="DF904" s="4"/>
      <c r="DG904" s="4"/>
      <c r="DH904" s="4"/>
      <c r="DI904" s="4"/>
      <c r="DJ904" s="4"/>
    </row>
    <row r="905" spans="1:114" ht="15.75" customHeight="1">
      <c r="A905" s="61"/>
      <c r="B905" s="61"/>
      <c r="C905" s="61"/>
      <c r="D905" s="61"/>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61"/>
      <c r="AY905" s="61"/>
      <c r="AZ905" s="61"/>
      <c r="BA905" s="4"/>
      <c r="BB905" s="4"/>
      <c r="BC905" s="4"/>
      <c r="BD905" s="4"/>
      <c r="BE905" s="4"/>
      <c r="BF905" s="4"/>
      <c r="BG905" s="4"/>
      <c r="BH905" s="4"/>
      <c r="BI905" s="4"/>
      <c r="BJ905" s="4"/>
      <c r="BK905" s="4"/>
      <c r="BL905" s="4"/>
      <c r="BM905" s="4"/>
      <c r="BN905" s="61"/>
      <c r="BO905" s="61"/>
      <c r="BP905" s="61"/>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61"/>
      <c r="CU905" s="61"/>
      <c r="CV905" s="61"/>
      <c r="CW905" s="61"/>
      <c r="CX905" s="61"/>
      <c r="CY905" s="4"/>
      <c r="CZ905" s="4"/>
      <c r="DA905" s="4"/>
      <c r="DB905" s="4"/>
      <c r="DC905" s="4"/>
      <c r="DD905" s="4"/>
      <c r="DE905" s="4"/>
      <c r="DF905" s="4"/>
      <c r="DG905" s="4"/>
      <c r="DH905" s="4"/>
      <c r="DI905" s="4"/>
      <c r="DJ905" s="4"/>
    </row>
    <row r="906" spans="1:114" ht="15.75" customHeight="1">
      <c r="A906" s="61"/>
      <c r="B906" s="61"/>
      <c r="C906" s="61"/>
      <c r="D906" s="61"/>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61"/>
      <c r="AY906" s="61"/>
      <c r="AZ906" s="61"/>
      <c r="BA906" s="4"/>
      <c r="BB906" s="4"/>
      <c r="BC906" s="4"/>
      <c r="BD906" s="4"/>
      <c r="BE906" s="4"/>
      <c r="BF906" s="4"/>
      <c r="BG906" s="4"/>
      <c r="BH906" s="4"/>
      <c r="BI906" s="4"/>
      <c r="BJ906" s="4"/>
      <c r="BK906" s="4"/>
      <c r="BL906" s="4"/>
      <c r="BM906" s="4"/>
      <c r="BN906" s="61"/>
      <c r="BO906" s="61"/>
      <c r="BP906" s="61"/>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61"/>
      <c r="CU906" s="61"/>
      <c r="CV906" s="61"/>
      <c r="CW906" s="61"/>
      <c r="CX906" s="61"/>
      <c r="CY906" s="4"/>
      <c r="CZ906" s="4"/>
      <c r="DA906" s="4"/>
      <c r="DB906" s="4"/>
      <c r="DC906" s="4"/>
      <c r="DD906" s="4"/>
      <c r="DE906" s="4"/>
      <c r="DF906" s="4"/>
      <c r="DG906" s="4"/>
      <c r="DH906" s="4"/>
      <c r="DI906" s="4"/>
      <c r="DJ906" s="4"/>
    </row>
    <row r="907" spans="1:114" ht="15.75" customHeight="1">
      <c r="A907" s="61"/>
      <c r="B907" s="61"/>
      <c r="C907" s="61"/>
      <c r="D907" s="61"/>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61"/>
      <c r="AY907" s="61"/>
      <c r="AZ907" s="61"/>
      <c r="BA907" s="4"/>
      <c r="BB907" s="4"/>
      <c r="BC907" s="4"/>
      <c r="BD907" s="4"/>
      <c r="BE907" s="4"/>
      <c r="BF907" s="4"/>
      <c r="BG907" s="4"/>
      <c r="BH907" s="4"/>
      <c r="BI907" s="4"/>
      <c r="BJ907" s="4"/>
      <c r="BK907" s="4"/>
      <c r="BL907" s="4"/>
      <c r="BM907" s="4"/>
      <c r="BN907" s="61"/>
      <c r="BO907" s="61"/>
      <c r="BP907" s="61"/>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61"/>
      <c r="CU907" s="61"/>
      <c r="CV907" s="61"/>
      <c r="CW907" s="61"/>
      <c r="CX907" s="61"/>
      <c r="CY907" s="4"/>
      <c r="CZ907" s="4"/>
      <c r="DA907" s="4"/>
      <c r="DB907" s="4"/>
      <c r="DC907" s="4"/>
      <c r="DD907" s="4"/>
      <c r="DE907" s="4"/>
      <c r="DF907" s="4"/>
      <c r="DG907" s="4"/>
      <c r="DH907" s="4"/>
      <c r="DI907" s="4"/>
      <c r="DJ907" s="4"/>
    </row>
    <row r="908" spans="1:114" ht="15.75" customHeight="1">
      <c r="A908" s="61"/>
      <c r="B908" s="61"/>
      <c r="C908" s="61"/>
      <c r="D908" s="61"/>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61"/>
      <c r="AY908" s="61"/>
      <c r="AZ908" s="61"/>
      <c r="BA908" s="4"/>
      <c r="BB908" s="4"/>
      <c r="BC908" s="4"/>
      <c r="BD908" s="4"/>
      <c r="BE908" s="4"/>
      <c r="BF908" s="4"/>
      <c r="BG908" s="4"/>
      <c r="BH908" s="4"/>
      <c r="BI908" s="4"/>
      <c r="BJ908" s="4"/>
      <c r="BK908" s="4"/>
      <c r="BL908" s="4"/>
      <c r="BM908" s="4"/>
      <c r="BN908" s="61"/>
      <c r="BO908" s="61"/>
      <c r="BP908" s="61"/>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61"/>
      <c r="CU908" s="61"/>
      <c r="CV908" s="61"/>
      <c r="CW908" s="61"/>
      <c r="CX908" s="61"/>
      <c r="CY908" s="4"/>
      <c r="CZ908" s="4"/>
      <c r="DA908" s="4"/>
      <c r="DB908" s="4"/>
      <c r="DC908" s="4"/>
      <c r="DD908" s="4"/>
      <c r="DE908" s="4"/>
      <c r="DF908" s="4"/>
      <c r="DG908" s="4"/>
      <c r="DH908" s="4"/>
      <c r="DI908" s="4"/>
      <c r="DJ908" s="4"/>
    </row>
    <row r="909" spans="1:114" ht="15.75" customHeight="1">
      <c r="A909" s="61"/>
      <c r="B909" s="61"/>
      <c r="C909" s="61"/>
      <c r="D909" s="61"/>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61"/>
      <c r="AY909" s="61"/>
      <c r="AZ909" s="61"/>
      <c r="BA909" s="4"/>
      <c r="BB909" s="4"/>
      <c r="BC909" s="4"/>
      <c r="BD909" s="4"/>
      <c r="BE909" s="4"/>
      <c r="BF909" s="4"/>
      <c r="BG909" s="4"/>
      <c r="BH909" s="4"/>
      <c r="BI909" s="4"/>
      <c r="BJ909" s="4"/>
      <c r="BK909" s="4"/>
      <c r="BL909" s="4"/>
      <c r="BM909" s="4"/>
      <c r="BN909" s="61"/>
      <c r="BO909" s="61"/>
      <c r="BP909" s="61"/>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61"/>
      <c r="CU909" s="61"/>
      <c r="CV909" s="61"/>
      <c r="CW909" s="61"/>
      <c r="CX909" s="61"/>
      <c r="CY909" s="4"/>
      <c r="CZ909" s="4"/>
      <c r="DA909" s="4"/>
      <c r="DB909" s="4"/>
      <c r="DC909" s="4"/>
      <c r="DD909" s="4"/>
      <c r="DE909" s="4"/>
      <c r="DF909" s="4"/>
      <c r="DG909" s="4"/>
      <c r="DH909" s="4"/>
      <c r="DI909" s="4"/>
      <c r="DJ909" s="4"/>
    </row>
    <row r="910" spans="1:114" ht="15.75" customHeight="1">
      <c r="A910" s="61"/>
      <c r="B910" s="61"/>
      <c r="C910" s="61"/>
      <c r="D910" s="61"/>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61"/>
      <c r="AY910" s="61"/>
      <c r="AZ910" s="61"/>
      <c r="BA910" s="4"/>
      <c r="BB910" s="4"/>
      <c r="BC910" s="4"/>
      <c r="BD910" s="4"/>
      <c r="BE910" s="4"/>
      <c r="BF910" s="4"/>
      <c r="BG910" s="4"/>
      <c r="BH910" s="4"/>
      <c r="BI910" s="4"/>
      <c r="BJ910" s="4"/>
      <c r="BK910" s="4"/>
      <c r="BL910" s="4"/>
      <c r="BM910" s="4"/>
      <c r="BN910" s="61"/>
      <c r="BO910" s="61"/>
      <c r="BP910" s="61"/>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61"/>
      <c r="CU910" s="61"/>
      <c r="CV910" s="61"/>
      <c r="CW910" s="61"/>
      <c r="CX910" s="61"/>
      <c r="CY910" s="4"/>
      <c r="CZ910" s="4"/>
      <c r="DA910" s="4"/>
      <c r="DB910" s="4"/>
      <c r="DC910" s="4"/>
      <c r="DD910" s="4"/>
      <c r="DE910" s="4"/>
      <c r="DF910" s="4"/>
      <c r="DG910" s="4"/>
      <c r="DH910" s="4"/>
      <c r="DI910" s="4"/>
      <c r="DJ910" s="4"/>
    </row>
    <row r="911" spans="1:114" ht="15.75" customHeight="1">
      <c r="A911" s="61"/>
      <c r="B911" s="61"/>
      <c r="C911" s="61"/>
      <c r="D911" s="61"/>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61"/>
      <c r="AY911" s="61"/>
      <c r="AZ911" s="61"/>
      <c r="BA911" s="4"/>
      <c r="BB911" s="4"/>
      <c r="BC911" s="4"/>
      <c r="BD911" s="4"/>
      <c r="BE911" s="4"/>
      <c r="BF911" s="4"/>
      <c r="BG911" s="4"/>
      <c r="BH911" s="4"/>
      <c r="BI911" s="4"/>
      <c r="BJ911" s="4"/>
      <c r="BK911" s="4"/>
      <c r="BL911" s="4"/>
      <c r="BM911" s="4"/>
      <c r="BN911" s="61"/>
      <c r="BO911" s="61"/>
      <c r="BP911" s="61"/>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61"/>
      <c r="CU911" s="61"/>
      <c r="CV911" s="61"/>
      <c r="CW911" s="61"/>
      <c r="CX911" s="61"/>
      <c r="CY911" s="4"/>
      <c r="CZ911" s="4"/>
      <c r="DA911" s="4"/>
      <c r="DB911" s="4"/>
      <c r="DC911" s="4"/>
      <c r="DD911" s="4"/>
      <c r="DE911" s="4"/>
      <c r="DF911" s="4"/>
      <c r="DG911" s="4"/>
      <c r="DH911" s="4"/>
      <c r="DI911" s="4"/>
      <c r="DJ911" s="4"/>
    </row>
    <row r="912" spans="1:114" ht="15.75" customHeight="1">
      <c r="A912" s="61"/>
      <c r="B912" s="61"/>
      <c r="C912" s="61"/>
      <c r="D912" s="61"/>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61"/>
      <c r="AY912" s="61"/>
      <c r="AZ912" s="61"/>
      <c r="BA912" s="4"/>
      <c r="BB912" s="4"/>
      <c r="BC912" s="4"/>
      <c r="BD912" s="4"/>
      <c r="BE912" s="4"/>
      <c r="BF912" s="4"/>
      <c r="BG912" s="4"/>
      <c r="BH912" s="4"/>
      <c r="BI912" s="4"/>
      <c r="BJ912" s="4"/>
      <c r="BK912" s="4"/>
      <c r="BL912" s="4"/>
      <c r="BM912" s="4"/>
      <c r="BN912" s="61"/>
      <c r="BO912" s="61"/>
      <c r="BP912" s="61"/>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61"/>
      <c r="CU912" s="61"/>
      <c r="CV912" s="61"/>
      <c r="CW912" s="61"/>
      <c r="CX912" s="61"/>
      <c r="CY912" s="4"/>
      <c r="CZ912" s="4"/>
      <c r="DA912" s="4"/>
      <c r="DB912" s="4"/>
      <c r="DC912" s="4"/>
      <c r="DD912" s="4"/>
      <c r="DE912" s="4"/>
      <c r="DF912" s="4"/>
      <c r="DG912" s="4"/>
      <c r="DH912" s="4"/>
      <c r="DI912" s="4"/>
      <c r="DJ912" s="4"/>
    </row>
    <row r="913" spans="1:114" ht="15.75" customHeight="1">
      <c r="A913" s="61"/>
      <c r="B913" s="61"/>
      <c r="C913" s="61"/>
      <c r="D913" s="61"/>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61"/>
      <c r="AY913" s="61"/>
      <c r="AZ913" s="61"/>
      <c r="BA913" s="4"/>
      <c r="BB913" s="4"/>
      <c r="BC913" s="4"/>
      <c r="BD913" s="4"/>
      <c r="BE913" s="4"/>
      <c r="BF913" s="4"/>
      <c r="BG913" s="4"/>
      <c r="BH913" s="4"/>
      <c r="BI913" s="4"/>
      <c r="BJ913" s="4"/>
      <c r="BK913" s="4"/>
      <c r="BL913" s="4"/>
      <c r="BM913" s="4"/>
      <c r="BN913" s="61"/>
      <c r="BO913" s="61"/>
      <c r="BP913" s="61"/>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61"/>
      <c r="CU913" s="61"/>
      <c r="CV913" s="61"/>
      <c r="CW913" s="61"/>
      <c r="CX913" s="61"/>
      <c r="CY913" s="4"/>
      <c r="CZ913" s="4"/>
      <c r="DA913" s="4"/>
      <c r="DB913" s="4"/>
      <c r="DC913" s="4"/>
      <c r="DD913" s="4"/>
      <c r="DE913" s="4"/>
      <c r="DF913" s="4"/>
      <c r="DG913" s="4"/>
      <c r="DH913" s="4"/>
      <c r="DI913" s="4"/>
      <c r="DJ913" s="4"/>
    </row>
    <row r="914" spans="1:114" ht="15.75" customHeight="1">
      <c r="A914" s="61"/>
      <c r="B914" s="61"/>
      <c r="C914" s="61"/>
      <c r="D914" s="61"/>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61"/>
      <c r="AY914" s="61"/>
      <c r="AZ914" s="61"/>
      <c r="BA914" s="4"/>
      <c r="BB914" s="4"/>
      <c r="BC914" s="4"/>
      <c r="BD914" s="4"/>
      <c r="BE914" s="4"/>
      <c r="BF914" s="4"/>
      <c r="BG914" s="4"/>
      <c r="BH914" s="4"/>
      <c r="BI914" s="4"/>
      <c r="BJ914" s="4"/>
      <c r="BK914" s="4"/>
      <c r="BL914" s="4"/>
      <c r="BM914" s="4"/>
      <c r="BN914" s="61"/>
      <c r="BO914" s="61"/>
      <c r="BP914" s="61"/>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61"/>
      <c r="CU914" s="61"/>
      <c r="CV914" s="61"/>
      <c r="CW914" s="61"/>
      <c r="CX914" s="61"/>
      <c r="CY914" s="4"/>
      <c r="CZ914" s="4"/>
      <c r="DA914" s="4"/>
      <c r="DB914" s="4"/>
      <c r="DC914" s="4"/>
      <c r="DD914" s="4"/>
      <c r="DE914" s="4"/>
      <c r="DF914" s="4"/>
      <c r="DG914" s="4"/>
      <c r="DH914" s="4"/>
      <c r="DI914" s="4"/>
      <c r="DJ914" s="4"/>
    </row>
    <row r="915" spans="1:114" ht="15.75" customHeight="1">
      <c r="A915" s="61"/>
      <c r="B915" s="61"/>
      <c r="C915" s="61"/>
      <c r="D915" s="61"/>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61"/>
      <c r="AY915" s="61"/>
      <c r="AZ915" s="61"/>
      <c r="BA915" s="4"/>
      <c r="BB915" s="4"/>
      <c r="BC915" s="4"/>
      <c r="BD915" s="4"/>
      <c r="BE915" s="4"/>
      <c r="BF915" s="4"/>
      <c r="BG915" s="4"/>
      <c r="BH915" s="4"/>
      <c r="BI915" s="4"/>
      <c r="BJ915" s="4"/>
      <c r="BK915" s="4"/>
      <c r="BL915" s="4"/>
      <c r="BM915" s="4"/>
      <c r="BN915" s="61"/>
      <c r="BO915" s="61"/>
      <c r="BP915" s="61"/>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61"/>
      <c r="CU915" s="61"/>
      <c r="CV915" s="61"/>
      <c r="CW915" s="61"/>
      <c r="CX915" s="61"/>
      <c r="CY915" s="4"/>
      <c r="CZ915" s="4"/>
      <c r="DA915" s="4"/>
      <c r="DB915" s="4"/>
      <c r="DC915" s="4"/>
      <c r="DD915" s="4"/>
      <c r="DE915" s="4"/>
      <c r="DF915" s="4"/>
      <c r="DG915" s="4"/>
      <c r="DH915" s="4"/>
      <c r="DI915" s="4"/>
      <c r="DJ915" s="4"/>
    </row>
    <row r="916" spans="1:114" ht="15.75" customHeight="1">
      <c r="A916" s="61"/>
      <c r="B916" s="61"/>
      <c r="C916" s="61"/>
      <c r="D916" s="61"/>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61"/>
      <c r="AY916" s="61"/>
      <c r="AZ916" s="61"/>
      <c r="BA916" s="4"/>
      <c r="BB916" s="4"/>
      <c r="BC916" s="4"/>
      <c r="BD916" s="4"/>
      <c r="BE916" s="4"/>
      <c r="BF916" s="4"/>
      <c r="BG916" s="4"/>
      <c r="BH916" s="4"/>
      <c r="BI916" s="4"/>
      <c r="BJ916" s="4"/>
      <c r="BK916" s="4"/>
      <c r="BL916" s="4"/>
      <c r="BM916" s="4"/>
      <c r="BN916" s="61"/>
      <c r="BO916" s="61"/>
      <c r="BP916" s="61"/>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61"/>
      <c r="CU916" s="61"/>
      <c r="CV916" s="61"/>
      <c r="CW916" s="61"/>
      <c r="CX916" s="61"/>
      <c r="CY916" s="4"/>
      <c r="CZ916" s="4"/>
      <c r="DA916" s="4"/>
      <c r="DB916" s="4"/>
      <c r="DC916" s="4"/>
      <c r="DD916" s="4"/>
      <c r="DE916" s="4"/>
      <c r="DF916" s="4"/>
      <c r="DG916" s="4"/>
      <c r="DH916" s="4"/>
      <c r="DI916" s="4"/>
      <c r="DJ916" s="4"/>
    </row>
    <row r="917" spans="1:114" ht="15.75" customHeight="1">
      <c r="A917" s="61"/>
      <c r="B917" s="61"/>
      <c r="C917" s="61"/>
      <c r="D917" s="61"/>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61"/>
      <c r="AY917" s="61"/>
      <c r="AZ917" s="61"/>
      <c r="BA917" s="4"/>
      <c r="BB917" s="4"/>
      <c r="BC917" s="4"/>
      <c r="BD917" s="4"/>
      <c r="BE917" s="4"/>
      <c r="BF917" s="4"/>
      <c r="BG917" s="4"/>
      <c r="BH917" s="4"/>
      <c r="BI917" s="4"/>
      <c r="BJ917" s="4"/>
      <c r="BK917" s="4"/>
      <c r="BL917" s="4"/>
      <c r="BM917" s="4"/>
      <c r="BN917" s="61"/>
      <c r="BO917" s="61"/>
      <c r="BP917" s="61"/>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61"/>
      <c r="CU917" s="61"/>
      <c r="CV917" s="61"/>
      <c r="CW917" s="61"/>
      <c r="CX917" s="61"/>
      <c r="CY917" s="4"/>
      <c r="CZ917" s="4"/>
      <c r="DA917" s="4"/>
      <c r="DB917" s="4"/>
      <c r="DC917" s="4"/>
      <c r="DD917" s="4"/>
      <c r="DE917" s="4"/>
      <c r="DF917" s="4"/>
      <c r="DG917" s="4"/>
      <c r="DH917" s="4"/>
      <c r="DI917" s="4"/>
      <c r="DJ917" s="4"/>
    </row>
    <row r="918" spans="1:114" ht="15.75" customHeight="1">
      <c r="A918" s="61"/>
      <c r="B918" s="61"/>
      <c r="C918" s="61"/>
      <c r="D918" s="61"/>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61"/>
      <c r="AY918" s="61"/>
      <c r="AZ918" s="61"/>
      <c r="BA918" s="4"/>
      <c r="BB918" s="4"/>
      <c r="BC918" s="4"/>
      <c r="BD918" s="4"/>
      <c r="BE918" s="4"/>
      <c r="BF918" s="4"/>
      <c r="BG918" s="4"/>
      <c r="BH918" s="4"/>
      <c r="BI918" s="4"/>
      <c r="BJ918" s="4"/>
      <c r="BK918" s="4"/>
      <c r="BL918" s="4"/>
      <c r="BM918" s="4"/>
      <c r="BN918" s="61"/>
      <c r="BO918" s="61"/>
      <c r="BP918" s="61"/>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61"/>
      <c r="CU918" s="61"/>
      <c r="CV918" s="61"/>
      <c r="CW918" s="61"/>
      <c r="CX918" s="61"/>
      <c r="CY918" s="4"/>
      <c r="CZ918" s="4"/>
      <c r="DA918" s="4"/>
      <c r="DB918" s="4"/>
      <c r="DC918" s="4"/>
      <c r="DD918" s="4"/>
      <c r="DE918" s="4"/>
      <c r="DF918" s="4"/>
      <c r="DG918" s="4"/>
      <c r="DH918" s="4"/>
      <c r="DI918" s="4"/>
      <c r="DJ918" s="4"/>
    </row>
    <row r="919" spans="1:114" ht="15.75" customHeight="1">
      <c r="A919" s="61"/>
      <c r="B919" s="61"/>
      <c r="C919" s="61"/>
      <c r="D919" s="61"/>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61"/>
      <c r="AY919" s="61"/>
      <c r="AZ919" s="61"/>
      <c r="BA919" s="4"/>
      <c r="BB919" s="4"/>
      <c r="BC919" s="4"/>
      <c r="BD919" s="4"/>
      <c r="BE919" s="4"/>
      <c r="BF919" s="4"/>
      <c r="BG919" s="4"/>
      <c r="BH919" s="4"/>
      <c r="BI919" s="4"/>
      <c r="BJ919" s="4"/>
      <c r="BK919" s="4"/>
      <c r="BL919" s="4"/>
      <c r="BM919" s="4"/>
      <c r="BN919" s="61"/>
      <c r="BO919" s="61"/>
      <c r="BP919" s="61"/>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61"/>
      <c r="CU919" s="61"/>
      <c r="CV919" s="61"/>
      <c r="CW919" s="61"/>
      <c r="CX919" s="61"/>
      <c r="CY919" s="4"/>
      <c r="CZ919" s="4"/>
      <c r="DA919" s="4"/>
      <c r="DB919" s="4"/>
      <c r="DC919" s="4"/>
      <c r="DD919" s="4"/>
      <c r="DE919" s="4"/>
      <c r="DF919" s="4"/>
      <c r="DG919" s="4"/>
      <c r="DH919" s="4"/>
      <c r="DI919" s="4"/>
      <c r="DJ919" s="4"/>
    </row>
    <row r="920" spans="1:114" ht="15.75" customHeight="1">
      <c r="A920" s="61"/>
      <c r="B920" s="61"/>
      <c r="C920" s="61"/>
      <c r="D920" s="61"/>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61"/>
      <c r="AY920" s="61"/>
      <c r="AZ920" s="61"/>
      <c r="BA920" s="4"/>
      <c r="BB920" s="4"/>
      <c r="BC920" s="4"/>
      <c r="BD920" s="4"/>
      <c r="BE920" s="4"/>
      <c r="BF920" s="4"/>
      <c r="BG920" s="4"/>
      <c r="BH920" s="4"/>
      <c r="BI920" s="4"/>
      <c r="BJ920" s="4"/>
      <c r="BK920" s="4"/>
      <c r="BL920" s="4"/>
      <c r="BM920" s="4"/>
      <c r="BN920" s="61"/>
      <c r="BO920" s="61"/>
      <c r="BP920" s="61"/>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61"/>
      <c r="CU920" s="61"/>
      <c r="CV920" s="61"/>
      <c r="CW920" s="61"/>
      <c r="CX920" s="61"/>
      <c r="CY920" s="4"/>
      <c r="CZ920" s="4"/>
      <c r="DA920" s="4"/>
      <c r="DB920" s="4"/>
      <c r="DC920" s="4"/>
      <c r="DD920" s="4"/>
      <c r="DE920" s="4"/>
      <c r="DF920" s="4"/>
      <c r="DG920" s="4"/>
      <c r="DH920" s="4"/>
      <c r="DI920" s="4"/>
      <c r="DJ920" s="4"/>
    </row>
    <row r="921" spans="1:114" ht="15.75" customHeight="1">
      <c r="A921" s="61"/>
      <c r="B921" s="61"/>
      <c r="C921" s="61"/>
      <c r="D921" s="61"/>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61"/>
      <c r="AY921" s="61"/>
      <c r="AZ921" s="61"/>
      <c r="BA921" s="4"/>
      <c r="BB921" s="4"/>
      <c r="BC921" s="4"/>
      <c r="BD921" s="4"/>
      <c r="BE921" s="4"/>
      <c r="BF921" s="4"/>
      <c r="BG921" s="4"/>
      <c r="BH921" s="4"/>
      <c r="BI921" s="4"/>
      <c r="BJ921" s="4"/>
      <c r="BK921" s="4"/>
      <c r="BL921" s="4"/>
      <c r="BM921" s="4"/>
      <c r="BN921" s="61"/>
      <c r="BO921" s="61"/>
      <c r="BP921" s="61"/>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61"/>
      <c r="CU921" s="61"/>
      <c r="CV921" s="61"/>
      <c r="CW921" s="61"/>
      <c r="CX921" s="61"/>
      <c r="CY921" s="4"/>
      <c r="CZ921" s="4"/>
      <c r="DA921" s="4"/>
      <c r="DB921" s="4"/>
      <c r="DC921" s="4"/>
      <c r="DD921" s="4"/>
      <c r="DE921" s="4"/>
      <c r="DF921" s="4"/>
      <c r="DG921" s="4"/>
      <c r="DH921" s="4"/>
      <c r="DI921" s="4"/>
      <c r="DJ921" s="4"/>
    </row>
    <row r="922" spans="1:114" ht="15.75" customHeight="1">
      <c r="A922" s="61"/>
      <c r="B922" s="61"/>
      <c r="C922" s="61"/>
      <c r="D922" s="61"/>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61"/>
      <c r="AY922" s="61"/>
      <c r="AZ922" s="61"/>
      <c r="BA922" s="4"/>
      <c r="BB922" s="4"/>
      <c r="BC922" s="4"/>
      <c r="BD922" s="4"/>
      <c r="BE922" s="4"/>
      <c r="BF922" s="4"/>
      <c r="BG922" s="4"/>
      <c r="BH922" s="4"/>
      <c r="BI922" s="4"/>
      <c r="BJ922" s="4"/>
      <c r="BK922" s="4"/>
      <c r="BL922" s="4"/>
      <c r="BM922" s="4"/>
      <c r="BN922" s="61"/>
      <c r="BO922" s="61"/>
      <c r="BP922" s="61"/>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61"/>
      <c r="CU922" s="61"/>
      <c r="CV922" s="61"/>
      <c r="CW922" s="61"/>
      <c r="CX922" s="61"/>
      <c r="CY922" s="4"/>
      <c r="CZ922" s="4"/>
      <c r="DA922" s="4"/>
      <c r="DB922" s="4"/>
      <c r="DC922" s="4"/>
      <c r="DD922" s="4"/>
      <c r="DE922" s="4"/>
      <c r="DF922" s="4"/>
      <c r="DG922" s="4"/>
      <c r="DH922" s="4"/>
      <c r="DI922" s="4"/>
      <c r="DJ922" s="4"/>
    </row>
    <row r="923" spans="1:114" ht="15.75" customHeight="1">
      <c r="A923" s="61"/>
      <c r="B923" s="61"/>
      <c r="C923" s="61"/>
      <c r="D923" s="61"/>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61"/>
      <c r="AY923" s="61"/>
      <c r="AZ923" s="61"/>
      <c r="BA923" s="4"/>
      <c r="BB923" s="4"/>
      <c r="BC923" s="4"/>
      <c r="BD923" s="4"/>
      <c r="BE923" s="4"/>
      <c r="BF923" s="4"/>
      <c r="BG923" s="4"/>
      <c r="BH923" s="4"/>
      <c r="BI923" s="4"/>
      <c r="BJ923" s="4"/>
      <c r="BK923" s="4"/>
      <c r="BL923" s="4"/>
      <c r="BM923" s="4"/>
      <c r="BN923" s="61"/>
      <c r="BO923" s="61"/>
      <c r="BP923" s="61"/>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61"/>
      <c r="CU923" s="61"/>
      <c r="CV923" s="61"/>
      <c r="CW923" s="61"/>
      <c r="CX923" s="61"/>
      <c r="CY923" s="4"/>
      <c r="CZ923" s="4"/>
      <c r="DA923" s="4"/>
      <c r="DB923" s="4"/>
      <c r="DC923" s="4"/>
      <c r="DD923" s="4"/>
      <c r="DE923" s="4"/>
      <c r="DF923" s="4"/>
      <c r="DG923" s="4"/>
      <c r="DH923" s="4"/>
      <c r="DI923" s="4"/>
      <c r="DJ923" s="4"/>
    </row>
    <row r="924" spans="1:114" ht="15.75" customHeight="1">
      <c r="A924" s="61"/>
      <c r="B924" s="61"/>
      <c r="C924" s="61"/>
      <c r="D924" s="61"/>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61"/>
      <c r="AY924" s="61"/>
      <c r="AZ924" s="61"/>
      <c r="BA924" s="4"/>
      <c r="BB924" s="4"/>
      <c r="BC924" s="4"/>
      <c r="BD924" s="4"/>
      <c r="BE924" s="4"/>
      <c r="BF924" s="4"/>
      <c r="BG924" s="4"/>
      <c r="BH924" s="4"/>
      <c r="BI924" s="4"/>
      <c r="BJ924" s="4"/>
      <c r="BK924" s="4"/>
      <c r="BL924" s="4"/>
      <c r="BM924" s="4"/>
      <c r="BN924" s="61"/>
      <c r="BO924" s="61"/>
      <c r="BP924" s="61"/>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61"/>
      <c r="CU924" s="61"/>
      <c r="CV924" s="61"/>
      <c r="CW924" s="61"/>
      <c r="CX924" s="61"/>
      <c r="CY924" s="4"/>
      <c r="CZ924" s="4"/>
      <c r="DA924" s="4"/>
      <c r="DB924" s="4"/>
      <c r="DC924" s="4"/>
      <c r="DD924" s="4"/>
      <c r="DE924" s="4"/>
      <c r="DF924" s="4"/>
      <c r="DG924" s="4"/>
      <c r="DH924" s="4"/>
      <c r="DI924" s="4"/>
      <c r="DJ924" s="4"/>
    </row>
    <row r="925" spans="1:114" ht="15.75" customHeight="1">
      <c r="A925" s="61"/>
      <c r="B925" s="61"/>
      <c r="C925" s="61"/>
      <c r="D925" s="61"/>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61"/>
      <c r="AY925" s="61"/>
      <c r="AZ925" s="61"/>
      <c r="BA925" s="4"/>
      <c r="BB925" s="4"/>
      <c r="BC925" s="4"/>
      <c r="BD925" s="4"/>
      <c r="BE925" s="4"/>
      <c r="BF925" s="4"/>
      <c r="BG925" s="4"/>
      <c r="BH925" s="4"/>
      <c r="BI925" s="4"/>
      <c r="BJ925" s="4"/>
      <c r="BK925" s="4"/>
      <c r="BL925" s="4"/>
      <c r="BM925" s="4"/>
      <c r="BN925" s="61"/>
      <c r="BO925" s="61"/>
      <c r="BP925" s="61"/>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61"/>
      <c r="CU925" s="61"/>
      <c r="CV925" s="61"/>
      <c r="CW925" s="61"/>
      <c r="CX925" s="61"/>
      <c r="CY925" s="4"/>
      <c r="CZ925" s="4"/>
      <c r="DA925" s="4"/>
      <c r="DB925" s="4"/>
      <c r="DC925" s="4"/>
      <c r="DD925" s="4"/>
      <c r="DE925" s="4"/>
      <c r="DF925" s="4"/>
      <c r="DG925" s="4"/>
      <c r="DH925" s="4"/>
      <c r="DI925" s="4"/>
      <c r="DJ925" s="4"/>
    </row>
    <row r="926" spans="1:114" ht="15.75" customHeight="1">
      <c r="A926" s="61"/>
      <c r="B926" s="61"/>
      <c r="C926" s="61"/>
      <c r="D926" s="61"/>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61"/>
      <c r="AY926" s="61"/>
      <c r="AZ926" s="61"/>
      <c r="BA926" s="4"/>
      <c r="BB926" s="4"/>
      <c r="BC926" s="4"/>
      <c r="BD926" s="4"/>
      <c r="BE926" s="4"/>
      <c r="BF926" s="4"/>
      <c r="BG926" s="4"/>
      <c r="BH926" s="4"/>
      <c r="BI926" s="4"/>
      <c r="BJ926" s="4"/>
      <c r="BK926" s="4"/>
      <c r="BL926" s="4"/>
      <c r="BM926" s="4"/>
      <c r="BN926" s="61"/>
      <c r="BO926" s="61"/>
      <c r="BP926" s="61"/>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61"/>
      <c r="CU926" s="61"/>
      <c r="CV926" s="61"/>
      <c r="CW926" s="61"/>
      <c r="CX926" s="61"/>
      <c r="CY926" s="4"/>
      <c r="CZ926" s="4"/>
      <c r="DA926" s="4"/>
      <c r="DB926" s="4"/>
      <c r="DC926" s="4"/>
      <c r="DD926" s="4"/>
      <c r="DE926" s="4"/>
      <c r="DF926" s="4"/>
      <c r="DG926" s="4"/>
      <c r="DH926" s="4"/>
      <c r="DI926" s="4"/>
      <c r="DJ926" s="4"/>
    </row>
    <row r="927" spans="1:114" ht="15.75" customHeight="1">
      <c r="A927" s="61"/>
      <c r="B927" s="61"/>
      <c r="C927" s="61"/>
      <c r="D927" s="61"/>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61"/>
      <c r="AY927" s="61"/>
      <c r="AZ927" s="61"/>
      <c r="BA927" s="4"/>
      <c r="BB927" s="4"/>
      <c r="BC927" s="4"/>
      <c r="BD927" s="4"/>
      <c r="BE927" s="4"/>
      <c r="BF927" s="4"/>
      <c r="BG927" s="4"/>
      <c r="BH927" s="4"/>
      <c r="BI927" s="4"/>
      <c r="BJ927" s="4"/>
      <c r="BK927" s="4"/>
      <c r="BL927" s="4"/>
      <c r="BM927" s="4"/>
      <c r="BN927" s="61"/>
      <c r="BO927" s="61"/>
      <c r="BP927" s="61"/>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61"/>
      <c r="CU927" s="61"/>
      <c r="CV927" s="61"/>
      <c r="CW927" s="61"/>
      <c r="CX927" s="61"/>
      <c r="CY927" s="4"/>
      <c r="CZ927" s="4"/>
      <c r="DA927" s="4"/>
      <c r="DB927" s="4"/>
      <c r="DC927" s="4"/>
      <c r="DD927" s="4"/>
      <c r="DE927" s="4"/>
      <c r="DF927" s="4"/>
      <c r="DG927" s="4"/>
      <c r="DH927" s="4"/>
      <c r="DI927" s="4"/>
      <c r="DJ927" s="4"/>
    </row>
    <row r="928" spans="1:114" ht="15.75" customHeight="1">
      <c r="A928" s="61"/>
      <c r="B928" s="61"/>
      <c r="C928" s="61"/>
      <c r="D928" s="61"/>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61"/>
      <c r="AY928" s="61"/>
      <c r="AZ928" s="61"/>
      <c r="BA928" s="4"/>
      <c r="BB928" s="4"/>
      <c r="BC928" s="4"/>
      <c r="BD928" s="4"/>
      <c r="BE928" s="4"/>
      <c r="BF928" s="4"/>
      <c r="BG928" s="4"/>
      <c r="BH928" s="4"/>
      <c r="BI928" s="4"/>
      <c r="BJ928" s="4"/>
      <c r="BK928" s="4"/>
      <c r="BL928" s="4"/>
      <c r="BM928" s="4"/>
      <c r="BN928" s="61"/>
      <c r="BO928" s="61"/>
      <c r="BP928" s="61"/>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61"/>
      <c r="CU928" s="61"/>
      <c r="CV928" s="61"/>
      <c r="CW928" s="61"/>
      <c r="CX928" s="61"/>
      <c r="CY928" s="4"/>
      <c r="CZ928" s="4"/>
      <c r="DA928" s="4"/>
      <c r="DB928" s="4"/>
      <c r="DC928" s="4"/>
      <c r="DD928" s="4"/>
      <c r="DE928" s="4"/>
      <c r="DF928" s="4"/>
      <c r="DG928" s="4"/>
      <c r="DH928" s="4"/>
      <c r="DI928" s="4"/>
      <c r="DJ928" s="4"/>
    </row>
    <row r="929" spans="1:114" ht="15.75" customHeight="1">
      <c r="A929" s="61"/>
      <c r="B929" s="61"/>
      <c r="C929" s="61"/>
      <c r="D929" s="61"/>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61"/>
      <c r="AY929" s="61"/>
      <c r="AZ929" s="61"/>
      <c r="BA929" s="4"/>
      <c r="BB929" s="4"/>
      <c r="BC929" s="4"/>
      <c r="BD929" s="4"/>
      <c r="BE929" s="4"/>
      <c r="BF929" s="4"/>
      <c r="BG929" s="4"/>
      <c r="BH929" s="4"/>
      <c r="BI929" s="4"/>
      <c r="BJ929" s="4"/>
      <c r="BK929" s="4"/>
      <c r="BL929" s="4"/>
      <c r="BM929" s="4"/>
      <c r="BN929" s="61"/>
      <c r="BO929" s="61"/>
      <c r="BP929" s="61"/>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61"/>
      <c r="CU929" s="61"/>
      <c r="CV929" s="61"/>
      <c r="CW929" s="61"/>
      <c r="CX929" s="61"/>
      <c r="CY929" s="4"/>
      <c r="CZ929" s="4"/>
      <c r="DA929" s="4"/>
      <c r="DB929" s="4"/>
      <c r="DC929" s="4"/>
      <c r="DD929" s="4"/>
      <c r="DE929" s="4"/>
      <c r="DF929" s="4"/>
      <c r="DG929" s="4"/>
      <c r="DH929" s="4"/>
      <c r="DI929" s="4"/>
      <c r="DJ929" s="4"/>
    </row>
    <row r="930" spans="1:114" ht="15.75" customHeight="1">
      <c r="A930" s="61"/>
      <c r="B930" s="61"/>
      <c r="C930" s="61"/>
      <c r="D930" s="61"/>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61"/>
      <c r="AY930" s="61"/>
      <c r="AZ930" s="61"/>
      <c r="BA930" s="4"/>
      <c r="BB930" s="4"/>
      <c r="BC930" s="4"/>
      <c r="BD930" s="4"/>
      <c r="BE930" s="4"/>
      <c r="BF930" s="4"/>
      <c r="BG930" s="4"/>
      <c r="BH930" s="4"/>
      <c r="BI930" s="4"/>
      <c r="BJ930" s="4"/>
      <c r="BK930" s="4"/>
      <c r="BL930" s="4"/>
      <c r="BM930" s="4"/>
      <c r="BN930" s="61"/>
      <c r="BO930" s="61"/>
      <c r="BP930" s="61"/>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61"/>
      <c r="CU930" s="61"/>
      <c r="CV930" s="61"/>
      <c r="CW930" s="61"/>
      <c r="CX930" s="61"/>
      <c r="CY930" s="4"/>
      <c r="CZ930" s="4"/>
      <c r="DA930" s="4"/>
      <c r="DB930" s="4"/>
      <c r="DC930" s="4"/>
      <c r="DD930" s="4"/>
      <c r="DE930" s="4"/>
      <c r="DF930" s="4"/>
      <c r="DG930" s="4"/>
      <c r="DH930" s="4"/>
      <c r="DI930" s="4"/>
      <c r="DJ930" s="4"/>
    </row>
    <row r="931" spans="1:114" ht="15.75" customHeight="1">
      <c r="A931" s="61"/>
      <c r="B931" s="61"/>
      <c r="C931" s="61"/>
      <c r="D931" s="61"/>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61"/>
      <c r="AY931" s="61"/>
      <c r="AZ931" s="61"/>
      <c r="BA931" s="4"/>
      <c r="BB931" s="4"/>
      <c r="BC931" s="4"/>
      <c r="BD931" s="4"/>
      <c r="BE931" s="4"/>
      <c r="BF931" s="4"/>
      <c r="BG931" s="4"/>
      <c r="BH931" s="4"/>
      <c r="BI931" s="4"/>
      <c r="BJ931" s="4"/>
      <c r="BK931" s="4"/>
      <c r="BL931" s="4"/>
      <c r="BM931" s="4"/>
      <c r="BN931" s="61"/>
      <c r="BO931" s="61"/>
      <c r="BP931" s="61"/>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61"/>
      <c r="CU931" s="61"/>
      <c r="CV931" s="61"/>
      <c r="CW931" s="61"/>
      <c r="CX931" s="61"/>
      <c r="CY931" s="4"/>
      <c r="CZ931" s="4"/>
      <c r="DA931" s="4"/>
      <c r="DB931" s="4"/>
      <c r="DC931" s="4"/>
      <c r="DD931" s="4"/>
      <c r="DE931" s="4"/>
      <c r="DF931" s="4"/>
      <c r="DG931" s="4"/>
      <c r="DH931" s="4"/>
      <c r="DI931" s="4"/>
      <c r="DJ931" s="4"/>
    </row>
    <row r="932" spans="1:114" ht="15.75" customHeight="1">
      <c r="A932" s="61"/>
      <c r="B932" s="61"/>
      <c r="C932" s="61"/>
      <c r="D932" s="61"/>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61"/>
      <c r="AY932" s="61"/>
      <c r="AZ932" s="61"/>
      <c r="BA932" s="4"/>
      <c r="BB932" s="4"/>
      <c r="BC932" s="4"/>
      <c r="BD932" s="4"/>
      <c r="BE932" s="4"/>
      <c r="BF932" s="4"/>
      <c r="BG932" s="4"/>
      <c r="BH932" s="4"/>
      <c r="BI932" s="4"/>
      <c r="BJ932" s="4"/>
      <c r="BK932" s="4"/>
      <c r="BL932" s="4"/>
      <c r="BM932" s="4"/>
      <c r="BN932" s="61"/>
      <c r="BO932" s="61"/>
      <c r="BP932" s="61"/>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61"/>
      <c r="CU932" s="61"/>
      <c r="CV932" s="61"/>
      <c r="CW932" s="61"/>
      <c r="CX932" s="61"/>
      <c r="CY932" s="4"/>
      <c r="CZ932" s="4"/>
      <c r="DA932" s="4"/>
      <c r="DB932" s="4"/>
      <c r="DC932" s="4"/>
      <c r="DD932" s="4"/>
      <c r="DE932" s="4"/>
      <c r="DF932" s="4"/>
      <c r="DG932" s="4"/>
      <c r="DH932" s="4"/>
      <c r="DI932" s="4"/>
      <c r="DJ932" s="4"/>
    </row>
    <row r="933" spans="1:114" ht="15.75" customHeight="1">
      <c r="A933" s="61"/>
      <c r="B933" s="61"/>
      <c r="C933" s="61"/>
      <c r="D933" s="61"/>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61"/>
      <c r="AY933" s="61"/>
      <c r="AZ933" s="61"/>
      <c r="BA933" s="4"/>
      <c r="BB933" s="4"/>
      <c r="BC933" s="4"/>
      <c r="BD933" s="4"/>
      <c r="BE933" s="4"/>
      <c r="BF933" s="4"/>
      <c r="BG933" s="4"/>
      <c r="BH933" s="4"/>
      <c r="BI933" s="4"/>
      <c r="BJ933" s="4"/>
      <c r="BK933" s="4"/>
      <c r="BL933" s="4"/>
      <c r="BM933" s="4"/>
      <c r="BN933" s="61"/>
      <c r="BO933" s="61"/>
      <c r="BP933" s="61"/>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61"/>
      <c r="CU933" s="61"/>
      <c r="CV933" s="61"/>
      <c r="CW933" s="61"/>
      <c r="CX933" s="61"/>
      <c r="CY933" s="4"/>
      <c r="CZ933" s="4"/>
      <c r="DA933" s="4"/>
      <c r="DB933" s="4"/>
      <c r="DC933" s="4"/>
      <c r="DD933" s="4"/>
      <c r="DE933" s="4"/>
      <c r="DF933" s="4"/>
      <c r="DG933" s="4"/>
      <c r="DH933" s="4"/>
      <c r="DI933" s="4"/>
      <c r="DJ933" s="4"/>
    </row>
    <row r="934" spans="1:114" ht="15.75" customHeight="1">
      <c r="A934" s="61"/>
      <c r="B934" s="61"/>
      <c r="C934" s="61"/>
      <c r="D934" s="61"/>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61"/>
      <c r="AY934" s="61"/>
      <c r="AZ934" s="61"/>
      <c r="BA934" s="4"/>
      <c r="BB934" s="4"/>
      <c r="BC934" s="4"/>
      <c r="BD934" s="4"/>
      <c r="BE934" s="4"/>
      <c r="BF934" s="4"/>
      <c r="BG934" s="4"/>
      <c r="BH934" s="4"/>
      <c r="BI934" s="4"/>
      <c r="BJ934" s="4"/>
      <c r="BK934" s="4"/>
      <c r="BL934" s="4"/>
      <c r="BM934" s="4"/>
      <c r="BN934" s="61"/>
      <c r="BO934" s="61"/>
      <c r="BP934" s="61"/>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61"/>
      <c r="CU934" s="61"/>
      <c r="CV934" s="61"/>
      <c r="CW934" s="61"/>
      <c r="CX934" s="61"/>
      <c r="CY934" s="4"/>
      <c r="CZ934" s="4"/>
      <c r="DA934" s="4"/>
      <c r="DB934" s="4"/>
      <c r="DC934" s="4"/>
      <c r="DD934" s="4"/>
      <c r="DE934" s="4"/>
      <c r="DF934" s="4"/>
      <c r="DG934" s="4"/>
      <c r="DH934" s="4"/>
      <c r="DI934" s="4"/>
      <c r="DJ934" s="4"/>
    </row>
    <row r="935" spans="1:114" ht="15.75" customHeight="1">
      <c r="A935" s="61"/>
      <c r="B935" s="61"/>
      <c r="C935" s="61"/>
      <c r="D935" s="61"/>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61"/>
      <c r="AY935" s="61"/>
      <c r="AZ935" s="61"/>
      <c r="BA935" s="4"/>
      <c r="BB935" s="4"/>
      <c r="BC935" s="4"/>
      <c r="BD935" s="4"/>
      <c r="BE935" s="4"/>
      <c r="BF935" s="4"/>
      <c r="BG935" s="4"/>
      <c r="BH935" s="4"/>
      <c r="BI935" s="4"/>
      <c r="BJ935" s="4"/>
      <c r="BK935" s="4"/>
      <c r="BL935" s="4"/>
      <c r="BM935" s="4"/>
      <c r="BN935" s="61"/>
      <c r="BO935" s="61"/>
      <c r="BP935" s="61"/>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61"/>
      <c r="CU935" s="61"/>
      <c r="CV935" s="61"/>
      <c r="CW935" s="61"/>
      <c r="CX935" s="61"/>
      <c r="CY935" s="4"/>
      <c r="CZ935" s="4"/>
      <c r="DA935" s="4"/>
      <c r="DB935" s="4"/>
      <c r="DC935" s="4"/>
      <c r="DD935" s="4"/>
      <c r="DE935" s="4"/>
      <c r="DF935" s="4"/>
      <c r="DG935" s="4"/>
      <c r="DH935" s="4"/>
      <c r="DI935" s="4"/>
      <c r="DJ935" s="4"/>
    </row>
    <row r="936" spans="1:114" ht="15.75" customHeight="1">
      <c r="A936" s="61"/>
      <c r="B936" s="61"/>
      <c r="C936" s="61"/>
      <c r="D936" s="61"/>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61"/>
      <c r="AY936" s="61"/>
      <c r="AZ936" s="61"/>
      <c r="BA936" s="4"/>
      <c r="BB936" s="4"/>
      <c r="BC936" s="4"/>
      <c r="BD936" s="4"/>
      <c r="BE936" s="4"/>
      <c r="BF936" s="4"/>
      <c r="BG936" s="4"/>
      <c r="BH936" s="4"/>
      <c r="BI936" s="4"/>
      <c r="BJ936" s="4"/>
      <c r="BK936" s="4"/>
      <c r="BL936" s="4"/>
      <c r="BM936" s="4"/>
      <c r="BN936" s="61"/>
      <c r="BO936" s="61"/>
      <c r="BP936" s="61"/>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61"/>
      <c r="CU936" s="61"/>
      <c r="CV936" s="61"/>
      <c r="CW936" s="61"/>
      <c r="CX936" s="61"/>
      <c r="CY936" s="4"/>
      <c r="CZ936" s="4"/>
      <c r="DA936" s="4"/>
      <c r="DB936" s="4"/>
      <c r="DC936" s="4"/>
      <c r="DD936" s="4"/>
      <c r="DE936" s="4"/>
      <c r="DF936" s="4"/>
      <c r="DG936" s="4"/>
      <c r="DH936" s="4"/>
      <c r="DI936" s="4"/>
      <c r="DJ936" s="4"/>
    </row>
    <row r="937" spans="1:114" ht="15.75" customHeight="1">
      <c r="A937" s="61"/>
      <c r="B937" s="61"/>
      <c r="C937" s="61"/>
      <c r="D937" s="61"/>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61"/>
      <c r="AY937" s="61"/>
      <c r="AZ937" s="61"/>
      <c r="BA937" s="4"/>
      <c r="BB937" s="4"/>
      <c r="BC937" s="4"/>
      <c r="BD937" s="4"/>
      <c r="BE937" s="4"/>
      <c r="BF937" s="4"/>
      <c r="BG937" s="4"/>
      <c r="BH937" s="4"/>
      <c r="BI937" s="4"/>
      <c r="BJ937" s="4"/>
      <c r="BK937" s="4"/>
      <c r="BL937" s="4"/>
      <c r="BM937" s="4"/>
      <c r="BN937" s="61"/>
      <c r="BO937" s="61"/>
      <c r="BP937" s="61"/>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61"/>
      <c r="CU937" s="61"/>
      <c r="CV937" s="61"/>
      <c r="CW937" s="61"/>
      <c r="CX937" s="61"/>
      <c r="CY937" s="4"/>
      <c r="CZ937" s="4"/>
      <c r="DA937" s="4"/>
      <c r="DB937" s="4"/>
      <c r="DC937" s="4"/>
      <c r="DD937" s="4"/>
      <c r="DE937" s="4"/>
      <c r="DF937" s="4"/>
      <c r="DG937" s="4"/>
      <c r="DH937" s="4"/>
      <c r="DI937" s="4"/>
      <c r="DJ937" s="4"/>
    </row>
    <row r="938" spans="1:114" ht="15.75" customHeight="1">
      <c r="A938" s="61"/>
      <c r="B938" s="61"/>
      <c r="C938" s="61"/>
      <c r="D938" s="61"/>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61"/>
      <c r="AY938" s="61"/>
      <c r="AZ938" s="61"/>
      <c r="BA938" s="4"/>
      <c r="BB938" s="4"/>
      <c r="BC938" s="4"/>
      <c r="BD938" s="4"/>
      <c r="BE938" s="4"/>
      <c r="BF938" s="4"/>
      <c r="BG938" s="4"/>
      <c r="BH938" s="4"/>
      <c r="BI938" s="4"/>
      <c r="BJ938" s="4"/>
      <c r="BK938" s="4"/>
      <c r="BL938" s="4"/>
      <c r="BM938" s="4"/>
      <c r="BN938" s="61"/>
      <c r="BO938" s="61"/>
      <c r="BP938" s="61"/>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61"/>
      <c r="CU938" s="61"/>
      <c r="CV938" s="61"/>
      <c r="CW938" s="61"/>
      <c r="CX938" s="61"/>
      <c r="CY938" s="4"/>
      <c r="CZ938" s="4"/>
      <c r="DA938" s="4"/>
      <c r="DB938" s="4"/>
      <c r="DC938" s="4"/>
      <c r="DD938" s="4"/>
      <c r="DE938" s="4"/>
      <c r="DF938" s="4"/>
      <c r="DG938" s="4"/>
      <c r="DH938" s="4"/>
      <c r="DI938" s="4"/>
      <c r="DJ938" s="4"/>
    </row>
    <row r="939" spans="1:114" ht="15.75" customHeight="1">
      <c r="A939" s="61"/>
      <c r="B939" s="61"/>
      <c r="C939" s="61"/>
      <c r="D939" s="61"/>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61"/>
      <c r="AY939" s="61"/>
      <c r="AZ939" s="61"/>
      <c r="BA939" s="4"/>
      <c r="BB939" s="4"/>
      <c r="BC939" s="4"/>
      <c r="BD939" s="4"/>
      <c r="BE939" s="4"/>
      <c r="BF939" s="4"/>
      <c r="BG939" s="4"/>
      <c r="BH939" s="4"/>
      <c r="BI939" s="4"/>
      <c r="BJ939" s="4"/>
      <c r="BK939" s="4"/>
      <c r="BL939" s="4"/>
      <c r="BM939" s="4"/>
      <c r="BN939" s="61"/>
      <c r="BO939" s="61"/>
      <c r="BP939" s="61"/>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61"/>
      <c r="CU939" s="61"/>
      <c r="CV939" s="61"/>
      <c r="CW939" s="61"/>
      <c r="CX939" s="61"/>
      <c r="CY939" s="4"/>
      <c r="CZ939" s="4"/>
      <c r="DA939" s="4"/>
      <c r="DB939" s="4"/>
      <c r="DC939" s="4"/>
      <c r="DD939" s="4"/>
      <c r="DE939" s="4"/>
      <c r="DF939" s="4"/>
      <c r="DG939" s="4"/>
      <c r="DH939" s="4"/>
      <c r="DI939" s="4"/>
      <c r="DJ939" s="4"/>
    </row>
    <row r="940" spans="1:114" ht="15.75" customHeight="1">
      <c r="A940" s="61"/>
      <c r="B940" s="61"/>
      <c r="C940" s="61"/>
      <c r="D940" s="61"/>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61"/>
      <c r="AY940" s="61"/>
      <c r="AZ940" s="61"/>
      <c r="BA940" s="4"/>
      <c r="BB940" s="4"/>
      <c r="BC940" s="4"/>
      <c r="BD940" s="4"/>
      <c r="BE940" s="4"/>
      <c r="BF940" s="4"/>
      <c r="BG940" s="4"/>
      <c r="BH940" s="4"/>
      <c r="BI940" s="4"/>
      <c r="BJ940" s="4"/>
      <c r="BK940" s="4"/>
      <c r="BL940" s="4"/>
      <c r="BM940" s="4"/>
      <c r="BN940" s="61"/>
      <c r="BO940" s="61"/>
      <c r="BP940" s="61"/>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61"/>
      <c r="CU940" s="61"/>
      <c r="CV940" s="61"/>
      <c r="CW940" s="61"/>
      <c r="CX940" s="61"/>
      <c r="CY940" s="4"/>
      <c r="CZ940" s="4"/>
      <c r="DA940" s="4"/>
      <c r="DB940" s="4"/>
      <c r="DC940" s="4"/>
      <c r="DD940" s="4"/>
      <c r="DE940" s="4"/>
      <c r="DF940" s="4"/>
      <c r="DG940" s="4"/>
      <c r="DH940" s="4"/>
      <c r="DI940" s="4"/>
      <c r="DJ940" s="4"/>
    </row>
    <row r="941" spans="1:114" ht="15.75" customHeight="1">
      <c r="A941" s="61"/>
      <c r="B941" s="61"/>
      <c r="C941" s="61"/>
      <c r="D941" s="61"/>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61"/>
      <c r="AY941" s="61"/>
      <c r="AZ941" s="61"/>
      <c r="BA941" s="4"/>
      <c r="BB941" s="4"/>
      <c r="BC941" s="4"/>
      <c r="BD941" s="4"/>
      <c r="BE941" s="4"/>
      <c r="BF941" s="4"/>
      <c r="BG941" s="4"/>
      <c r="BH941" s="4"/>
      <c r="BI941" s="4"/>
      <c r="BJ941" s="4"/>
      <c r="BK941" s="4"/>
      <c r="BL941" s="4"/>
      <c r="BM941" s="4"/>
      <c r="BN941" s="61"/>
      <c r="BO941" s="61"/>
      <c r="BP941" s="61"/>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61"/>
      <c r="CU941" s="61"/>
      <c r="CV941" s="61"/>
      <c r="CW941" s="61"/>
      <c r="CX941" s="61"/>
      <c r="CY941" s="4"/>
      <c r="CZ941" s="4"/>
      <c r="DA941" s="4"/>
      <c r="DB941" s="4"/>
      <c r="DC941" s="4"/>
      <c r="DD941" s="4"/>
      <c r="DE941" s="4"/>
      <c r="DF941" s="4"/>
      <c r="DG941" s="4"/>
      <c r="DH941" s="4"/>
      <c r="DI941" s="4"/>
      <c r="DJ941" s="4"/>
    </row>
    <row r="942" spans="1:114" ht="15.75" customHeight="1">
      <c r="A942" s="61"/>
      <c r="B942" s="61"/>
      <c r="C942" s="61"/>
      <c r="D942" s="61"/>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61"/>
      <c r="AY942" s="61"/>
      <c r="AZ942" s="61"/>
      <c r="BA942" s="4"/>
      <c r="BB942" s="4"/>
      <c r="BC942" s="4"/>
      <c r="BD942" s="4"/>
      <c r="BE942" s="4"/>
      <c r="BF942" s="4"/>
      <c r="BG942" s="4"/>
      <c r="BH942" s="4"/>
      <c r="BI942" s="4"/>
      <c r="BJ942" s="4"/>
      <c r="BK942" s="4"/>
      <c r="BL942" s="4"/>
      <c r="BM942" s="4"/>
      <c r="BN942" s="61"/>
      <c r="BO942" s="61"/>
      <c r="BP942" s="61"/>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61"/>
      <c r="CU942" s="61"/>
      <c r="CV942" s="61"/>
      <c r="CW942" s="61"/>
      <c r="CX942" s="61"/>
      <c r="CY942" s="4"/>
      <c r="CZ942" s="4"/>
      <c r="DA942" s="4"/>
      <c r="DB942" s="4"/>
      <c r="DC942" s="4"/>
      <c r="DD942" s="4"/>
      <c r="DE942" s="4"/>
      <c r="DF942" s="4"/>
      <c r="DG942" s="4"/>
      <c r="DH942" s="4"/>
      <c r="DI942" s="4"/>
      <c r="DJ942" s="4"/>
    </row>
    <row r="943" spans="1:114" ht="15.75" customHeight="1">
      <c r="A943" s="61"/>
      <c r="B943" s="61"/>
      <c r="C943" s="61"/>
      <c r="D943" s="61"/>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61"/>
      <c r="AY943" s="61"/>
      <c r="AZ943" s="61"/>
      <c r="BA943" s="4"/>
      <c r="BB943" s="4"/>
      <c r="BC943" s="4"/>
      <c r="BD943" s="4"/>
      <c r="BE943" s="4"/>
      <c r="BF943" s="4"/>
      <c r="BG943" s="4"/>
      <c r="BH943" s="4"/>
      <c r="BI943" s="4"/>
      <c r="BJ943" s="4"/>
      <c r="BK943" s="4"/>
      <c r="BL943" s="4"/>
      <c r="BM943" s="4"/>
      <c r="BN943" s="61"/>
      <c r="BO943" s="61"/>
      <c r="BP943" s="61"/>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61"/>
      <c r="CU943" s="61"/>
      <c r="CV943" s="61"/>
      <c r="CW943" s="61"/>
      <c r="CX943" s="61"/>
      <c r="CY943" s="4"/>
      <c r="CZ943" s="4"/>
      <c r="DA943" s="4"/>
      <c r="DB943" s="4"/>
      <c r="DC943" s="4"/>
      <c r="DD943" s="4"/>
      <c r="DE943" s="4"/>
      <c r="DF943" s="4"/>
      <c r="DG943" s="4"/>
      <c r="DH943" s="4"/>
      <c r="DI943" s="4"/>
      <c r="DJ943" s="4"/>
    </row>
    <row r="944" spans="1:114" ht="1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row>
    <row r="945" spans="1:114" ht="1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row>
    <row r="946" spans="1:114" ht="1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row>
    <row r="947" spans="1:114" ht="1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row>
    <row r="948" spans="1:114" ht="1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row>
    <row r="949" spans="1:114" ht="1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row>
    <row r="950" spans="1:114" ht="1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row>
    <row r="951" spans="1:114" ht="1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row>
    <row r="952" spans="1:114" ht="1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row>
    <row r="953" spans="1:114" ht="1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row>
    <row r="954" spans="1:114" ht="1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row>
    <row r="955" spans="1:114" ht="1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row>
    <row r="956" spans="1:114" ht="1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row>
    <row r="957" spans="1:114" ht="1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row>
    <row r="958" spans="1:114" ht="1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row>
    <row r="959" spans="1:114" ht="1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row>
    <row r="960" spans="1:114" ht="1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row>
    <row r="961" spans="1:114" ht="1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row>
    <row r="962" spans="1:114" ht="1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row>
    <row r="963" spans="1:114" ht="1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row>
    <row r="964" spans="1:114" ht="1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row>
    <row r="965" spans="1:114" ht="1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row>
    <row r="966" spans="1:114" ht="1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row>
    <row r="967" spans="1:114" ht="1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row>
    <row r="968" spans="1:114" ht="1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row>
    <row r="969" spans="1:114" ht="1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row>
    <row r="970" spans="1:114" ht="1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row>
    <row r="971" spans="1:114" ht="1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row>
    <row r="972" spans="1:114" ht="1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row>
    <row r="973" spans="1:114" ht="1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row>
    <row r="974" spans="1:114" ht="1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row>
    <row r="975" spans="1:114" ht="1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row>
    <row r="976" spans="1:114" ht="1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row>
    <row r="977" spans="1:114" ht="1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row>
    <row r="978" spans="1:114" ht="1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row>
    <row r="979" spans="1:114" ht="1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row>
    <row r="980" spans="1:114" ht="1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row>
    <row r="981" spans="1:114" ht="1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row>
    <row r="982" spans="1:114" ht="1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row>
    <row r="983" spans="1:114" ht="1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row>
    <row r="984" spans="1:114" ht="1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row>
    <row r="985" spans="1:114" ht="1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row>
    <row r="986" spans="1:114" ht="1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row>
    <row r="987" spans="1:114" ht="1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row>
    <row r="988" spans="1:114" ht="1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row>
    <row r="989" spans="1:114" ht="1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row>
    <row r="990" spans="1:114" ht="1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row>
    <row r="991" spans="1:114" ht="1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row>
    <row r="992" spans="1:114" ht="1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row>
    <row r="993" spans="1:114" ht="1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row>
    <row r="994" spans="1:114" ht="1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row>
    <row r="995" spans="1:114" ht="1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row>
    <row r="996" spans="1:114" ht="1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row>
    <row r="997" spans="1:114" ht="1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row>
    <row r="998" spans="1:114" ht="1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row>
    <row r="999" spans="1:114" ht="1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row>
    <row r="1000" spans="1:114" ht="1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row>
    <row r="1001" spans="1:114" ht="16">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row>
    <row r="1002" spans="1:114" ht="16">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row>
  </sheetData>
  <pageMargins left="0.7" right="0.7" top="0.75" bottom="0.75" header="0" footer="0"/>
  <pageSetup scale="9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pageSetUpPr fitToPage="1"/>
  </sheetPr>
  <dimension ref="A1:DJ1002"/>
  <sheetViews>
    <sheetView showGridLines="0" workbookViewId="0">
      <pane xSplit="4" ySplit="9" topLeftCell="AG10" activePane="bottomRight" state="frozen"/>
      <selection pane="topRight"/>
      <selection pane="bottomLeft"/>
      <selection pane="bottomRight"/>
    </sheetView>
  </sheetViews>
  <sheetFormatPr baseColWidth="10" defaultColWidth="11.28515625" defaultRowHeight="15" customHeight="1" outlineLevelCol="1"/>
  <cols>
    <col min="1" max="1" width="4.7109375" customWidth="1"/>
    <col min="2" max="2" width="3.28515625" customWidth="1"/>
    <col min="3" max="3" width="27.7109375" customWidth="1"/>
    <col min="4" max="4" width="3.28515625" customWidth="1"/>
    <col min="5" max="16" width="14" hidden="1" customWidth="1" outlineLevel="1"/>
    <col min="17" max="17" width="17.7109375" hidden="1" customWidth="1" collapsed="1"/>
    <col min="18" max="32" width="15" hidden="1" customWidth="1" outlineLevel="1"/>
    <col min="33" max="33" width="12.5703125" customWidth="1" collapsed="1"/>
    <col min="34" max="48" width="12.5703125" hidden="1" customWidth="1" outlineLevel="1"/>
    <col min="49" max="49" width="12.5703125" customWidth="1" collapsed="1"/>
    <col min="50" max="64" width="12.5703125" hidden="1" customWidth="1" outlineLevel="1"/>
    <col min="65" max="65" width="12.5703125" customWidth="1" collapsed="1"/>
    <col min="66" max="80" width="12.5703125" hidden="1" customWidth="1" outlineLevel="1"/>
    <col min="81" max="81" width="12.5703125" customWidth="1" collapsed="1"/>
    <col min="82" max="96" width="12.5703125" hidden="1" customWidth="1" outlineLevel="1"/>
    <col min="97" max="97" width="12.5703125" customWidth="1" collapsed="1"/>
    <col min="98" max="112" width="12.5703125" hidden="1" customWidth="1" outlineLevel="1"/>
    <col min="113" max="113" width="12.5703125" customWidth="1" collapsed="1"/>
  </cols>
  <sheetData>
    <row r="1" spans="1:114" ht="15.75" customHeight="1">
      <c r="A1" s="61"/>
      <c r="B1" s="61"/>
      <c r="C1" s="62"/>
      <c r="D1" s="61"/>
      <c r="E1" s="61"/>
      <c r="F1" s="61"/>
      <c r="G1" s="61"/>
      <c r="H1" s="61"/>
      <c r="I1" s="61"/>
      <c r="J1" s="61"/>
      <c r="K1" s="61"/>
      <c r="L1" s="61"/>
      <c r="M1" s="61"/>
      <c r="N1" s="61"/>
      <c r="O1" s="61"/>
      <c r="P1" s="61"/>
      <c r="Q1" s="63"/>
      <c r="R1" s="64"/>
      <c r="S1" s="64"/>
      <c r="T1" s="61"/>
      <c r="U1" s="61"/>
      <c r="V1" s="61"/>
      <c r="W1" s="61"/>
      <c r="X1" s="61"/>
      <c r="Y1" s="61"/>
      <c r="Z1" s="61"/>
      <c r="AA1" s="61"/>
      <c r="AB1" s="61"/>
      <c r="AC1" s="61"/>
      <c r="AD1" s="61"/>
      <c r="AE1" s="61"/>
      <c r="AF1" s="61"/>
      <c r="AG1" s="63"/>
      <c r="AH1" s="64"/>
      <c r="AI1" s="64"/>
      <c r="AJ1" s="61"/>
      <c r="AK1" s="61"/>
      <c r="AL1" s="61"/>
      <c r="AM1" s="61"/>
      <c r="AN1" s="61"/>
      <c r="AO1" s="61"/>
      <c r="AP1" s="61"/>
      <c r="AQ1" s="61"/>
      <c r="AR1" s="61"/>
      <c r="AS1" s="61"/>
      <c r="AT1" s="61"/>
      <c r="AU1" s="61"/>
      <c r="AV1" s="61"/>
      <c r="AW1" s="63"/>
      <c r="AX1" s="64"/>
      <c r="AY1" s="64"/>
      <c r="AZ1" s="61"/>
      <c r="BA1" s="61"/>
      <c r="BB1" s="61"/>
      <c r="BC1" s="61"/>
      <c r="BD1" s="61"/>
      <c r="BE1" s="61"/>
      <c r="BF1" s="61"/>
      <c r="BG1" s="61"/>
      <c r="BH1" s="61"/>
      <c r="BI1" s="61"/>
      <c r="BJ1" s="61"/>
      <c r="BK1" s="61"/>
      <c r="BL1" s="61"/>
      <c r="BM1" s="63"/>
      <c r="BN1" s="64"/>
      <c r="BO1" s="61"/>
      <c r="BP1" s="61"/>
      <c r="BQ1" s="61"/>
      <c r="BR1" s="61"/>
      <c r="BS1" s="61"/>
      <c r="BT1" s="61"/>
      <c r="BU1" s="61"/>
      <c r="BV1" s="61"/>
      <c r="BW1" s="61"/>
      <c r="BX1" s="61"/>
      <c r="BY1" s="61"/>
      <c r="BZ1" s="61"/>
      <c r="CA1" s="61"/>
      <c r="CB1" s="61"/>
      <c r="CC1" s="63"/>
      <c r="CD1" s="61"/>
      <c r="CE1" s="61"/>
      <c r="CF1" s="61"/>
      <c r="CG1" s="61"/>
      <c r="CH1" s="61"/>
      <c r="CI1" s="61"/>
      <c r="CJ1" s="61"/>
      <c r="CK1" s="61"/>
      <c r="CL1" s="61"/>
      <c r="CM1" s="61"/>
      <c r="CN1" s="61"/>
      <c r="CO1" s="61"/>
      <c r="CP1" s="61"/>
      <c r="CQ1" s="61"/>
      <c r="CR1" s="61"/>
      <c r="CS1" s="63"/>
      <c r="CT1" s="61"/>
      <c r="CU1" s="61"/>
      <c r="CV1" s="61"/>
      <c r="CW1" s="61"/>
      <c r="CX1" s="61"/>
    </row>
    <row r="2" spans="1:114" ht="26">
      <c r="A2" s="61"/>
      <c r="B2" s="61"/>
      <c r="C2" s="112" t="s">
        <v>65</v>
      </c>
      <c r="D2" s="61"/>
      <c r="E2" s="61"/>
      <c r="F2" s="61"/>
      <c r="G2" s="61"/>
      <c r="H2" s="61"/>
      <c r="I2" s="61"/>
      <c r="J2" s="61"/>
      <c r="K2" s="61"/>
      <c r="L2" s="61"/>
      <c r="M2" s="61"/>
      <c r="N2" s="61"/>
      <c r="O2" s="61"/>
      <c r="P2" s="61"/>
      <c r="Q2" s="63"/>
      <c r="R2" s="64"/>
      <c r="S2" s="64"/>
      <c r="T2" s="61"/>
      <c r="U2" s="61"/>
      <c r="V2" s="61"/>
      <c r="W2" s="61"/>
      <c r="X2" s="61"/>
      <c r="Y2" s="61"/>
      <c r="Z2" s="61"/>
      <c r="AA2" s="61"/>
      <c r="AB2" s="61"/>
      <c r="AC2" s="61"/>
      <c r="AD2" s="61"/>
      <c r="AE2" s="61"/>
      <c r="AF2" s="61"/>
      <c r="AG2" s="63"/>
      <c r="AH2" s="64"/>
      <c r="AI2" s="64"/>
      <c r="AJ2" s="61"/>
      <c r="AK2" s="61"/>
      <c r="AL2" s="61"/>
      <c r="AM2" s="61"/>
      <c r="AN2" s="61"/>
      <c r="AO2" s="61"/>
      <c r="AP2" s="61"/>
      <c r="AQ2" s="61"/>
      <c r="AR2" s="61"/>
      <c r="AS2" s="61"/>
      <c r="AT2" s="61"/>
      <c r="AU2" s="61"/>
      <c r="AV2" s="61"/>
      <c r="AW2" s="63"/>
      <c r="AX2" s="64"/>
      <c r="AY2" s="64"/>
      <c r="AZ2" s="61"/>
      <c r="BA2" s="61"/>
      <c r="BB2" s="61"/>
      <c r="BC2" s="61"/>
      <c r="BD2" s="61"/>
      <c r="BE2" s="61"/>
      <c r="BF2" s="61"/>
      <c r="BG2" s="61"/>
      <c r="BH2" s="61"/>
      <c r="BI2" s="61"/>
      <c r="BJ2" s="61"/>
      <c r="BK2" s="61"/>
      <c r="BL2" s="61"/>
      <c r="BM2" s="63"/>
      <c r="BN2" s="64"/>
      <c r="BO2" s="61"/>
      <c r="BP2" s="61"/>
      <c r="BQ2" s="61"/>
      <c r="BR2" s="61"/>
      <c r="BS2" s="61"/>
      <c r="BT2" s="61"/>
      <c r="BU2" s="61"/>
      <c r="BV2" s="61"/>
      <c r="BW2" s="61"/>
      <c r="BX2" s="61"/>
      <c r="BY2" s="61"/>
      <c r="BZ2" s="61"/>
      <c r="CA2" s="61"/>
      <c r="CB2" s="61"/>
      <c r="CC2" s="63"/>
      <c r="CD2" s="61"/>
      <c r="CE2" s="61"/>
      <c r="CF2" s="61"/>
      <c r="CG2" s="61"/>
      <c r="CH2" s="61"/>
      <c r="CI2" s="61"/>
      <c r="CJ2" s="61"/>
      <c r="CK2" s="61"/>
      <c r="CL2" s="61"/>
      <c r="CM2" s="61"/>
      <c r="CN2" s="61"/>
      <c r="CO2" s="61"/>
      <c r="CP2" s="61"/>
      <c r="CQ2" s="61"/>
      <c r="CR2" s="61"/>
      <c r="CS2" s="63"/>
      <c r="CT2" s="61"/>
      <c r="CU2" s="61"/>
      <c r="CV2" s="61"/>
      <c r="CW2" s="61"/>
      <c r="CX2" s="61"/>
    </row>
    <row r="3" spans="1:114" s="185" customFormat="1" ht="16">
      <c r="A3" s="234"/>
      <c r="B3" s="234"/>
      <c r="C3" s="235" t="str">
        <f>Cover!$B$4</f>
        <v>[Insert Company Name]</v>
      </c>
      <c r="D3" s="234"/>
      <c r="E3" s="234"/>
      <c r="F3" s="234"/>
      <c r="G3" s="234"/>
      <c r="H3" s="234"/>
      <c r="I3" s="234"/>
      <c r="J3" s="234"/>
      <c r="K3" s="234"/>
      <c r="L3" s="234"/>
      <c r="M3" s="234"/>
      <c r="N3" s="234"/>
      <c r="O3" s="234"/>
      <c r="P3" s="234"/>
      <c r="Q3" s="235"/>
      <c r="R3" s="236"/>
      <c r="S3" s="236"/>
      <c r="T3" s="234"/>
      <c r="U3" s="234"/>
      <c r="V3" s="234"/>
      <c r="W3" s="234"/>
      <c r="X3" s="234"/>
      <c r="Y3" s="234"/>
      <c r="Z3" s="234"/>
      <c r="AA3" s="234"/>
      <c r="AB3" s="234"/>
      <c r="AC3" s="234"/>
      <c r="AD3" s="234"/>
      <c r="AE3" s="234"/>
      <c r="AF3" s="234"/>
      <c r="AG3" s="235"/>
      <c r="AH3" s="236"/>
      <c r="AI3" s="236"/>
      <c r="AJ3" s="234"/>
      <c r="AK3" s="234"/>
      <c r="AL3" s="234"/>
      <c r="AM3" s="234"/>
      <c r="AN3" s="234"/>
      <c r="AO3" s="234"/>
      <c r="AP3" s="234"/>
      <c r="AQ3" s="234"/>
      <c r="AR3" s="234"/>
      <c r="AS3" s="234"/>
      <c r="AT3" s="234"/>
      <c r="AU3" s="234"/>
      <c r="AV3" s="234"/>
      <c r="AW3" s="235"/>
      <c r="AX3" s="236"/>
      <c r="AY3" s="236"/>
      <c r="AZ3" s="234"/>
      <c r="BA3" s="234"/>
      <c r="BB3" s="234"/>
      <c r="BC3" s="234"/>
      <c r="BD3" s="234"/>
      <c r="BE3" s="234"/>
      <c r="BF3" s="234"/>
      <c r="BG3" s="234"/>
      <c r="BH3" s="234"/>
      <c r="BI3" s="234"/>
      <c r="BJ3" s="234"/>
      <c r="BK3" s="234"/>
      <c r="BL3" s="234"/>
      <c r="BM3" s="235"/>
      <c r="BN3" s="236"/>
      <c r="BO3" s="234"/>
      <c r="BP3" s="234"/>
      <c r="BQ3" s="234"/>
      <c r="BR3" s="234"/>
      <c r="BS3" s="234"/>
      <c r="BT3" s="234"/>
      <c r="BU3" s="234"/>
      <c r="BV3" s="234"/>
      <c r="BW3" s="234"/>
      <c r="BX3" s="234"/>
      <c r="BY3" s="234"/>
      <c r="BZ3" s="234"/>
      <c r="CA3" s="234"/>
      <c r="CB3" s="234"/>
      <c r="CC3" s="235"/>
      <c r="CD3" s="234"/>
      <c r="CE3" s="234"/>
      <c r="CF3" s="234"/>
      <c r="CG3" s="234"/>
      <c r="CH3" s="234"/>
      <c r="CI3" s="234"/>
      <c r="CJ3" s="234"/>
      <c r="CK3" s="234"/>
      <c r="CL3" s="234"/>
      <c r="CM3" s="234"/>
      <c r="CN3" s="234"/>
      <c r="CO3" s="234"/>
      <c r="CP3" s="234"/>
      <c r="CQ3" s="234"/>
      <c r="CR3" s="234"/>
      <c r="CS3" s="235"/>
      <c r="CT3" s="234"/>
      <c r="CU3" s="234"/>
      <c r="CV3" s="234"/>
      <c r="CW3" s="234"/>
      <c r="CX3" s="234"/>
      <c r="CY3" s="4"/>
      <c r="CZ3" s="4"/>
      <c r="DA3" s="4"/>
      <c r="DB3" s="4"/>
      <c r="DC3" s="4"/>
      <c r="DD3" s="4"/>
      <c r="DE3" s="4"/>
      <c r="DF3" s="4"/>
      <c r="DG3" s="4"/>
      <c r="DH3" s="4"/>
      <c r="DI3" s="4"/>
      <c r="DJ3" s="4"/>
    </row>
    <row r="4" spans="1:114" s="185" customFormat="1" ht="16">
      <c r="A4" s="234"/>
      <c r="B4" s="234"/>
      <c r="C4" s="236" t="s">
        <v>11</v>
      </c>
      <c r="D4" s="234"/>
      <c r="E4" s="234"/>
      <c r="F4" s="234"/>
      <c r="G4" s="234"/>
      <c r="H4" s="234"/>
      <c r="I4" s="234"/>
      <c r="J4" s="234"/>
      <c r="K4" s="234"/>
      <c r="L4" s="234"/>
      <c r="M4" s="234"/>
      <c r="N4" s="234"/>
      <c r="O4" s="234"/>
      <c r="P4" s="234"/>
      <c r="Q4" s="235"/>
      <c r="R4" s="236"/>
      <c r="S4" s="236"/>
      <c r="T4" s="234"/>
      <c r="U4" s="234"/>
      <c r="V4" s="234"/>
      <c r="W4" s="234"/>
      <c r="X4" s="234"/>
      <c r="Y4" s="234"/>
      <c r="Z4" s="234"/>
      <c r="AA4" s="234"/>
      <c r="AB4" s="234"/>
      <c r="AC4" s="234"/>
      <c r="AD4" s="234"/>
      <c r="AE4" s="234"/>
      <c r="AF4" s="234"/>
      <c r="AG4" s="235"/>
      <c r="AH4" s="236"/>
      <c r="AI4" s="236"/>
      <c r="AJ4" s="234"/>
      <c r="AK4" s="234"/>
      <c r="AL4" s="234"/>
      <c r="AM4" s="234"/>
      <c r="AN4" s="234"/>
      <c r="AO4" s="234"/>
      <c r="AP4" s="234"/>
      <c r="AQ4" s="234"/>
      <c r="AR4" s="234"/>
      <c r="AS4" s="234"/>
      <c r="AT4" s="234"/>
      <c r="AU4" s="234"/>
      <c r="AV4" s="234"/>
      <c r="AW4" s="235"/>
      <c r="AX4" s="236"/>
      <c r="AY4" s="236"/>
      <c r="AZ4" s="234"/>
      <c r="BA4" s="234"/>
      <c r="BB4" s="234"/>
      <c r="BC4" s="234"/>
      <c r="BD4" s="234"/>
      <c r="BE4" s="234"/>
      <c r="BF4" s="234"/>
      <c r="BG4" s="234"/>
      <c r="BH4" s="234"/>
      <c r="BI4" s="234"/>
      <c r="BJ4" s="234"/>
      <c r="BK4" s="234"/>
      <c r="BL4" s="234"/>
      <c r="BM4" s="235"/>
      <c r="BN4" s="236"/>
      <c r="BO4" s="234"/>
      <c r="BP4" s="234"/>
      <c r="BQ4" s="234"/>
      <c r="BR4" s="234"/>
      <c r="BS4" s="234"/>
      <c r="BT4" s="234"/>
      <c r="BU4" s="234"/>
      <c r="BV4" s="234"/>
      <c r="BW4" s="234"/>
      <c r="BX4" s="234"/>
      <c r="BY4" s="234"/>
      <c r="BZ4" s="234"/>
      <c r="CA4" s="234"/>
      <c r="CB4" s="234"/>
      <c r="CC4" s="235"/>
      <c r="CD4" s="234"/>
      <c r="CE4" s="234"/>
      <c r="CF4" s="234"/>
      <c r="CG4" s="234"/>
      <c r="CH4" s="234"/>
      <c r="CI4" s="234"/>
      <c r="CJ4" s="234"/>
      <c r="CK4" s="234"/>
      <c r="CL4" s="234"/>
      <c r="CM4" s="234"/>
      <c r="CN4" s="234"/>
      <c r="CO4" s="234"/>
      <c r="CP4" s="234"/>
      <c r="CQ4" s="234"/>
      <c r="CR4" s="234"/>
      <c r="CS4" s="235"/>
      <c r="CT4" s="234"/>
      <c r="CU4" s="234"/>
      <c r="CV4" s="234"/>
      <c r="CW4" s="234"/>
      <c r="CX4" s="234"/>
      <c r="CY4" s="4"/>
      <c r="CZ4" s="4"/>
      <c r="DA4" s="4"/>
      <c r="DB4" s="4"/>
      <c r="DC4" s="4"/>
      <c r="DD4" s="4"/>
      <c r="DE4" s="4"/>
      <c r="DF4" s="4"/>
      <c r="DG4" s="4"/>
      <c r="DH4" s="4"/>
      <c r="DI4" s="4"/>
      <c r="DJ4" s="4"/>
    </row>
    <row r="5" spans="1:114" s="185" customFormat="1" ht="7" customHeight="1">
      <c r="A5" s="61"/>
      <c r="B5" s="61"/>
      <c r="C5" s="62"/>
      <c r="D5" s="61"/>
      <c r="E5" s="61"/>
      <c r="F5" s="61"/>
      <c r="G5" s="61"/>
      <c r="H5" s="61"/>
      <c r="I5" s="61"/>
      <c r="J5" s="61"/>
      <c r="K5" s="61"/>
      <c r="L5" s="61"/>
      <c r="M5" s="61"/>
      <c r="N5" s="61"/>
      <c r="O5" s="61"/>
      <c r="P5" s="61"/>
      <c r="Q5" s="63"/>
      <c r="R5" s="64"/>
      <c r="S5" s="64"/>
      <c r="T5" s="61"/>
      <c r="U5" s="61"/>
      <c r="V5" s="61"/>
      <c r="W5" s="61"/>
      <c r="X5" s="61"/>
      <c r="Y5" s="61"/>
      <c r="Z5" s="61"/>
      <c r="AA5" s="61"/>
      <c r="AB5" s="61"/>
      <c r="AC5" s="61"/>
      <c r="AD5" s="61"/>
      <c r="AE5" s="61"/>
      <c r="AF5" s="61"/>
      <c r="AG5" s="63"/>
      <c r="AH5" s="64"/>
      <c r="AI5" s="64"/>
      <c r="AJ5" s="61"/>
      <c r="AK5" s="61"/>
      <c r="AL5" s="61"/>
      <c r="AM5" s="61"/>
      <c r="AN5" s="61"/>
      <c r="AO5" s="61"/>
      <c r="AP5" s="61"/>
      <c r="AQ5" s="61"/>
      <c r="AR5" s="61"/>
      <c r="AS5" s="61"/>
      <c r="AT5" s="61"/>
      <c r="AU5" s="61"/>
      <c r="AV5" s="61"/>
      <c r="AW5" s="63"/>
      <c r="AX5" s="64"/>
      <c r="AY5" s="64"/>
      <c r="AZ5" s="61"/>
      <c r="BA5" s="61"/>
      <c r="BB5" s="61"/>
      <c r="BC5" s="61"/>
      <c r="BD5" s="61"/>
      <c r="BE5" s="61"/>
      <c r="BF5" s="61"/>
      <c r="BG5" s="61"/>
      <c r="BH5" s="61"/>
      <c r="BI5" s="61"/>
      <c r="BJ5" s="61"/>
      <c r="BK5" s="61"/>
      <c r="BL5" s="61"/>
      <c r="BM5" s="63"/>
      <c r="BN5" s="64"/>
      <c r="BO5" s="61"/>
      <c r="BP5" s="61"/>
      <c r="BQ5" s="61"/>
      <c r="BR5" s="61"/>
      <c r="BS5" s="61"/>
      <c r="BT5" s="61"/>
      <c r="BU5" s="61"/>
      <c r="BV5" s="61"/>
      <c r="BW5" s="61"/>
      <c r="BX5" s="61"/>
      <c r="BY5" s="61"/>
      <c r="BZ5" s="61"/>
      <c r="CA5" s="61"/>
      <c r="CB5" s="61"/>
      <c r="CC5" s="63"/>
      <c r="CD5" s="61"/>
      <c r="CE5" s="61"/>
      <c r="CF5" s="61"/>
      <c r="CG5" s="61"/>
      <c r="CH5" s="61"/>
      <c r="CI5" s="61"/>
      <c r="CJ5" s="61"/>
      <c r="CK5" s="61"/>
      <c r="CL5" s="61"/>
      <c r="CM5" s="61"/>
      <c r="CN5" s="61"/>
      <c r="CO5" s="61"/>
      <c r="CP5" s="61"/>
      <c r="CQ5" s="61"/>
      <c r="CR5" s="61"/>
      <c r="CS5" s="63"/>
      <c r="CT5" s="61"/>
      <c r="CU5" s="61"/>
      <c r="CV5" s="61"/>
      <c r="CW5" s="61"/>
      <c r="CX5" s="61"/>
      <c r="CY5" s="4"/>
      <c r="CZ5" s="4"/>
      <c r="DA5" s="4"/>
      <c r="DB5" s="4"/>
      <c r="DC5" s="4"/>
      <c r="DD5" s="4"/>
      <c r="DE5" s="4"/>
      <c r="DF5" s="4"/>
      <c r="DG5" s="4"/>
      <c r="DH5" s="4"/>
      <c r="DI5" s="4"/>
      <c r="DJ5" s="4"/>
    </row>
    <row r="6" spans="1:114" ht="15.75" customHeight="1">
      <c r="A6" s="61"/>
      <c r="B6" s="61"/>
      <c r="C6" s="65"/>
      <c r="D6" s="66"/>
      <c r="E6" s="66" t="str">
        <f t="shared" ref="E6:Q6" si="0">"FY"&amp;TEXT(E7,"YY")</f>
        <v>FY17</v>
      </c>
      <c r="F6" s="66" t="str">
        <f t="shared" si="0"/>
        <v>FY17</v>
      </c>
      <c r="G6" s="66" t="str">
        <f t="shared" si="0"/>
        <v>FY17</v>
      </c>
      <c r="H6" s="66" t="str">
        <f t="shared" si="0"/>
        <v>FY17</v>
      </c>
      <c r="I6" s="66" t="str">
        <f t="shared" si="0"/>
        <v>FY17</v>
      </c>
      <c r="J6" s="66" t="str">
        <f t="shared" si="0"/>
        <v>FY17</v>
      </c>
      <c r="K6" s="66" t="str">
        <f t="shared" si="0"/>
        <v>FY17</v>
      </c>
      <c r="L6" s="66" t="str">
        <f t="shared" si="0"/>
        <v>FY17</v>
      </c>
      <c r="M6" s="66" t="str">
        <f t="shared" si="0"/>
        <v>FY17</v>
      </c>
      <c r="N6" s="66" t="str">
        <f t="shared" si="0"/>
        <v>FY17</v>
      </c>
      <c r="O6" s="66" t="str">
        <f t="shared" si="0"/>
        <v>FY17</v>
      </c>
      <c r="P6" s="66" t="str">
        <f t="shared" si="0"/>
        <v>FY17</v>
      </c>
      <c r="Q6" s="66" t="str">
        <f t="shared" si="0"/>
        <v>FY17</v>
      </c>
      <c r="R6" s="10"/>
      <c r="S6" s="10"/>
      <c r="T6" s="4"/>
      <c r="U6" s="66" t="str">
        <f t="shared" ref="U6:AG6" si="1">"FY"&amp;TEXT(U7,"YY")</f>
        <v>FY18</v>
      </c>
      <c r="V6" s="66" t="str">
        <f t="shared" si="1"/>
        <v>FY18</v>
      </c>
      <c r="W6" s="66" t="str">
        <f t="shared" si="1"/>
        <v>FY18</v>
      </c>
      <c r="X6" s="66" t="str">
        <f t="shared" si="1"/>
        <v>FY18</v>
      </c>
      <c r="Y6" s="66" t="str">
        <f t="shared" si="1"/>
        <v>FY18</v>
      </c>
      <c r="Z6" s="66" t="str">
        <f t="shared" si="1"/>
        <v>FY18</v>
      </c>
      <c r="AA6" s="66" t="str">
        <f t="shared" si="1"/>
        <v>FY18</v>
      </c>
      <c r="AB6" s="66" t="str">
        <f t="shared" si="1"/>
        <v>FY18</v>
      </c>
      <c r="AC6" s="66" t="str">
        <f t="shared" si="1"/>
        <v>FY18</v>
      </c>
      <c r="AD6" s="66" t="str">
        <f t="shared" si="1"/>
        <v>FY18</v>
      </c>
      <c r="AE6" s="66" t="str">
        <f t="shared" si="1"/>
        <v>FY18</v>
      </c>
      <c r="AF6" s="66" t="str">
        <f t="shared" si="1"/>
        <v>FY18</v>
      </c>
      <c r="AG6" s="66" t="str">
        <f t="shared" si="1"/>
        <v>FY18</v>
      </c>
      <c r="AH6" s="10"/>
      <c r="AI6" s="10"/>
      <c r="AJ6" s="4"/>
      <c r="AK6" s="66" t="str">
        <f t="shared" ref="AK6:AW6" si="2">"FY"&amp;TEXT(AK7,"YY")</f>
        <v>FY19</v>
      </c>
      <c r="AL6" s="66" t="str">
        <f t="shared" si="2"/>
        <v>FY19</v>
      </c>
      <c r="AM6" s="66" t="str">
        <f t="shared" si="2"/>
        <v>FY19</v>
      </c>
      <c r="AN6" s="66" t="str">
        <f t="shared" si="2"/>
        <v>FY19</v>
      </c>
      <c r="AO6" s="66" t="str">
        <f t="shared" si="2"/>
        <v>FY19</v>
      </c>
      <c r="AP6" s="66" t="str">
        <f t="shared" si="2"/>
        <v>FY19</v>
      </c>
      <c r="AQ6" s="66" t="str">
        <f t="shared" si="2"/>
        <v>FY19</v>
      </c>
      <c r="AR6" s="66" t="str">
        <f t="shared" si="2"/>
        <v>FY19</v>
      </c>
      <c r="AS6" s="66" t="str">
        <f t="shared" si="2"/>
        <v>FY19</v>
      </c>
      <c r="AT6" s="66" t="str">
        <f t="shared" si="2"/>
        <v>FY19</v>
      </c>
      <c r="AU6" s="66" t="str">
        <f t="shared" si="2"/>
        <v>FY19</v>
      </c>
      <c r="AV6" s="66" t="str">
        <f t="shared" si="2"/>
        <v>FY19</v>
      </c>
      <c r="AW6" s="66" t="str">
        <f t="shared" si="2"/>
        <v>FY19</v>
      </c>
      <c r="AX6" s="64"/>
      <c r="AY6" s="64"/>
      <c r="AZ6" s="61"/>
      <c r="BA6" s="66" t="str">
        <f t="shared" ref="BA6:BM6" si="3">"FY"&amp;TEXT(BA7,"YY")</f>
        <v>FY20</v>
      </c>
      <c r="BB6" s="66" t="str">
        <f t="shared" si="3"/>
        <v>FY20</v>
      </c>
      <c r="BC6" s="66" t="str">
        <f t="shared" si="3"/>
        <v>FY20</v>
      </c>
      <c r="BD6" s="66" t="str">
        <f t="shared" si="3"/>
        <v>FY20</v>
      </c>
      <c r="BE6" s="66" t="str">
        <f t="shared" si="3"/>
        <v>FY20</v>
      </c>
      <c r="BF6" s="66" t="str">
        <f t="shared" si="3"/>
        <v>FY20</v>
      </c>
      <c r="BG6" s="66" t="str">
        <f t="shared" si="3"/>
        <v>FY20</v>
      </c>
      <c r="BH6" s="66" t="str">
        <f t="shared" si="3"/>
        <v>FY20</v>
      </c>
      <c r="BI6" s="66" t="str">
        <f t="shared" si="3"/>
        <v>FY20</v>
      </c>
      <c r="BJ6" s="66" t="str">
        <f t="shared" si="3"/>
        <v>FY20</v>
      </c>
      <c r="BK6" s="66" t="str">
        <f t="shared" si="3"/>
        <v>FY20</v>
      </c>
      <c r="BL6" s="66" t="str">
        <f t="shared" si="3"/>
        <v>FY20</v>
      </c>
      <c r="BM6" s="66" t="str">
        <f t="shared" si="3"/>
        <v>FY20</v>
      </c>
      <c r="BN6" s="64"/>
      <c r="BO6" s="64"/>
      <c r="BP6" s="61"/>
      <c r="BQ6" s="66" t="str">
        <f t="shared" ref="BQ6:CC6" si="4">"FY"&amp;TEXT(BQ7,"YY")</f>
        <v>FY21</v>
      </c>
      <c r="BR6" s="66" t="str">
        <f t="shared" si="4"/>
        <v>FY21</v>
      </c>
      <c r="BS6" s="66" t="str">
        <f t="shared" si="4"/>
        <v>FY21</v>
      </c>
      <c r="BT6" s="66" t="str">
        <f t="shared" si="4"/>
        <v>FY21</v>
      </c>
      <c r="BU6" s="66" t="str">
        <f t="shared" si="4"/>
        <v>FY21</v>
      </c>
      <c r="BV6" s="66" t="str">
        <f t="shared" si="4"/>
        <v>FY21</v>
      </c>
      <c r="BW6" s="66" t="str">
        <f t="shared" si="4"/>
        <v>FY21</v>
      </c>
      <c r="BX6" s="66" t="str">
        <f t="shared" si="4"/>
        <v>FY21</v>
      </c>
      <c r="BY6" s="66" t="str">
        <f t="shared" si="4"/>
        <v>FY21</v>
      </c>
      <c r="BZ6" s="66" t="str">
        <f t="shared" si="4"/>
        <v>FY21</v>
      </c>
      <c r="CA6" s="66" t="str">
        <f t="shared" si="4"/>
        <v>FY21</v>
      </c>
      <c r="CB6" s="66" t="str">
        <f t="shared" si="4"/>
        <v>FY21</v>
      </c>
      <c r="CC6" s="66" t="str">
        <f t="shared" si="4"/>
        <v>FY21</v>
      </c>
      <c r="CD6" s="10"/>
      <c r="CE6" s="10"/>
      <c r="CF6" s="4"/>
      <c r="CG6" s="66" t="str">
        <f t="shared" ref="CG6:CS6" si="5">"FY"&amp;TEXT(CG7,"YY")</f>
        <v>FY22</v>
      </c>
      <c r="CH6" s="66" t="str">
        <f t="shared" si="5"/>
        <v>FY22</v>
      </c>
      <c r="CI6" s="66" t="str">
        <f t="shared" si="5"/>
        <v>FY22</v>
      </c>
      <c r="CJ6" s="66" t="str">
        <f t="shared" si="5"/>
        <v>FY22</v>
      </c>
      <c r="CK6" s="66" t="str">
        <f t="shared" si="5"/>
        <v>FY22</v>
      </c>
      <c r="CL6" s="66" t="str">
        <f t="shared" si="5"/>
        <v>FY22</v>
      </c>
      <c r="CM6" s="66" t="str">
        <f t="shared" si="5"/>
        <v>FY22</v>
      </c>
      <c r="CN6" s="66" t="str">
        <f t="shared" si="5"/>
        <v>FY22</v>
      </c>
      <c r="CO6" s="66" t="str">
        <f t="shared" si="5"/>
        <v>FY22</v>
      </c>
      <c r="CP6" s="66" t="str">
        <f t="shared" si="5"/>
        <v>FY22</v>
      </c>
      <c r="CQ6" s="66" t="str">
        <f t="shared" si="5"/>
        <v>FY22</v>
      </c>
      <c r="CR6" s="66" t="str">
        <f t="shared" si="5"/>
        <v>FY22</v>
      </c>
      <c r="CS6" s="66" t="str">
        <f t="shared" si="5"/>
        <v>FY22</v>
      </c>
      <c r="CT6" s="61"/>
      <c r="CU6" s="61"/>
      <c r="CV6" s="61"/>
      <c r="CW6" s="66" t="str">
        <f t="shared" ref="CW6:DI6" si="6">"FY"&amp;TEXT(CW7,"YY")</f>
        <v>FY23</v>
      </c>
      <c r="CX6" s="66" t="str">
        <f t="shared" si="6"/>
        <v>FY23</v>
      </c>
      <c r="CY6" s="66" t="str">
        <f t="shared" si="6"/>
        <v>FY23</v>
      </c>
      <c r="CZ6" s="66" t="str">
        <f t="shared" si="6"/>
        <v>FY23</v>
      </c>
      <c r="DA6" s="66" t="str">
        <f t="shared" si="6"/>
        <v>FY23</v>
      </c>
      <c r="DB6" s="66" t="str">
        <f t="shared" si="6"/>
        <v>FY23</v>
      </c>
      <c r="DC6" s="66" t="str">
        <f t="shared" si="6"/>
        <v>FY23</v>
      </c>
      <c r="DD6" s="66" t="str">
        <f t="shared" si="6"/>
        <v>FY23</v>
      </c>
      <c r="DE6" s="66" t="str">
        <f t="shared" si="6"/>
        <v>FY23</v>
      </c>
      <c r="DF6" s="66" t="str">
        <f t="shared" si="6"/>
        <v>FY23</v>
      </c>
      <c r="DG6" s="66" t="str">
        <f t="shared" si="6"/>
        <v>FY23</v>
      </c>
      <c r="DH6" s="66" t="str">
        <f t="shared" si="6"/>
        <v>FY23</v>
      </c>
      <c r="DI6" s="66" t="str">
        <f t="shared" si="6"/>
        <v>FY23</v>
      </c>
    </row>
    <row r="7" spans="1:114" ht="15.75" customHeight="1">
      <c r="A7" s="61"/>
      <c r="B7" s="61"/>
      <c r="C7" s="67"/>
      <c r="D7" s="68"/>
      <c r="E7" s="68">
        <v>42766</v>
      </c>
      <c r="F7" s="68">
        <f t="shared" ref="F7:P7" si="7">EOMONTH(E7,1)</f>
        <v>42794</v>
      </c>
      <c r="G7" s="68">
        <f t="shared" si="7"/>
        <v>42825</v>
      </c>
      <c r="H7" s="68">
        <f t="shared" si="7"/>
        <v>42855</v>
      </c>
      <c r="I7" s="68">
        <f t="shared" si="7"/>
        <v>42886</v>
      </c>
      <c r="J7" s="68">
        <f t="shared" si="7"/>
        <v>42916</v>
      </c>
      <c r="K7" s="68">
        <f t="shared" si="7"/>
        <v>42947</v>
      </c>
      <c r="L7" s="68">
        <f t="shared" si="7"/>
        <v>42978</v>
      </c>
      <c r="M7" s="68">
        <f t="shared" si="7"/>
        <v>43008</v>
      </c>
      <c r="N7" s="68">
        <f t="shared" si="7"/>
        <v>43039</v>
      </c>
      <c r="O7" s="68">
        <f t="shared" si="7"/>
        <v>43069</v>
      </c>
      <c r="P7" s="68">
        <f t="shared" si="7"/>
        <v>43100</v>
      </c>
      <c r="Q7" s="68">
        <f>P7</f>
        <v>43100</v>
      </c>
      <c r="R7" s="10"/>
      <c r="S7" s="10"/>
      <c r="T7" s="4"/>
      <c r="U7" s="68">
        <f>EOMONTH(Q7,1)</f>
        <v>43131</v>
      </c>
      <c r="V7" s="68">
        <f t="shared" ref="V7:AF7" si="8">EOMONTH(U7,1)</f>
        <v>43159</v>
      </c>
      <c r="W7" s="68">
        <f t="shared" si="8"/>
        <v>43190</v>
      </c>
      <c r="X7" s="68">
        <f t="shared" si="8"/>
        <v>43220</v>
      </c>
      <c r="Y7" s="68">
        <f t="shared" si="8"/>
        <v>43251</v>
      </c>
      <c r="Z7" s="68">
        <f t="shared" si="8"/>
        <v>43281</v>
      </c>
      <c r="AA7" s="68">
        <f t="shared" si="8"/>
        <v>43312</v>
      </c>
      <c r="AB7" s="68">
        <f t="shared" si="8"/>
        <v>43343</v>
      </c>
      <c r="AC7" s="68">
        <f t="shared" si="8"/>
        <v>43373</v>
      </c>
      <c r="AD7" s="68">
        <f t="shared" si="8"/>
        <v>43404</v>
      </c>
      <c r="AE7" s="68">
        <f t="shared" si="8"/>
        <v>43434</v>
      </c>
      <c r="AF7" s="68">
        <f t="shared" si="8"/>
        <v>43465</v>
      </c>
      <c r="AG7" s="68">
        <f>AF7</f>
        <v>43465</v>
      </c>
      <c r="AH7" s="10"/>
      <c r="AI7" s="10"/>
      <c r="AJ7" s="4"/>
      <c r="AK7" s="68">
        <f>EOMONTH(AG7,1)</f>
        <v>43496</v>
      </c>
      <c r="AL7" s="68">
        <f t="shared" ref="AL7:AV7" si="9">EOMONTH(AK7,1)</f>
        <v>43524</v>
      </c>
      <c r="AM7" s="68">
        <f t="shared" si="9"/>
        <v>43555</v>
      </c>
      <c r="AN7" s="68">
        <f t="shared" si="9"/>
        <v>43585</v>
      </c>
      <c r="AO7" s="68">
        <f t="shared" si="9"/>
        <v>43616</v>
      </c>
      <c r="AP7" s="68">
        <f t="shared" si="9"/>
        <v>43646</v>
      </c>
      <c r="AQ7" s="68">
        <f t="shared" si="9"/>
        <v>43677</v>
      </c>
      <c r="AR7" s="68">
        <f t="shared" si="9"/>
        <v>43708</v>
      </c>
      <c r="AS7" s="68">
        <f t="shared" si="9"/>
        <v>43738</v>
      </c>
      <c r="AT7" s="68">
        <f t="shared" si="9"/>
        <v>43769</v>
      </c>
      <c r="AU7" s="68">
        <f t="shared" si="9"/>
        <v>43799</v>
      </c>
      <c r="AV7" s="68">
        <f t="shared" si="9"/>
        <v>43830</v>
      </c>
      <c r="AW7" s="68">
        <f>AV7</f>
        <v>43830</v>
      </c>
      <c r="AX7" s="64"/>
      <c r="AY7" s="64"/>
      <c r="AZ7" s="61"/>
      <c r="BA7" s="68">
        <f>EOMONTH(AW7,1)</f>
        <v>43861</v>
      </c>
      <c r="BB7" s="68">
        <f t="shared" ref="BB7:BL7" si="10">EOMONTH(BA7,1)</f>
        <v>43890</v>
      </c>
      <c r="BC7" s="68">
        <f t="shared" si="10"/>
        <v>43921</v>
      </c>
      <c r="BD7" s="68">
        <f t="shared" si="10"/>
        <v>43951</v>
      </c>
      <c r="BE7" s="68">
        <f t="shared" si="10"/>
        <v>43982</v>
      </c>
      <c r="BF7" s="68">
        <f t="shared" si="10"/>
        <v>44012</v>
      </c>
      <c r="BG7" s="68">
        <f t="shared" si="10"/>
        <v>44043</v>
      </c>
      <c r="BH7" s="68">
        <f t="shared" si="10"/>
        <v>44074</v>
      </c>
      <c r="BI7" s="68">
        <f t="shared" si="10"/>
        <v>44104</v>
      </c>
      <c r="BJ7" s="68">
        <f t="shared" si="10"/>
        <v>44135</v>
      </c>
      <c r="BK7" s="68">
        <f t="shared" si="10"/>
        <v>44165</v>
      </c>
      <c r="BL7" s="68">
        <f t="shared" si="10"/>
        <v>44196</v>
      </c>
      <c r="BM7" s="68">
        <f>BL7</f>
        <v>44196</v>
      </c>
      <c r="BN7" s="64"/>
      <c r="BO7" s="64"/>
      <c r="BP7" s="61"/>
      <c r="BQ7" s="68">
        <f>EOMONTH(BM7,1)</f>
        <v>44227</v>
      </c>
      <c r="BR7" s="68">
        <f t="shared" ref="BR7:CB7" si="11">EOMONTH(BQ7,1)</f>
        <v>44255</v>
      </c>
      <c r="BS7" s="68">
        <f t="shared" si="11"/>
        <v>44286</v>
      </c>
      <c r="BT7" s="68">
        <f t="shared" si="11"/>
        <v>44316</v>
      </c>
      <c r="BU7" s="68">
        <f t="shared" si="11"/>
        <v>44347</v>
      </c>
      <c r="BV7" s="68">
        <f t="shared" si="11"/>
        <v>44377</v>
      </c>
      <c r="BW7" s="68">
        <f t="shared" si="11"/>
        <v>44408</v>
      </c>
      <c r="BX7" s="68">
        <f t="shared" si="11"/>
        <v>44439</v>
      </c>
      <c r="BY7" s="68">
        <f t="shared" si="11"/>
        <v>44469</v>
      </c>
      <c r="BZ7" s="68">
        <f t="shared" si="11"/>
        <v>44500</v>
      </c>
      <c r="CA7" s="68">
        <f t="shared" si="11"/>
        <v>44530</v>
      </c>
      <c r="CB7" s="68">
        <f t="shared" si="11"/>
        <v>44561</v>
      </c>
      <c r="CC7" s="68">
        <f>CB7</f>
        <v>44561</v>
      </c>
      <c r="CD7" s="10"/>
      <c r="CE7" s="10"/>
      <c r="CF7" s="4"/>
      <c r="CG7" s="68">
        <f>EOMONTH(CC7,1)</f>
        <v>44592</v>
      </c>
      <c r="CH7" s="68">
        <f t="shared" ref="CH7:CR7" si="12">EOMONTH(CG7,1)</f>
        <v>44620</v>
      </c>
      <c r="CI7" s="68">
        <f t="shared" si="12"/>
        <v>44651</v>
      </c>
      <c r="CJ7" s="68">
        <f t="shared" si="12"/>
        <v>44681</v>
      </c>
      <c r="CK7" s="68">
        <f t="shared" si="12"/>
        <v>44712</v>
      </c>
      <c r="CL7" s="68">
        <f t="shared" si="12"/>
        <v>44742</v>
      </c>
      <c r="CM7" s="68">
        <f t="shared" si="12"/>
        <v>44773</v>
      </c>
      <c r="CN7" s="68">
        <f t="shared" si="12"/>
        <v>44804</v>
      </c>
      <c r="CO7" s="68">
        <f t="shared" si="12"/>
        <v>44834</v>
      </c>
      <c r="CP7" s="68">
        <f t="shared" si="12"/>
        <v>44865</v>
      </c>
      <c r="CQ7" s="68">
        <f t="shared" si="12"/>
        <v>44895</v>
      </c>
      <c r="CR7" s="68">
        <f t="shared" si="12"/>
        <v>44926</v>
      </c>
      <c r="CS7" s="68">
        <f>CR7</f>
        <v>44926</v>
      </c>
      <c r="CT7" s="61"/>
      <c r="CU7" s="61"/>
      <c r="CV7" s="61"/>
      <c r="CW7" s="68">
        <f>EOMONTH(CS7,1)</f>
        <v>44957</v>
      </c>
      <c r="CX7" s="68">
        <f t="shared" ref="CX7:DH7" si="13">EOMONTH(CW7,1)</f>
        <v>44985</v>
      </c>
      <c r="CY7" s="68">
        <f t="shared" si="13"/>
        <v>45016</v>
      </c>
      <c r="CZ7" s="68">
        <f t="shared" si="13"/>
        <v>45046</v>
      </c>
      <c r="DA7" s="68">
        <f t="shared" si="13"/>
        <v>45077</v>
      </c>
      <c r="DB7" s="68">
        <f t="shared" si="13"/>
        <v>45107</v>
      </c>
      <c r="DC7" s="68">
        <f t="shared" si="13"/>
        <v>45138</v>
      </c>
      <c r="DD7" s="68">
        <f t="shared" si="13"/>
        <v>45169</v>
      </c>
      <c r="DE7" s="68">
        <f t="shared" si="13"/>
        <v>45199</v>
      </c>
      <c r="DF7" s="68">
        <f t="shared" si="13"/>
        <v>45230</v>
      </c>
      <c r="DG7" s="68">
        <f t="shared" si="13"/>
        <v>45260</v>
      </c>
      <c r="DH7" s="68">
        <f t="shared" si="13"/>
        <v>45291</v>
      </c>
      <c r="DI7" s="68">
        <f>DH7</f>
        <v>45291</v>
      </c>
    </row>
    <row r="8" spans="1:114" ht="15.75" customHeight="1">
      <c r="A8" s="61"/>
      <c r="B8" s="61"/>
      <c r="C8" s="71" t="s">
        <v>66</v>
      </c>
      <c r="D8" s="72"/>
      <c r="E8" s="72" t="str">
        <f>Consol_PnL!E8</f>
        <v>Actual</v>
      </c>
      <c r="F8" s="72" t="str">
        <f>Consol_PnL!F8</f>
        <v>Actual</v>
      </c>
      <c r="G8" s="72" t="str">
        <f>Consol_PnL!G8</f>
        <v>Actual</v>
      </c>
      <c r="H8" s="72" t="str">
        <f>Consol_PnL!H8</f>
        <v>Actual</v>
      </c>
      <c r="I8" s="72" t="str">
        <f>Consol_PnL!I8</f>
        <v>Actual</v>
      </c>
      <c r="J8" s="72" t="str">
        <f>Consol_PnL!J8</f>
        <v>Actual</v>
      </c>
      <c r="K8" s="72" t="str">
        <f>Consol_PnL!K8</f>
        <v>Actual</v>
      </c>
      <c r="L8" s="72" t="str">
        <f>Consol_PnL!L8</f>
        <v>Actual</v>
      </c>
      <c r="M8" s="72" t="str">
        <f>Consol_PnL!M8</f>
        <v>Actual</v>
      </c>
      <c r="N8" s="72" t="str">
        <f>Consol_PnL!N8</f>
        <v>Actual</v>
      </c>
      <c r="O8" s="72" t="str">
        <f>Consol_PnL!O8</f>
        <v>Actual</v>
      </c>
      <c r="P8" s="72" t="str">
        <f>Consol_PnL!P8</f>
        <v>Actual</v>
      </c>
      <c r="Q8" s="72" t="str">
        <f>Consol_PnL!Q8</f>
        <v>Actual</v>
      </c>
      <c r="R8" s="10"/>
      <c r="S8" s="10"/>
      <c r="T8" s="4"/>
      <c r="U8" s="72" t="str">
        <f>Consol_PnL!U8</f>
        <v>Actual</v>
      </c>
      <c r="V8" s="72" t="str">
        <f>Consol_PnL!V8</f>
        <v>Actual</v>
      </c>
      <c r="W8" s="72" t="str">
        <f>Consol_PnL!W8</f>
        <v>Actual</v>
      </c>
      <c r="X8" s="72" t="str">
        <f>Consol_PnL!X8</f>
        <v>Actual</v>
      </c>
      <c r="Y8" s="72" t="str">
        <f>Consol_PnL!Y8</f>
        <v>Actual</v>
      </c>
      <c r="Z8" s="72" t="str">
        <f>Consol_PnL!Z8</f>
        <v>Actual</v>
      </c>
      <c r="AA8" s="72" t="str">
        <f>Consol_PnL!AA8</f>
        <v>Actual</v>
      </c>
      <c r="AB8" s="72" t="str">
        <f>Consol_PnL!AB8</f>
        <v>Actual</v>
      </c>
      <c r="AC8" s="72" t="str">
        <f>Consol_PnL!AC8</f>
        <v>Actual</v>
      </c>
      <c r="AD8" s="72" t="str">
        <f>Consol_PnL!AD8</f>
        <v>Actual</v>
      </c>
      <c r="AE8" s="72" t="str">
        <f>Consol_PnL!AE8</f>
        <v>Actual</v>
      </c>
      <c r="AF8" s="72" t="str">
        <f>Consol_PnL!AF8</f>
        <v>Actual</v>
      </c>
      <c r="AG8" s="72" t="str">
        <f>Consol_PnL!AG8</f>
        <v>Actual</v>
      </c>
      <c r="AH8" s="10"/>
      <c r="AI8" s="10"/>
      <c r="AJ8" s="4"/>
      <c r="AK8" s="72" t="str">
        <f>Consol_PnL!AK8</f>
        <v>Actual</v>
      </c>
      <c r="AL8" s="72" t="str">
        <f>Consol_PnL!AL8</f>
        <v>Actual</v>
      </c>
      <c r="AM8" s="72" t="str">
        <f>Consol_PnL!AM8</f>
        <v>Actual</v>
      </c>
      <c r="AN8" s="72" t="str">
        <f>Consol_PnL!AN8</f>
        <v>Actual</v>
      </c>
      <c r="AO8" s="72" t="str">
        <f>Consol_PnL!AO8</f>
        <v>Actual</v>
      </c>
      <c r="AP8" s="72" t="str">
        <f>Consol_PnL!AP8</f>
        <v>Actual</v>
      </c>
      <c r="AQ8" s="72" t="str">
        <f>Consol_PnL!AQ8</f>
        <v>Forecast</v>
      </c>
      <c r="AR8" s="72" t="str">
        <f>Consol_PnL!AR8</f>
        <v>Forecast</v>
      </c>
      <c r="AS8" s="72" t="str">
        <f>Consol_PnL!AS8</f>
        <v>Forecast</v>
      </c>
      <c r="AT8" s="72" t="str">
        <f>Consol_PnL!AT8</f>
        <v>Forecast</v>
      </c>
      <c r="AU8" s="72" t="str">
        <f>Consol_PnL!AU8</f>
        <v>Forecast</v>
      </c>
      <c r="AV8" s="72" t="str">
        <f>Consol_PnL!AV8</f>
        <v>Forecast</v>
      </c>
      <c r="AW8" s="72" t="str">
        <f>Consol_PnL!AW8</f>
        <v>Forecast</v>
      </c>
      <c r="AX8" s="64"/>
      <c r="AY8" s="64"/>
      <c r="AZ8" s="61"/>
      <c r="BA8" s="72" t="str">
        <f>Consol_PnL!BA8</f>
        <v>Forecast</v>
      </c>
      <c r="BB8" s="72" t="str">
        <f>Consol_PnL!BB8</f>
        <v>Forecast</v>
      </c>
      <c r="BC8" s="72" t="str">
        <f>Consol_PnL!BC8</f>
        <v>Forecast</v>
      </c>
      <c r="BD8" s="72" t="str">
        <f>Consol_PnL!BD8</f>
        <v>Forecast</v>
      </c>
      <c r="BE8" s="72" t="str">
        <f>Consol_PnL!BE8</f>
        <v>Forecast</v>
      </c>
      <c r="BF8" s="72" t="str">
        <f>Consol_PnL!BF8</f>
        <v>Forecast</v>
      </c>
      <c r="BG8" s="72" t="str">
        <f>Consol_PnL!BG8</f>
        <v>Forecast</v>
      </c>
      <c r="BH8" s="72" t="str">
        <f>Consol_PnL!BH8</f>
        <v>Forecast</v>
      </c>
      <c r="BI8" s="72" t="str">
        <f>Consol_PnL!BI8</f>
        <v>Forecast</v>
      </c>
      <c r="BJ8" s="72" t="str">
        <f>Consol_PnL!BJ8</f>
        <v>Forecast</v>
      </c>
      <c r="BK8" s="72" t="str">
        <f>Consol_PnL!BK8</f>
        <v>Forecast</v>
      </c>
      <c r="BL8" s="72" t="str">
        <f>Consol_PnL!BL8</f>
        <v>Forecast</v>
      </c>
      <c r="BM8" s="72" t="str">
        <f>Consol_PnL!BM8</f>
        <v>Forecast</v>
      </c>
      <c r="BN8" s="64"/>
      <c r="BO8" s="64"/>
      <c r="BP8" s="61"/>
      <c r="BQ8" s="72" t="str">
        <f>Consol_PnL!BQ8</f>
        <v>Forecast</v>
      </c>
      <c r="BR8" s="72" t="str">
        <f>Consol_PnL!BR8</f>
        <v>Forecast</v>
      </c>
      <c r="BS8" s="72" t="str">
        <f>Consol_PnL!BS8</f>
        <v>Forecast</v>
      </c>
      <c r="BT8" s="72" t="str">
        <f>Consol_PnL!BT8</f>
        <v>Forecast</v>
      </c>
      <c r="BU8" s="72" t="str">
        <f>Consol_PnL!BU8</f>
        <v>Forecast</v>
      </c>
      <c r="BV8" s="72" t="str">
        <f>Consol_PnL!BV8</f>
        <v>Forecast</v>
      </c>
      <c r="BW8" s="72" t="str">
        <f>Consol_PnL!BW8</f>
        <v>Forecast</v>
      </c>
      <c r="BX8" s="72" t="str">
        <f>Consol_PnL!BX8</f>
        <v>Forecast</v>
      </c>
      <c r="BY8" s="72" t="str">
        <f>Consol_PnL!BY8</f>
        <v>Forecast</v>
      </c>
      <c r="BZ8" s="72" t="str">
        <f>Consol_PnL!BZ8</f>
        <v>Forecast</v>
      </c>
      <c r="CA8" s="72" t="str">
        <f>Consol_PnL!CA8</f>
        <v>Forecast</v>
      </c>
      <c r="CB8" s="72" t="str">
        <f>Consol_PnL!CB8</f>
        <v>Forecast</v>
      </c>
      <c r="CC8" s="72" t="str">
        <f>Consol_PnL!CC8</f>
        <v>Forecast</v>
      </c>
      <c r="CD8" s="10"/>
      <c r="CE8" s="10"/>
      <c r="CF8" s="4"/>
      <c r="CG8" s="72" t="str">
        <f>Consol_PnL!CG8</f>
        <v>Forecast</v>
      </c>
      <c r="CH8" s="72" t="str">
        <f>Consol_PnL!CH8</f>
        <v>Forecast</v>
      </c>
      <c r="CI8" s="72" t="str">
        <f>Consol_PnL!CI8</f>
        <v>Forecast</v>
      </c>
      <c r="CJ8" s="72" t="str">
        <f>Consol_PnL!CJ8</f>
        <v>Forecast</v>
      </c>
      <c r="CK8" s="72" t="str">
        <f>Consol_PnL!CK8</f>
        <v>Forecast</v>
      </c>
      <c r="CL8" s="72" t="str">
        <f>Consol_PnL!CL8</f>
        <v>Forecast</v>
      </c>
      <c r="CM8" s="72" t="str">
        <f>Consol_PnL!CM8</f>
        <v>Forecast</v>
      </c>
      <c r="CN8" s="72" t="str">
        <f>Consol_PnL!CN8</f>
        <v>Forecast</v>
      </c>
      <c r="CO8" s="72" t="str">
        <f>Consol_PnL!CO8</f>
        <v>Forecast</v>
      </c>
      <c r="CP8" s="72" t="str">
        <f>Consol_PnL!CP8</f>
        <v>Forecast</v>
      </c>
      <c r="CQ8" s="72" t="str">
        <f>Consol_PnL!CQ8</f>
        <v>Forecast</v>
      </c>
      <c r="CR8" s="72" t="str">
        <f>Consol_PnL!CR8</f>
        <v>Forecast</v>
      </c>
      <c r="CS8" s="72" t="str">
        <f>Consol_PnL!CS8</f>
        <v>Forecast</v>
      </c>
      <c r="CT8" s="61"/>
      <c r="CU8" s="61"/>
      <c r="CV8" s="61"/>
      <c r="CW8" s="72" t="str">
        <f>Consol_PnL!CW8</f>
        <v>Forecast</v>
      </c>
      <c r="CX8" s="72" t="str">
        <f>Consol_PnL!CX8</f>
        <v>Forecast</v>
      </c>
      <c r="CY8" s="72" t="str">
        <f>Consol_PnL!CY8</f>
        <v>Forecast</v>
      </c>
      <c r="CZ8" s="72" t="str">
        <f>Consol_PnL!CZ8</f>
        <v>Forecast</v>
      </c>
      <c r="DA8" s="72" t="str">
        <f>Consol_PnL!DA8</f>
        <v>Forecast</v>
      </c>
      <c r="DB8" s="72" t="str">
        <f>Consol_PnL!DB8</f>
        <v>Forecast</v>
      </c>
      <c r="DC8" s="72" t="str">
        <f>Consol_PnL!DC8</f>
        <v>Forecast</v>
      </c>
      <c r="DD8" s="72" t="str">
        <f>Consol_PnL!DD8</f>
        <v>Forecast</v>
      </c>
      <c r="DE8" s="72" t="str">
        <f>Consol_PnL!DE8</f>
        <v>Forecast</v>
      </c>
      <c r="DF8" s="72" t="str">
        <f>Consol_PnL!DF8</f>
        <v>Forecast</v>
      </c>
      <c r="DG8" s="72" t="str">
        <f>Consol_PnL!DG8</f>
        <v>Forecast</v>
      </c>
      <c r="DH8" s="72" t="str">
        <f>Consol_PnL!DH8</f>
        <v>Forecast</v>
      </c>
      <c r="DI8" s="72" t="str">
        <f>Consol_PnL!DI8</f>
        <v>Forecast</v>
      </c>
    </row>
    <row r="9" spans="1:114" ht="7.5" customHeight="1">
      <c r="A9" s="61"/>
      <c r="B9" s="74"/>
      <c r="C9" s="75"/>
      <c r="D9" s="74"/>
      <c r="E9" s="76"/>
      <c r="F9" s="76"/>
      <c r="G9" s="76"/>
      <c r="H9" s="76"/>
      <c r="I9" s="76"/>
      <c r="J9" s="76"/>
      <c r="K9" s="76"/>
      <c r="L9" s="76"/>
      <c r="M9" s="76"/>
      <c r="N9" s="76"/>
      <c r="O9" s="76"/>
      <c r="P9" s="76"/>
      <c r="Q9" s="74"/>
      <c r="R9" s="77"/>
      <c r="S9" s="77"/>
      <c r="T9" s="74"/>
      <c r="U9" s="76"/>
      <c r="V9" s="76"/>
      <c r="W9" s="76"/>
      <c r="X9" s="76"/>
      <c r="Y9" s="76"/>
      <c r="Z9" s="76"/>
      <c r="AA9" s="76"/>
      <c r="AB9" s="76"/>
      <c r="AC9" s="76"/>
      <c r="AD9" s="76"/>
      <c r="AE9" s="76"/>
      <c r="AF9" s="76"/>
      <c r="AG9" s="74"/>
      <c r="AH9" s="77"/>
      <c r="AI9" s="77"/>
      <c r="AJ9" s="74"/>
      <c r="AK9" s="76"/>
      <c r="AL9" s="76"/>
      <c r="AM9" s="76"/>
      <c r="AN9" s="76"/>
      <c r="AO9" s="76"/>
      <c r="AP9" s="76"/>
      <c r="AQ9" s="76"/>
      <c r="AR9" s="76"/>
      <c r="AS9" s="76"/>
      <c r="AT9" s="76"/>
      <c r="AU9" s="76"/>
      <c r="AV9" s="76"/>
      <c r="AW9" s="74"/>
      <c r="AX9" s="77"/>
      <c r="AY9" s="77"/>
      <c r="AZ9" s="74"/>
      <c r="BA9" s="76"/>
      <c r="BB9" s="76"/>
      <c r="BC9" s="76"/>
      <c r="BD9" s="76"/>
      <c r="BE9" s="76"/>
      <c r="BF9" s="76"/>
      <c r="BG9" s="76"/>
      <c r="BH9" s="76"/>
      <c r="BI9" s="76"/>
      <c r="BJ9" s="76"/>
      <c r="BK9" s="76"/>
      <c r="BL9" s="76"/>
      <c r="BM9" s="74"/>
      <c r="BN9" s="77"/>
      <c r="BO9" s="78"/>
      <c r="BP9" s="74"/>
      <c r="BQ9" s="76"/>
      <c r="BR9" s="76"/>
      <c r="BS9" s="76"/>
      <c r="BT9" s="76"/>
      <c r="BU9" s="76"/>
      <c r="BV9" s="76"/>
      <c r="BW9" s="76"/>
      <c r="BX9" s="76"/>
      <c r="BY9" s="76"/>
      <c r="BZ9" s="76"/>
      <c r="CA9" s="76"/>
      <c r="CB9" s="76"/>
      <c r="CC9" s="74"/>
      <c r="CD9" s="74"/>
      <c r="CE9" s="78"/>
      <c r="CF9" s="74"/>
      <c r="CG9" s="76"/>
      <c r="CH9" s="76"/>
      <c r="CI9" s="76"/>
      <c r="CJ9" s="76"/>
      <c r="CK9" s="76"/>
      <c r="CL9" s="76"/>
      <c r="CM9" s="76"/>
      <c r="CN9" s="76"/>
      <c r="CO9" s="76"/>
      <c r="CP9" s="76"/>
      <c r="CQ9" s="76"/>
      <c r="CR9" s="76"/>
      <c r="CS9" s="74"/>
      <c r="CT9" s="74"/>
      <c r="CU9" s="61"/>
      <c r="CV9" s="61"/>
      <c r="CW9" s="61"/>
      <c r="CX9" s="61"/>
    </row>
    <row r="10" spans="1:114" ht="7.5" customHeight="1">
      <c r="A10" s="61"/>
      <c r="B10" s="61"/>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row>
    <row r="11" spans="1:114" ht="15.75" customHeight="1">
      <c r="A11" s="63"/>
      <c r="B11" s="63"/>
      <c r="C11" s="106" t="s">
        <v>67</v>
      </c>
      <c r="D11" s="63"/>
      <c r="E11" s="114">
        <f>BALANCE!D12</f>
        <v>0</v>
      </c>
      <c r="F11" s="114">
        <f>BALANCE!E12</f>
        <v>0</v>
      </c>
      <c r="G11" s="114">
        <f>BALANCE!F12</f>
        <v>0</v>
      </c>
      <c r="H11" s="114">
        <f>BALANCE!G12</f>
        <v>0</v>
      </c>
      <c r="I11" s="114">
        <f>BALANCE!H12</f>
        <v>0</v>
      </c>
      <c r="J11" s="114">
        <f>BALANCE!I12</f>
        <v>0</v>
      </c>
      <c r="K11" s="114">
        <f>BALANCE!J12</f>
        <v>0</v>
      </c>
      <c r="L11" s="114">
        <f>BALANCE!K12</f>
        <v>0</v>
      </c>
      <c r="M11" s="114">
        <f>BALANCE!L12</f>
        <v>0</v>
      </c>
      <c r="N11" s="114">
        <f>BALANCE!M12</f>
        <v>0</v>
      </c>
      <c r="O11" s="114">
        <f>BALANCE!N12</f>
        <v>0</v>
      </c>
      <c r="P11" s="114">
        <f>BALANCE!O12</f>
        <v>0</v>
      </c>
      <c r="Q11" s="114">
        <f>BALANCE!P12</f>
        <v>0</v>
      </c>
      <c r="R11" s="115"/>
      <c r="S11" s="115"/>
      <c r="T11" s="116"/>
      <c r="U11" s="114">
        <f>BALANCE!T12</f>
        <v>0</v>
      </c>
      <c r="V11" s="114">
        <f>BALANCE!U12</f>
        <v>0</v>
      </c>
      <c r="W11" s="114">
        <f>BALANCE!V12</f>
        <v>0</v>
      </c>
      <c r="X11" s="114">
        <f>BALANCE!W12</f>
        <v>0</v>
      </c>
      <c r="Y11" s="114">
        <f>BALANCE!X12</f>
        <v>0</v>
      </c>
      <c r="Z11" s="114">
        <f>BALANCE!Y12</f>
        <v>0</v>
      </c>
      <c r="AA11" s="114">
        <f>BALANCE!Z12</f>
        <v>0</v>
      </c>
      <c r="AB11" s="114">
        <f>BALANCE!AA12</f>
        <v>0</v>
      </c>
      <c r="AC11" s="114">
        <f>BALANCE!AB12</f>
        <v>0</v>
      </c>
      <c r="AD11" s="114">
        <f>BALANCE!AC12</f>
        <v>0</v>
      </c>
      <c r="AE11" s="114">
        <f>BALANCE!AD12</f>
        <v>0</v>
      </c>
      <c r="AF11" s="114">
        <f>BALANCE!AE12</f>
        <v>0</v>
      </c>
      <c r="AG11" s="114">
        <f>BALANCE!AF12</f>
        <v>0</v>
      </c>
      <c r="AH11" s="115"/>
      <c r="AI11" s="115"/>
      <c r="AJ11" s="116"/>
      <c r="AK11" s="114">
        <f>BALANCE!AJ12</f>
        <v>0</v>
      </c>
      <c r="AL11" s="114">
        <f>BALANCE!AK12</f>
        <v>0</v>
      </c>
      <c r="AM11" s="114">
        <f>BALANCE!AL12</f>
        <v>0</v>
      </c>
      <c r="AN11" s="114">
        <f>BALANCE!AM12</f>
        <v>0</v>
      </c>
      <c r="AO11" s="114">
        <f>BALANCE!AN12</f>
        <v>0</v>
      </c>
      <c r="AP11" s="114">
        <f>BALANCE!AO12</f>
        <v>0</v>
      </c>
      <c r="AQ11" s="114">
        <f>BALANCE!AP12</f>
        <v>0</v>
      </c>
      <c r="AR11" s="114">
        <f>BALANCE!AQ12</f>
        <v>0</v>
      </c>
      <c r="AS11" s="114">
        <f>BALANCE!AR12</f>
        <v>0</v>
      </c>
      <c r="AT11" s="114">
        <f>BALANCE!AS12</f>
        <v>0</v>
      </c>
      <c r="AU11" s="114">
        <f>BALANCE!AT12</f>
        <v>0</v>
      </c>
      <c r="AV11" s="114">
        <f>BALANCE!AU12</f>
        <v>0</v>
      </c>
      <c r="AW11" s="114">
        <f>BALANCE!AV12</f>
        <v>0</v>
      </c>
      <c r="AX11" s="115"/>
      <c r="AY11" s="115"/>
      <c r="AZ11" s="116"/>
      <c r="BA11" s="114">
        <f>BALANCE!AZ12</f>
        <v>0</v>
      </c>
      <c r="BB11" s="114">
        <f>BALANCE!BA12</f>
        <v>0</v>
      </c>
      <c r="BC11" s="114">
        <f>BALANCE!BB12</f>
        <v>0</v>
      </c>
      <c r="BD11" s="114">
        <f>BALANCE!BC12</f>
        <v>0</v>
      </c>
      <c r="BE11" s="114">
        <f>BALANCE!BD12</f>
        <v>0</v>
      </c>
      <c r="BF11" s="114">
        <f>BALANCE!BE12</f>
        <v>0</v>
      </c>
      <c r="BG11" s="114">
        <f>BALANCE!BF12</f>
        <v>0</v>
      </c>
      <c r="BH11" s="114">
        <f>BALANCE!BG12</f>
        <v>0</v>
      </c>
      <c r="BI11" s="114">
        <f>BALANCE!BH12</f>
        <v>0</v>
      </c>
      <c r="BJ11" s="114">
        <f>BALANCE!BI12</f>
        <v>0</v>
      </c>
      <c r="BK11" s="114">
        <f>BALANCE!BJ12</f>
        <v>0</v>
      </c>
      <c r="BL11" s="114">
        <f>BALANCE!BK12</f>
        <v>0</v>
      </c>
      <c r="BM11" s="114">
        <f>BALANCE!BL12</f>
        <v>0</v>
      </c>
      <c r="BN11" s="115"/>
      <c r="BO11" s="115"/>
      <c r="BP11" s="116"/>
      <c r="BQ11" s="114">
        <f>BALANCE!BP12</f>
        <v>0</v>
      </c>
      <c r="BR11" s="114">
        <f>BALANCE!BQ12</f>
        <v>0</v>
      </c>
      <c r="BS11" s="114">
        <f>BALANCE!BR12</f>
        <v>0</v>
      </c>
      <c r="BT11" s="114">
        <f>BALANCE!BS12</f>
        <v>0</v>
      </c>
      <c r="BU11" s="114">
        <f>BALANCE!BT12</f>
        <v>0</v>
      </c>
      <c r="BV11" s="114">
        <f>BALANCE!BU12</f>
        <v>0</v>
      </c>
      <c r="BW11" s="114">
        <f>BALANCE!BV12</f>
        <v>0</v>
      </c>
      <c r="BX11" s="114">
        <f>BALANCE!BW12</f>
        <v>0</v>
      </c>
      <c r="BY11" s="114">
        <f>BALANCE!BX12</f>
        <v>0</v>
      </c>
      <c r="BZ11" s="114">
        <f>BALANCE!BY12</f>
        <v>0</v>
      </c>
      <c r="CA11" s="114">
        <f>BALANCE!BZ12</f>
        <v>0</v>
      </c>
      <c r="CB11" s="114">
        <f>BALANCE!CA12</f>
        <v>0</v>
      </c>
      <c r="CC11" s="114">
        <f>BALANCE!CB12</f>
        <v>0</v>
      </c>
      <c r="CD11" s="115"/>
      <c r="CE11" s="115"/>
      <c r="CF11" s="116"/>
      <c r="CG11" s="114">
        <f>BALANCE!CF12</f>
        <v>0</v>
      </c>
      <c r="CH11" s="114">
        <f>BALANCE!CG12</f>
        <v>0</v>
      </c>
      <c r="CI11" s="114">
        <f>BALANCE!CH12</f>
        <v>0</v>
      </c>
      <c r="CJ11" s="114">
        <f>BALANCE!CI12</f>
        <v>0</v>
      </c>
      <c r="CK11" s="114">
        <f>BALANCE!CJ12</f>
        <v>0</v>
      </c>
      <c r="CL11" s="114">
        <f>BALANCE!CK12</f>
        <v>0</v>
      </c>
      <c r="CM11" s="114">
        <f>BALANCE!CL12</f>
        <v>0</v>
      </c>
      <c r="CN11" s="114">
        <f>BALANCE!CM12</f>
        <v>0</v>
      </c>
      <c r="CO11" s="114">
        <f>BALANCE!CN12</f>
        <v>0</v>
      </c>
      <c r="CP11" s="114">
        <f>BALANCE!CO12</f>
        <v>0</v>
      </c>
      <c r="CQ11" s="114">
        <f>BALANCE!CP12</f>
        <v>0</v>
      </c>
      <c r="CR11" s="114">
        <f>BALANCE!CQ12</f>
        <v>0</v>
      </c>
      <c r="CS11" s="114">
        <f>BALANCE!CR12</f>
        <v>0</v>
      </c>
      <c r="CT11" s="63"/>
      <c r="CU11" s="63"/>
      <c r="CV11" s="63"/>
      <c r="CW11" s="114">
        <f>BALANCE!CV12</f>
        <v>0</v>
      </c>
      <c r="CX11" s="114">
        <f>BALANCE!CW12</f>
        <v>0</v>
      </c>
      <c r="CY11" s="114">
        <f>BALANCE!CX12</f>
        <v>0</v>
      </c>
      <c r="CZ11" s="114">
        <f>BALANCE!CY12</f>
        <v>0</v>
      </c>
      <c r="DA11" s="114">
        <f>BALANCE!CZ12</f>
        <v>0</v>
      </c>
      <c r="DB11" s="114">
        <f>BALANCE!DA12</f>
        <v>0</v>
      </c>
      <c r="DC11" s="114">
        <f>BALANCE!DB12</f>
        <v>0</v>
      </c>
      <c r="DD11" s="114">
        <f>BALANCE!DC12</f>
        <v>0</v>
      </c>
      <c r="DE11" s="114">
        <f>BALANCE!DD12</f>
        <v>0</v>
      </c>
      <c r="DF11" s="114">
        <f>BALANCE!DE12</f>
        <v>0</v>
      </c>
      <c r="DG11" s="114">
        <f>BALANCE!DF12</f>
        <v>0</v>
      </c>
      <c r="DH11" s="114">
        <f>BALANCE!DG12</f>
        <v>0</v>
      </c>
      <c r="DI11" s="114">
        <f>BALANCE!DH12</f>
        <v>0</v>
      </c>
    </row>
    <row r="12" spans="1:114" ht="15.75" customHeight="1">
      <c r="A12" s="61"/>
      <c r="B12" s="61"/>
      <c r="C12" s="117"/>
      <c r="D12" s="61"/>
      <c r="E12" s="79"/>
      <c r="F12" s="79"/>
      <c r="G12" s="79"/>
      <c r="H12" s="79"/>
      <c r="I12" s="79"/>
      <c r="J12" s="79"/>
      <c r="K12" s="79"/>
      <c r="L12" s="79"/>
      <c r="M12" s="79"/>
      <c r="N12" s="79"/>
      <c r="O12" s="79"/>
      <c r="P12" s="79"/>
      <c r="Q12" s="79"/>
      <c r="R12" s="80"/>
      <c r="S12" s="80"/>
      <c r="T12" s="81"/>
      <c r="U12" s="79"/>
      <c r="V12" s="79"/>
      <c r="W12" s="79"/>
      <c r="X12" s="79"/>
      <c r="Y12" s="79"/>
      <c r="Z12" s="79"/>
      <c r="AA12" s="79"/>
      <c r="AB12" s="79"/>
      <c r="AC12" s="79"/>
      <c r="AD12" s="79"/>
      <c r="AE12" s="79"/>
      <c r="AF12" s="79"/>
      <c r="AG12" s="79"/>
      <c r="AH12" s="80"/>
      <c r="AI12" s="80"/>
      <c r="AJ12" s="81"/>
      <c r="AK12" s="79"/>
      <c r="AL12" s="79"/>
      <c r="AM12" s="79"/>
      <c r="AN12" s="79"/>
      <c r="AO12" s="79"/>
      <c r="AP12" s="79"/>
      <c r="AQ12" s="79"/>
      <c r="AR12" s="79"/>
      <c r="AS12" s="79"/>
      <c r="AT12" s="79"/>
      <c r="AU12" s="79"/>
      <c r="AV12" s="79"/>
      <c r="AW12" s="79"/>
      <c r="AX12" s="80"/>
      <c r="AY12" s="80"/>
      <c r="AZ12" s="81"/>
      <c r="BA12" s="79"/>
      <c r="BB12" s="79"/>
      <c r="BC12" s="79"/>
      <c r="BD12" s="79"/>
      <c r="BE12" s="79"/>
      <c r="BF12" s="79"/>
      <c r="BG12" s="79"/>
      <c r="BH12" s="79"/>
      <c r="BI12" s="79"/>
      <c r="BJ12" s="79"/>
      <c r="BK12" s="79"/>
      <c r="BL12" s="79"/>
      <c r="BM12" s="79"/>
      <c r="BN12" s="80"/>
      <c r="BO12" s="80"/>
      <c r="BP12" s="81"/>
      <c r="BQ12" s="79"/>
      <c r="BR12" s="79"/>
      <c r="BS12" s="79"/>
      <c r="BT12" s="79"/>
      <c r="BU12" s="79"/>
      <c r="BV12" s="79"/>
      <c r="BW12" s="79"/>
      <c r="BX12" s="79"/>
      <c r="BY12" s="79"/>
      <c r="BZ12" s="79"/>
      <c r="CA12" s="79"/>
      <c r="CB12" s="79"/>
      <c r="CC12" s="79"/>
      <c r="CD12" s="80"/>
      <c r="CE12" s="80"/>
      <c r="CF12" s="81"/>
      <c r="CG12" s="79"/>
      <c r="CH12" s="79"/>
      <c r="CI12" s="79"/>
      <c r="CJ12" s="79"/>
      <c r="CK12" s="79"/>
      <c r="CL12" s="79"/>
      <c r="CM12" s="79"/>
      <c r="CN12" s="79"/>
      <c r="CO12" s="79"/>
      <c r="CP12" s="79"/>
      <c r="CQ12" s="79"/>
      <c r="CR12" s="79"/>
      <c r="CS12" s="79"/>
      <c r="CT12" s="61"/>
      <c r="CU12" s="61"/>
      <c r="CV12" s="61"/>
      <c r="CW12" s="79"/>
      <c r="CX12" s="79"/>
      <c r="CY12" s="79"/>
      <c r="CZ12" s="79"/>
      <c r="DA12" s="79"/>
      <c r="DB12" s="79"/>
      <c r="DC12" s="79"/>
      <c r="DD12" s="79"/>
      <c r="DE12" s="79"/>
      <c r="DF12" s="79"/>
      <c r="DG12" s="79"/>
      <c r="DH12" s="79"/>
      <c r="DI12" s="79"/>
    </row>
    <row r="13" spans="1:114" ht="15.75" customHeight="1">
      <c r="A13" s="61"/>
      <c r="B13" s="61"/>
      <c r="C13" s="117" t="s">
        <v>68</v>
      </c>
      <c r="D13" s="61"/>
      <c r="E13" s="79">
        <f>BALANCE!D7</f>
        <v>0</v>
      </c>
      <c r="F13" s="79">
        <f>BALANCE!E7</f>
        <v>0</v>
      </c>
      <c r="G13" s="79">
        <f>BALANCE!F7</f>
        <v>0</v>
      </c>
      <c r="H13" s="79">
        <f>BALANCE!G7</f>
        <v>0</v>
      </c>
      <c r="I13" s="79">
        <f>BALANCE!H7</f>
        <v>0</v>
      </c>
      <c r="J13" s="79">
        <f>BALANCE!I7</f>
        <v>0</v>
      </c>
      <c r="K13" s="79">
        <f>BALANCE!J7</f>
        <v>0</v>
      </c>
      <c r="L13" s="79">
        <f>BALANCE!K7</f>
        <v>0</v>
      </c>
      <c r="M13" s="79">
        <f>BALANCE!L7</f>
        <v>0</v>
      </c>
      <c r="N13" s="79">
        <f>BALANCE!M7</f>
        <v>0</v>
      </c>
      <c r="O13" s="79">
        <f>BALANCE!N7</f>
        <v>0</v>
      </c>
      <c r="P13" s="79">
        <f>BALANCE!O7</f>
        <v>0</v>
      </c>
      <c r="Q13" s="79">
        <f>BALANCE!P7</f>
        <v>0</v>
      </c>
      <c r="R13" s="80"/>
      <c r="S13" s="80"/>
      <c r="T13" s="81"/>
      <c r="U13" s="79">
        <f>BALANCE!T7</f>
        <v>-200</v>
      </c>
      <c r="V13" s="79">
        <f>BALANCE!U7</f>
        <v>1100</v>
      </c>
      <c r="W13" s="79">
        <f>BALANCE!V7</f>
        <v>900</v>
      </c>
      <c r="X13" s="79">
        <f>BALANCE!W7</f>
        <v>700</v>
      </c>
      <c r="Y13" s="79">
        <f>BALANCE!X7</f>
        <v>500</v>
      </c>
      <c r="Z13" s="79">
        <f>BALANCE!Y7</f>
        <v>300</v>
      </c>
      <c r="AA13" s="79">
        <f>BALANCE!Z7</f>
        <v>100</v>
      </c>
      <c r="AB13" s="79">
        <f>BALANCE!AA7</f>
        <v>-100</v>
      </c>
      <c r="AC13" s="79">
        <f>BALANCE!AB7</f>
        <v>-300</v>
      </c>
      <c r="AD13" s="79">
        <f>BALANCE!AC7</f>
        <v>-500</v>
      </c>
      <c r="AE13" s="79">
        <f>BALANCE!AD7</f>
        <v>-700</v>
      </c>
      <c r="AF13" s="79">
        <f>BALANCE!AE7</f>
        <v>-1900</v>
      </c>
      <c r="AG13" s="79">
        <f>BALANCE!AF7</f>
        <v>-1900</v>
      </c>
      <c r="AH13" s="80"/>
      <c r="AI13" s="80"/>
      <c r="AJ13" s="81"/>
      <c r="AK13" s="79">
        <f>BALANCE!AJ7</f>
        <v>1394.9999999999982</v>
      </c>
      <c r="AL13" s="79">
        <f>BALANCE!AK7</f>
        <v>-14193.333333333338</v>
      </c>
      <c r="AM13" s="79">
        <f>BALANCE!AL7</f>
        <v>-29483.996666666673</v>
      </c>
      <c r="AN13" s="79">
        <f>BALANCE!AM7</f>
        <v>-45322.330000000009</v>
      </c>
      <c r="AO13" s="79">
        <f>BALANCE!AN7</f>
        <v>-52265.783333333347</v>
      </c>
      <c r="AP13" s="79">
        <f>BALANCE!AO7</f>
        <v>-48756.536666666681</v>
      </c>
      <c r="AQ13" s="79">
        <f>BALANCE!AP7</f>
        <v>-58023.920000000013</v>
      </c>
      <c r="AR13" s="79">
        <f>BALANCE!AQ7</f>
        <v>-66862.963333333348</v>
      </c>
      <c r="AS13" s="79">
        <f>BALANCE!AR7</f>
        <v>-76135.796666666691</v>
      </c>
      <c r="AT13" s="79">
        <f>BALANCE!AS7</f>
        <v>-79804.130000000034</v>
      </c>
      <c r="AU13" s="79">
        <f>BALANCE!AT7</f>
        <v>-83232.463333333377</v>
      </c>
      <c r="AV13" s="79">
        <f>BALANCE!AU7</f>
        <v>-86420.79666666672</v>
      </c>
      <c r="AW13" s="79">
        <f>BALANCE!AV7</f>
        <v>-86420.79666666672</v>
      </c>
      <c r="AX13" s="80"/>
      <c r="AY13" s="80"/>
      <c r="AZ13" s="81"/>
      <c r="BA13" s="79">
        <f>BALANCE!AZ7</f>
        <v>255370.86999999997</v>
      </c>
      <c r="BB13" s="79">
        <f>BALANCE!BA7</f>
        <v>225787.53666666662</v>
      </c>
      <c r="BC13" s="79">
        <f>BALANCE!BB7</f>
        <v>184469.20333333328</v>
      </c>
      <c r="BD13" s="79">
        <f>BALANCE!BC7</f>
        <v>149002.53666666662</v>
      </c>
      <c r="BE13" s="79">
        <f>BALANCE!BD7</f>
        <v>109545.86999999994</v>
      </c>
      <c r="BF13" s="79">
        <f>BALANCE!BE7</f>
        <v>71524.20333333328</v>
      </c>
      <c r="BG13" s="79">
        <f>BALANCE!BF7</f>
        <v>36817.53666666663</v>
      </c>
      <c r="BH13" s="79">
        <f>BALANCE!BG7</f>
        <v>3899.2033333332656</v>
      </c>
      <c r="BI13" s="79">
        <f>BALANCE!BH7</f>
        <v>1472769.2033333334</v>
      </c>
      <c r="BJ13" s="79">
        <f>BALANCE!BI7</f>
        <v>1425150.87</v>
      </c>
      <c r="BK13" s="79">
        <f>BALANCE!BJ7</f>
        <v>1366857.5366666669</v>
      </c>
      <c r="BL13" s="79">
        <f>BALANCE!BK7</f>
        <v>1310910.8700000001</v>
      </c>
      <c r="BM13" s="79">
        <f>BALANCE!BL7</f>
        <v>1310910.8700000001</v>
      </c>
      <c r="BN13" s="80"/>
      <c r="BO13" s="80"/>
      <c r="BP13" s="81"/>
      <c r="BQ13" s="79">
        <f>BALANCE!BP7</f>
        <v>1281009.2033333334</v>
      </c>
      <c r="BR13" s="79">
        <f>BALANCE!BQ7</f>
        <v>1259643.9255555556</v>
      </c>
      <c r="BS13" s="79">
        <f>BALANCE!BR7</f>
        <v>1245865.4533333334</v>
      </c>
      <c r="BT13" s="79">
        <f>BALANCE!BS7</f>
        <v>1228673.7866666666</v>
      </c>
      <c r="BU13" s="79">
        <f>BALANCE!BT7</f>
        <v>1219068.9255555556</v>
      </c>
      <c r="BV13" s="79">
        <f>BALANCE!BU7</f>
        <v>1206050.8700000001</v>
      </c>
      <c r="BW13" s="79">
        <f>BALANCE!BV7</f>
        <v>1200619.6200000001</v>
      </c>
      <c r="BX13" s="79">
        <f>BALANCE!BW7</f>
        <v>1191775.1755555556</v>
      </c>
      <c r="BY13" s="79">
        <f>BALANCE!BX7</f>
        <v>1190517.5366666666</v>
      </c>
      <c r="BZ13" s="79">
        <f>BALANCE!BY7</f>
        <v>1196846.7033333334</v>
      </c>
      <c r="CA13" s="79">
        <f>BALANCE!BZ7</f>
        <v>1199762.6755555556</v>
      </c>
      <c r="CB13" s="79">
        <f>BALANCE!CA7</f>
        <v>1210265.4533333336</v>
      </c>
      <c r="CC13" s="79">
        <f>BALANCE!CB7</f>
        <v>1210265.4533333336</v>
      </c>
      <c r="CD13" s="80"/>
      <c r="CE13" s="80"/>
      <c r="CF13" s="81"/>
      <c r="CG13" s="79">
        <f>BALANCE!CF7</f>
        <v>1222355.0366666671</v>
      </c>
      <c r="CH13" s="79">
        <f>BALANCE!CG7</f>
        <v>1289487.3630555558</v>
      </c>
      <c r="CI13" s="79">
        <f>BALANCE!CH7</f>
        <v>1367904.4116666671</v>
      </c>
      <c r="CJ13" s="79">
        <f>BALANCE!CI7</f>
        <v>1457606.1825000006</v>
      </c>
      <c r="CK13" s="79">
        <f>BALANCE!CJ7</f>
        <v>1558592.6755555563</v>
      </c>
      <c r="CL13" s="79">
        <f>BALANCE!CK7</f>
        <v>1670863.8908333338</v>
      </c>
      <c r="CM13" s="79">
        <f>BALANCE!CL7</f>
        <v>1794419.8283333336</v>
      </c>
      <c r="CN13" s="79">
        <f>BALANCE!CM7</f>
        <v>1929260.4880555558</v>
      </c>
      <c r="CO13" s="79">
        <f>BALANCE!CN7</f>
        <v>2075385.87</v>
      </c>
      <c r="CP13" s="79">
        <f>BALANCE!CO7</f>
        <v>2232795.9741666666</v>
      </c>
      <c r="CQ13" s="79">
        <f>BALANCE!CP7</f>
        <v>2401490.8005555556</v>
      </c>
      <c r="CR13" s="79">
        <f>BALANCE!CQ7</f>
        <v>2581470.3491666666</v>
      </c>
      <c r="CS13" s="79">
        <f>BALANCE!CR7</f>
        <v>2581470.3491666666</v>
      </c>
      <c r="CT13" s="61"/>
      <c r="CU13" s="61"/>
      <c r="CV13" s="61"/>
      <c r="CW13" s="79">
        <f>BALANCE!CV7</f>
        <v>2787734.62</v>
      </c>
      <c r="CX13" s="79">
        <f>BALANCE!CW7</f>
        <v>3206287.2335416665</v>
      </c>
      <c r="CY13" s="79">
        <f>BALANCE!CX7</f>
        <v>3676299.2220833329</v>
      </c>
      <c r="CZ13" s="79">
        <f>BALANCE!CY7</f>
        <v>4160970.5856249994</v>
      </c>
      <c r="DA13" s="79">
        <f>BALANCE!CZ7</f>
        <v>4697101.3241666658</v>
      </c>
      <c r="DB13" s="79">
        <f>BALANCE!DA7</f>
        <v>5247891.4377083322</v>
      </c>
      <c r="DC13" s="79">
        <f>BALANCE!DB7</f>
        <v>5850140.9262499986</v>
      </c>
      <c r="DD13" s="79">
        <f>BALANCE!DC7</f>
        <v>6503849.789791665</v>
      </c>
      <c r="DE13" s="79">
        <f>BALANCE!DD7</f>
        <v>7172218.0283333315</v>
      </c>
      <c r="DF13" s="79">
        <f>BALANCE!DE7</f>
        <v>7892045.6418749979</v>
      </c>
      <c r="DG13" s="79">
        <f>BALANCE!DF7</f>
        <v>8626532.6304166652</v>
      </c>
      <c r="DH13" s="79">
        <f>BALANCE!DG7</f>
        <v>9412478.9939583316</v>
      </c>
      <c r="DI13" s="79">
        <f>BALANCE!DH7</f>
        <v>9412478.9939583316</v>
      </c>
    </row>
    <row r="14" spans="1:114" ht="15.75" customHeight="1">
      <c r="A14" s="61"/>
      <c r="B14" s="61"/>
      <c r="C14" s="117" t="s">
        <v>69</v>
      </c>
      <c r="D14" s="61"/>
      <c r="E14" s="79">
        <f>BALANCE!D8-BALANCE!D20</f>
        <v>0</v>
      </c>
      <c r="F14" s="79">
        <f>BALANCE!E8-BALANCE!E20</f>
        <v>0</v>
      </c>
      <c r="G14" s="79">
        <f>BALANCE!F8-BALANCE!F20</f>
        <v>0</v>
      </c>
      <c r="H14" s="79">
        <f>BALANCE!G8-BALANCE!G20</f>
        <v>0</v>
      </c>
      <c r="I14" s="79">
        <f>BALANCE!H8-BALANCE!H20</f>
        <v>0</v>
      </c>
      <c r="J14" s="79">
        <f>BALANCE!I8-BALANCE!I20</f>
        <v>0</v>
      </c>
      <c r="K14" s="79">
        <f>BALANCE!J8-BALANCE!J20</f>
        <v>0</v>
      </c>
      <c r="L14" s="79">
        <f>BALANCE!K8-BALANCE!K20</f>
        <v>0</v>
      </c>
      <c r="M14" s="79">
        <f>BALANCE!L8-BALANCE!L20</f>
        <v>0</v>
      </c>
      <c r="N14" s="79">
        <f>BALANCE!M8-BALANCE!M20</f>
        <v>0</v>
      </c>
      <c r="O14" s="79">
        <f>BALANCE!N8-BALANCE!N20</f>
        <v>0</v>
      </c>
      <c r="P14" s="79">
        <f>BALANCE!O8-BALANCE!O20</f>
        <v>0</v>
      </c>
      <c r="Q14" s="79">
        <f>BALANCE!P8-BALANCE!P20</f>
        <v>0</v>
      </c>
      <c r="R14" s="80"/>
      <c r="S14" s="80"/>
      <c r="T14" s="81"/>
      <c r="U14" s="79">
        <f>BALANCE!T8-BALANCE!T20</f>
        <v>0</v>
      </c>
      <c r="V14" s="79">
        <f>BALANCE!U8-BALANCE!U20</f>
        <v>0</v>
      </c>
      <c r="W14" s="79">
        <f>BALANCE!V8-BALANCE!V20</f>
        <v>0</v>
      </c>
      <c r="X14" s="79">
        <f>BALANCE!W8-BALANCE!W20</f>
        <v>0</v>
      </c>
      <c r="Y14" s="79">
        <f>BALANCE!X8-BALANCE!X20</f>
        <v>0</v>
      </c>
      <c r="Z14" s="79">
        <f>BALANCE!Y8-BALANCE!Y20</f>
        <v>0</v>
      </c>
      <c r="AA14" s="79">
        <f>BALANCE!Z8-BALANCE!Z20</f>
        <v>0</v>
      </c>
      <c r="AB14" s="79">
        <f>BALANCE!AA8-BALANCE!AA20</f>
        <v>0</v>
      </c>
      <c r="AC14" s="79">
        <f>BALANCE!AB8-BALANCE!AB20</f>
        <v>0</v>
      </c>
      <c r="AD14" s="79">
        <f>BALANCE!AC8-BALANCE!AC20</f>
        <v>0</v>
      </c>
      <c r="AE14" s="79">
        <f>BALANCE!AD8-BALANCE!AD20</f>
        <v>0</v>
      </c>
      <c r="AF14" s="79">
        <f>BALANCE!AE8-BALANCE!AE20</f>
        <v>0</v>
      </c>
      <c r="AG14" s="79">
        <f>BALANCE!AF8-BALANCE!AF20</f>
        <v>0</v>
      </c>
      <c r="AH14" s="80"/>
      <c r="AI14" s="80"/>
      <c r="AJ14" s="81"/>
      <c r="AK14" s="79">
        <f>BALANCE!AJ8-BALANCE!AJ20</f>
        <v>-14258.333333333334</v>
      </c>
      <c r="AL14" s="79">
        <f>BALANCE!AK8-BALANCE!AK20</f>
        <v>-14258.333333333334</v>
      </c>
      <c r="AM14" s="79">
        <f>BALANCE!AL8-BALANCE!AL20</f>
        <v>-14258.333333333334</v>
      </c>
      <c r="AN14" s="79">
        <f>BALANCE!AM8-BALANCE!AM20</f>
        <v>-14258.333333333334</v>
      </c>
      <c r="AO14" s="79">
        <f>BALANCE!AN8-BALANCE!AN20</f>
        <v>-14258.333333333334</v>
      </c>
      <c r="AP14" s="79">
        <f>BALANCE!AO8-BALANCE!AO20</f>
        <v>-14258.333333333334</v>
      </c>
      <c r="AQ14" s="79">
        <f>BALANCE!AP8-BALANCE!AP20</f>
        <v>-14258.333333333334</v>
      </c>
      <c r="AR14" s="79">
        <f>BALANCE!AQ8-BALANCE!AQ20</f>
        <v>-14258.333333333334</v>
      </c>
      <c r="AS14" s="79">
        <f>BALANCE!AR8-BALANCE!AR20</f>
        <v>-14258.333333333334</v>
      </c>
      <c r="AT14" s="79">
        <f>BALANCE!AS8-BALANCE!AS20</f>
        <v>-14258.333333333334</v>
      </c>
      <c r="AU14" s="79">
        <f>BALANCE!AT8-BALANCE!AT20</f>
        <v>-14258.333333333334</v>
      </c>
      <c r="AV14" s="79">
        <f>BALANCE!AU8-BALANCE!AU20</f>
        <v>-14258.333333333334</v>
      </c>
      <c r="AW14" s="79">
        <f>BALANCE!AV8-BALANCE!AV20</f>
        <v>-14258.333333333334</v>
      </c>
      <c r="AX14" s="80"/>
      <c r="AY14" s="80"/>
      <c r="AZ14" s="81"/>
      <c r="BA14" s="79">
        <f>BALANCE!AZ8-BALANCE!AZ20</f>
        <v>-36883.333333333336</v>
      </c>
      <c r="BB14" s="79">
        <f>BALANCE!BA8-BALANCE!BA20</f>
        <v>-49868.333333333328</v>
      </c>
      <c r="BC14" s="79">
        <f>BALANCE!BB8-BALANCE!BB20</f>
        <v>-45266.666666666657</v>
      </c>
      <c r="BD14" s="79">
        <f>BALANCE!BC8-BALANCE!BC20</f>
        <v>-50506.666666666657</v>
      </c>
      <c r="BE14" s="79">
        <f>BALANCE!BD8-BALANCE!BD20</f>
        <v>-50321.666666666657</v>
      </c>
      <c r="BF14" s="79">
        <f>BALANCE!BE8-BALANCE!BE20</f>
        <v>-48256.666666666664</v>
      </c>
      <c r="BG14" s="79">
        <f>BALANCE!BF8-BALANCE!BF20</f>
        <v>-47718.333333333343</v>
      </c>
      <c r="BH14" s="79">
        <f>BALANCE!BG8-BALANCE!BG20</f>
        <v>-47180.000000000007</v>
      </c>
      <c r="BI14" s="79">
        <f>BALANCE!BH8-BALANCE!BH20</f>
        <v>-64918.333333333358</v>
      </c>
      <c r="BJ14" s="79">
        <f>BALANCE!BI8-BALANCE!BI20</f>
        <v>-76843.333333333343</v>
      </c>
      <c r="BK14" s="79">
        <f>BALANCE!BJ8-BALANCE!BJ20</f>
        <v>-75746.666666666715</v>
      </c>
      <c r="BL14" s="79">
        <f>BALANCE!BK8-BALANCE!BK20</f>
        <v>-74501.666666666715</v>
      </c>
      <c r="BM14" s="79">
        <f>BALANCE!BL8-BALANCE!BL20</f>
        <v>-74501.666666666715</v>
      </c>
      <c r="BN14" s="80"/>
      <c r="BO14" s="80"/>
      <c r="BP14" s="81"/>
      <c r="BQ14" s="79">
        <f>BALANCE!BP8-BALANCE!BP20</f>
        <v>-70965.277777777781</v>
      </c>
      <c r="BR14" s="79">
        <f>BALANCE!BQ8-BALANCE!BQ20</f>
        <v>-68378.47222222219</v>
      </c>
      <c r="BS14" s="79">
        <f>BALANCE!BR8-BALANCE!BR20</f>
        <v>-76791.666666666628</v>
      </c>
      <c r="BT14" s="79">
        <f>BALANCE!BS8-BALANCE!BS20</f>
        <v>-74204.861111111066</v>
      </c>
      <c r="BU14" s="79">
        <f>BALANCE!BT8-BALANCE!BT20</f>
        <v>-82618.055555555562</v>
      </c>
      <c r="BV14" s="79">
        <f>BALANCE!BU8-BALANCE!BU20</f>
        <v>-80031.25</v>
      </c>
      <c r="BW14" s="79">
        <f>BALANCE!BV8-BALANCE!BV20</f>
        <v>-88444.44444444438</v>
      </c>
      <c r="BX14" s="79">
        <f>BALANCE!BW8-BALANCE!BW20</f>
        <v>-85857.638888888876</v>
      </c>
      <c r="BY14" s="79">
        <f>BALANCE!BX8-BALANCE!BX20</f>
        <v>-83270.833333333314</v>
      </c>
      <c r="BZ14" s="79">
        <f>BALANCE!BY8-BALANCE!BY20</f>
        <v>-91684.027777777752</v>
      </c>
      <c r="CA14" s="79">
        <f>BALANCE!BZ8-BALANCE!BZ20</f>
        <v>-89097.22222222219</v>
      </c>
      <c r="CB14" s="79">
        <f>BALANCE!CA8-BALANCE!CA20</f>
        <v>-97510.416666666628</v>
      </c>
      <c r="CC14" s="79">
        <f>BALANCE!CB8-BALANCE!CB20</f>
        <v>-97510.416666666628</v>
      </c>
      <c r="CD14" s="80"/>
      <c r="CE14" s="80"/>
      <c r="CF14" s="81"/>
      <c r="CG14" s="79">
        <f>BALANCE!CF8-BALANCE!CF20</f>
        <v>-52467.673611111124</v>
      </c>
      <c r="CH14" s="79">
        <f>BALANCE!CG8-BALANCE!CG20</f>
        <v>-51182.95138888876</v>
      </c>
      <c r="CI14" s="79">
        <f>BALANCE!CH8-BALANCE!CH20</f>
        <v>-49898.229166666628</v>
      </c>
      <c r="CJ14" s="79">
        <f>BALANCE!CI8-BALANCE!CI20</f>
        <v>-48613.50694444438</v>
      </c>
      <c r="CK14" s="79">
        <f>BALANCE!CJ8-BALANCE!CJ20</f>
        <v>-47328.784722222248</v>
      </c>
      <c r="CL14" s="79">
        <f>BALANCE!CK8-BALANCE!CK20</f>
        <v>-46044.0625</v>
      </c>
      <c r="CM14" s="79">
        <f>BALANCE!CL8-BALANCE!CL20</f>
        <v>-44759.340277777752</v>
      </c>
      <c r="CN14" s="79">
        <f>BALANCE!CM8-BALANCE!CM20</f>
        <v>-43474.61805555562</v>
      </c>
      <c r="CO14" s="79">
        <f>BALANCE!CN8-BALANCE!CN20</f>
        <v>-42189.895833333256</v>
      </c>
      <c r="CP14" s="79">
        <f>BALANCE!CO8-BALANCE!CO20</f>
        <v>-40905.173611111008</v>
      </c>
      <c r="CQ14" s="79">
        <f>BALANCE!CP8-BALANCE!CP20</f>
        <v>-39620.451388888992</v>
      </c>
      <c r="CR14" s="79">
        <f>BALANCE!CQ8-BALANCE!CQ20</f>
        <v>-38335.729166666511</v>
      </c>
      <c r="CS14" s="79">
        <f>BALANCE!CR8-BALANCE!CR20</f>
        <v>-38335.729166666511</v>
      </c>
      <c r="CT14" s="61"/>
      <c r="CU14" s="61"/>
      <c r="CV14" s="61"/>
      <c r="CW14" s="79">
        <f>BALANCE!CV8-BALANCE!CV20</f>
        <v>148952.61354166642</v>
      </c>
      <c r="CX14" s="79">
        <f>BALANCE!CW8-BALANCE!CW20</f>
        <v>175411.98854166642</v>
      </c>
      <c r="CY14" s="79">
        <f>BALANCE!CX8-BALANCE!CX20</f>
        <v>165071.36354166642</v>
      </c>
      <c r="CZ14" s="79">
        <f>BALANCE!CY8-BALANCE!CY20</f>
        <v>191530.73854166642</v>
      </c>
      <c r="DA14" s="79">
        <f>BALANCE!CZ8-BALANCE!CZ20</f>
        <v>181190.11354166642</v>
      </c>
      <c r="DB14" s="79">
        <f>BALANCE!DA8-BALANCE!DA20</f>
        <v>207649.48854166642</v>
      </c>
      <c r="DC14" s="79">
        <f>BALANCE!DB8-BALANCE!DB20</f>
        <v>234108.86354166642</v>
      </c>
      <c r="DD14" s="79">
        <f>BALANCE!DC8-BALANCE!DC20</f>
        <v>223768.23854166642</v>
      </c>
      <c r="DE14" s="79">
        <f>BALANCE!DD8-BALANCE!DD20</f>
        <v>250227.61354166642</v>
      </c>
      <c r="DF14" s="79">
        <f>BALANCE!DE8-BALANCE!DE20</f>
        <v>239886.98854166642</v>
      </c>
      <c r="DG14" s="79">
        <f>BALANCE!DF8-BALANCE!DF20</f>
        <v>266346.36354166642</v>
      </c>
      <c r="DH14" s="79">
        <f>BALANCE!DG8-BALANCE!DG20</f>
        <v>292805.73854166642</v>
      </c>
      <c r="DI14" s="79">
        <f>BALANCE!DH8-BALANCE!DH20</f>
        <v>292805.73854166642</v>
      </c>
    </row>
    <row r="15" spans="1:114" ht="15.75" customHeight="1">
      <c r="A15" s="63"/>
      <c r="B15" s="63"/>
      <c r="C15" s="106" t="s">
        <v>70</v>
      </c>
      <c r="D15" s="63"/>
      <c r="E15" s="114">
        <f t="shared" ref="E15:Q15" si="14">E13+E14</f>
        <v>0</v>
      </c>
      <c r="F15" s="114">
        <f t="shared" si="14"/>
        <v>0</v>
      </c>
      <c r="G15" s="114">
        <f t="shared" si="14"/>
        <v>0</v>
      </c>
      <c r="H15" s="114">
        <f t="shared" si="14"/>
        <v>0</v>
      </c>
      <c r="I15" s="114">
        <f t="shared" si="14"/>
        <v>0</v>
      </c>
      <c r="J15" s="114">
        <f t="shared" si="14"/>
        <v>0</v>
      </c>
      <c r="K15" s="114">
        <f t="shared" si="14"/>
        <v>0</v>
      </c>
      <c r="L15" s="114">
        <f t="shared" si="14"/>
        <v>0</v>
      </c>
      <c r="M15" s="114">
        <f t="shared" si="14"/>
        <v>0</v>
      </c>
      <c r="N15" s="114">
        <f t="shared" si="14"/>
        <v>0</v>
      </c>
      <c r="O15" s="114">
        <f t="shared" si="14"/>
        <v>0</v>
      </c>
      <c r="P15" s="114">
        <f t="shared" si="14"/>
        <v>0</v>
      </c>
      <c r="Q15" s="114">
        <f t="shared" si="14"/>
        <v>0</v>
      </c>
      <c r="R15" s="115"/>
      <c r="S15" s="115"/>
      <c r="T15" s="116"/>
      <c r="U15" s="114">
        <f t="shared" ref="U15:AG15" si="15">U13+U14</f>
        <v>-200</v>
      </c>
      <c r="V15" s="114">
        <f t="shared" si="15"/>
        <v>1100</v>
      </c>
      <c r="W15" s="114">
        <f t="shared" si="15"/>
        <v>900</v>
      </c>
      <c r="X15" s="114">
        <f t="shared" si="15"/>
        <v>700</v>
      </c>
      <c r="Y15" s="114">
        <f t="shared" si="15"/>
        <v>500</v>
      </c>
      <c r="Z15" s="114">
        <f t="shared" si="15"/>
        <v>300</v>
      </c>
      <c r="AA15" s="114">
        <f t="shared" si="15"/>
        <v>100</v>
      </c>
      <c r="AB15" s="114">
        <f t="shared" si="15"/>
        <v>-100</v>
      </c>
      <c r="AC15" s="114">
        <f t="shared" si="15"/>
        <v>-300</v>
      </c>
      <c r="AD15" s="114">
        <f t="shared" si="15"/>
        <v>-500</v>
      </c>
      <c r="AE15" s="114">
        <f t="shared" si="15"/>
        <v>-700</v>
      </c>
      <c r="AF15" s="114">
        <f t="shared" si="15"/>
        <v>-1900</v>
      </c>
      <c r="AG15" s="114">
        <f t="shared" si="15"/>
        <v>-1900</v>
      </c>
      <c r="AH15" s="115"/>
      <c r="AI15" s="115"/>
      <c r="AJ15" s="116"/>
      <c r="AK15" s="114">
        <f t="shared" ref="AK15:AW15" si="16">AK13+AK14</f>
        <v>-12863.333333333336</v>
      </c>
      <c r="AL15" s="114">
        <f t="shared" si="16"/>
        <v>-28451.666666666672</v>
      </c>
      <c r="AM15" s="114">
        <f t="shared" si="16"/>
        <v>-43742.330000000009</v>
      </c>
      <c r="AN15" s="114">
        <f t="shared" si="16"/>
        <v>-59580.663333333345</v>
      </c>
      <c r="AO15" s="114">
        <f t="shared" si="16"/>
        <v>-66524.116666666683</v>
      </c>
      <c r="AP15" s="114">
        <f t="shared" si="16"/>
        <v>-63014.870000000017</v>
      </c>
      <c r="AQ15" s="114">
        <f t="shared" si="16"/>
        <v>-72282.253333333341</v>
      </c>
      <c r="AR15" s="114">
        <f t="shared" si="16"/>
        <v>-81121.296666666676</v>
      </c>
      <c r="AS15" s="114">
        <f t="shared" si="16"/>
        <v>-90394.130000000019</v>
      </c>
      <c r="AT15" s="114">
        <f t="shared" si="16"/>
        <v>-94062.463333333362</v>
      </c>
      <c r="AU15" s="114">
        <f t="shared" si="16"/>
        <v>-97490.796666666705</v>
      </c>
      <c r="AV15" s="114">
        <f t="shared" si="16"/>
        <v>-100679.13000000005</v>
      </c>
      <c r="AW15" s="114">
        <f t="shared" si="16"/>
        <v>-100679.13000000005</v>
      </c>
      <c r="AX15" s="115"/>
      <c r="AY15" s="115"/>
      <c r="AZ15" s="116"/>
      <c r="BA15" s="114">
        <f t="shared" ref="BA15:BM15" si="17">BA13+BA14</f>
        <v>218487.53666666662</v>
      </c>
      <c r="BB15" s="114">
        <f t="shared" si="17"/>
        <v>175919.20333333331</v>
      </c>
      <c r="BC15" s="114">
        <f t="shared" si="17"/>
        <v>139202.53666666662</v>
      </c>
      <c r="BD15" s="114">
        <f t="shared" si="17"/>
        <v>98495.869999999966</v>
      </c>
      <c r="BE15" s="114">
        <f t="shared" si="17"/>
        <v>59224.20333333328</v>
      </c>
      <c r="BF15" s="114">
        <f t="shared" si="17"/>
        <v>23267.536666666616</v>
      </c>
      <c r="BG15" s="114">
        <f t="shared" si="17"/>
        <v>-10900.796666666713</v>
      </c>
      <c r="BH15" s="114">
        <f t="shared" si="17"/>
        <v>-43280.796666666742</v>
      </c>
      <c r="BI15" s="114">
        <f t="shared" si="17"/>
        <v>1407850.87</v>
      </c>
      <c r="BJ15" s="114">
        <f t="shared" si="17"/>
        <v>1348307.5366666669</v>
      </c>
      <c r="BK15" s="114">
        <f t="shared" si="17"/>
        <v>1291110.8700000001</v>
      </c>
      <c r="BL15" s="114">
        <f t="shared" si="17"/>
        <v>1236409.2033333334</v>
      </c>
      <c r="BM15" s="114">
        <f t="shared" si="17"/>
        <v>1236409.2033333334</v>
      </c>
      <c r="BN15" s="115"/>
      <c r="BO15" s="115"/>
      <c r="BP15" s="116"/>
      <c r="BQ15" s="114">
        <f t="shared" ref="BQ15:CC15" si="18">BQ13+BQ14</f>
        <v>1210043.9255555556</v>
      </c>
      <c r="BR15" s="114">
        <f t="shared" si="18"/>
        <v>1191265.4533333334</v>
      </c>
      <c r="BS15" s="114">
        <f t="shared" si="18"/>
        <v>1169073.7866666666</v>
      </c>
      <c r="BT15" s="114">
        <f t="shared" si="18"/>
        <v>1154468.9255555556</v>
      </c>
      <c r="BU15" s="114">
        <f t="shared" si="18"/>
        <v>1136450.8700000001</v>
      </c>
      <c r="BV15" s="114">
        <f t="shared" si="18"/>
        <v>1126019.6200000001</v>
      </c>
      <c r="BW15" s="114">
        <f t="shared" si="18"/>
        <v>1112175.1755555556</v>
      </c>
      <c r="BX15" s="114">
        <f t="shared" si="18"/>
        <v>1105917.5366666666</v>
      </c>
      <c r="BY15" s="114">
        <f t="shared" si="18"/>
        <v>1107246.7033333334</v>
      </c>
      <c r="BZ15" s="114">
        <f t="shared" si="18"/>
        <v>1105162.6755555556</v>
      </c>
      <c r="CA15" s="114">
        <f t="shared" si="18"/>
        <v>1110665.4533333334</v>
      </c>
      <c r="CB15" s="114">
        <f t="shared" si="18"/>
        <v>1112755.0366666671</v>
      </c>
      <c r="CC15" s="114">
        <f t="shared" si="18"/>
        <v>1112755.0366666671</v>
      </c>
      <c r="CD15" s="115"/>
      <c r="CE15" s="115"/>
      <c r="CF15" s="116"/>
      <c r="CG15" s="114">
        <f t="shared" ref="CG15:CS15" si="19">CG13+CG14</f>
        <v>1169887.3630555561</v>
      </c>
      <c r="CH15" s="114">
        <f t="shared" si="19"/>
        <v>1238304.4116666671</v>
      </c>
      <c r="CI15" s="114">
        <f t="shared" si="19"/>
        <v>1318006.1825000006</v>
      </c>
      <c r="CJ15" s="114">
        <f t="shared" si="19"/>
        <v>1408992.6755555561</v>
      </c>
      <c r="CK15" s="114">
        <f t="shared" si="19"/>
        <v>1511263.8908333341</v>
      </c>
      <c r="CL15" s="114">
        <f t="shared" si="19"/>
        <v>1624819.8283333338</v>
      </c>
      <c r="CM15" s="114">
        <f t="shared" si="19"/>
        <v>1749660.4880555558</v>
      </c>
      <c r="CN15" s="114">
        <f t="shared" si="19"/>
        <v>1885785.87</v>
      </c>
      <c r="CO15" s="114">
        <f t="shared" si="19"/>
        <v>2033195.9741666669</v>
      </c>
      <c r="CP15" s="114">
        <f t="shared" si="19"/>
        <v>2191890.8005555556</v>
      </c>
      <c r="CQ15" s="114">
        <f t="shared" si="19"/>
        <v>2361870.3491666666</v>
      </c>
      <c r="CR15" s="114">
        <f t="shared" si="19"/>
        <v>2543134.62</v>
      </c>
      <c r="CS15" s="114">
        <f t="shared" si="19"/>
        <v>2543134.62</v>
      </c>
      <c r="CT15" s="63"/>
      <c r="CU15" s="63"/>
      <c r="CV15" s="63"/>
      <c r="CW15" s="114">
        <f t="shared" ref="CW15:DI15" si="20">CW13+CW14</f>
        <v>2936687.2335416665</v>
      </c>
      <c r="CX15" s="114">
        <f t="shared" si="20"/>
        <v>3381699.2220833329</v>
      </c>
      <c r="CY15" s="114">
        <f t="shared" si="20"/>
        <v>3841370.5856249994</v>
      </c>
      <c r="CZ15" s="114">
        <f t="shared" si="20"/>
        <v>4352501.3241666658</v>
      </c>
      <c r="DA15" s="114">
        <f t="shared" si="20"/>
        <v>4878291.4377083322</v>
      </c>
      <c r="DB15" s="114">
        <f t="shared" si="20"/>
        <v>5455540.9262499986</v>
      </c>
      <c r="DC15" s="114">
        <f t="shared" si="20"/>
        <v>6084249.789791665</v>
      </c>
      <c r="DD15" s="114">
        <f t="shared" si="20"/>
        <v>6727618.0283333315</v>
      </c>
      <c r="DE15" s="114">
        <f t="shared" si="20"/>
        <v>7422445.6418749979</v>
      </c>
      <c r="DF15" s="114">
        <f t="shared" si="20"/>
        <v>8131932.6304166643</v>
      </c>
      <c r="DG15" s="114">
        <f t="shared" si="20"/>
        <v>8892878.9939583316</v>
      </c>
      <c r="DH15" s="114">
        <f t="shared" si="20"/>
        <v>9705284.7324999981</v>
      </c>
      <c r="DI15" s="114">
        <f t="shared" si="20"/>
        <v>9705284.7324999981</v>
      </c>
    </row>
    <row r="16" spans="1:114" ht="15.75" customHeight="1">
      <c r="A16" s="61"/>
      <c r="B16" s="61"/>
      <c r="C16" s="117"/>
      <c r="D16" s="61"/>
      <c r="E16" s="79"/>
      <c r="F16" s="79"/>
      <c r="G16" s="79"/>
      <c r="H16" s="79"/>
      <c r="I16" s="79"/>
      <c r="J16" s="79"/>
      <c r="K16" s="79"/>
      <c r="L16" s="79"/>
      <c r="M16" s="79"/>
      <c r="N16" s="79"/>
      <c r="O16" s="79"/>
      <c r="P16" s="79"/>
      <c r="Q16" s="79"/>
      <c r="R16" s="80"/>
      <c r="S16" s="80"/>
      <c r="T16" s="81"/>
      <c r="U16" s="79"/>
      <c r="V16" s="79"/>
      <c r="W16" s="79"/>
      <c r="X16" s="79"/>
      <c r="Y16" s="79"/>
      <c r="Z16" s="79"/>
      <c r="AA16" s="79"/>
      <c r="AB16" s="79"/>
      <c r="AC16" s="79"/>
      <c r="AD16" s="79"/>
      <c r="AE16" s="79"/>
      <c r="AF16" s="79"/>
      <c r="AG16" s="79"/>
      <c r="AH16" s="80"/>
      <c r="AI16" s="80"/>
      <c r="AJ16" s="81"/>
      <c r="AK16" s="79"/>
      <c r="AL16" s="79"/>
      <c r="AM16" s="79"/>
      <c r="AN16" s="79"/>
      <c r="AO16" s="79"/>
      <c r="AP16" s="79"/>
      <c r="AQ16" s="79"/>
      <c r="AR16" s="79"/>
      <c r="AS16" s="79"/>
      <c r="AT16" s="79"/>
      <c r="AU16" s="79"/>
      <c r="AV16" s="79"/>
      <c r="AW16" s="79"/>
      <c r="AX16" s="80"/>
      <c r="AY16" s="80"/>
      <c r="AZ16" s="81"/>
      <c r="BA16" s="79"/>
      <c r="BB16" s="79"/>
      <c r="BC16" s="79"/>
      <c r="BD16" s="79"/>
      <c r="BE16" s="79"/>
      <c r="BF16" s="79"/>
      <c r="BG16" s="79"/>
      <c r="BH16" s="79"/>
      <c r="BI16" s="79"/>
      <c r="BJ16" s="79"/>
      <c r="BK16" s="79"/>
      <c r="BL16" s="79"/>
      <c r="BM16" s="79"/>
      <c r="BN16" s="80"/>
      <c r="BO16" s="80"/>
      <c r="BP16" s="81"/>
      <c r="BQ16" s="79"/>
      <c r="BR16" s="79"/>
      <c r="BS16" s="79"/>
      <c r="BT16" s="79"/>
      <c r="BU16" s="79"/>
      <c r="BV16" s="79"/>
      <c r="BW16" s="79"/>
      <c r="BX16" s="79"/>
      <c r="BY16" s="79"/>
      <c r="BZ16" s="79"/>
      <c r="CA16" s="79"/>
      <c r="CB16" s="79"/>
      <c r="CC16" s="79"/>
      <c r="CD16" s="80"/>
      <c r="CE16" s="80"/>
      <c r="CF16" s="81"/>
      <c r="CG16" s="79"/>
      <c r="CH16" s="79"/>
      <c r="CI16" s="79"/>
      <c r="CJ16" s="79"/>
      <c r="CK16" s="79"/>
      <c r="CL16" s="79"/>
      <c r="CM16" s="79"/>
      <c r="CN16" s="79"/>
      <c r="CO16" s="79"/>
      <c r="CP16" s="79"/>
      <c r="CQ16" s="79"/>
      <c r="CR16" s="79"/>
      <c r="CS16" s="79"/>
      <c r="CT16" s="61"/>
      <c r="CU16" s="61"/>
      <c r="CV16" s="61"/>
      <c r="CW16" s="79"/>
      <c r="CX16" s="79"/>
      <c r="CY16" s="79"/>
      <c r="CZ16" s="79"/>
      <c r="DA16" s="79"/>
      <c r="DB16" s="79"/>
      <c r="DC16" s="79"/>
      <c r="DD16" s="79"/>
      <c r="DE16" s="79"/>
      <c r="DF16" s="79"/>
      <c r="DG16" s="79"/>
      <c r="DH16" s="79"/>
      <c r="DI16" s="79"/>
    </row>
    <row r="17" spans="1:113" ht="15.75" customHeight="1">
      <c r="A17" s="63"/>
      <c r="B17" s="63"/>
      <c r="C17" s="106" t="s">
        <v>71</v>
      </c>
      <c r="D17" s="63"/>
      <c r="E17" s="114">
        <f>BALANCE!D22</f>
        <v>0</v>
      </c>
      <c r="F17" s="114">
        <f>BALANCE!E22</f>
        <v>0</v>
      </c>
      <c r="G17" s="114">
        <f>BALANCE!F22</f>
        <v>0</v>
      </c>
      <c r="H17" s="114">
        <f>BALANCE!G22</f>
        <v>0</v>
      </c>
      <c r="I17" s="114">
        <f>BALANCE!H22</f>
        <v>0</v>
      </c>
      <c r="J17" s="114">
        <f>BALANCE!I22</f>
        <v>0</v>
      </c>
      <c r="K17" s="114">
        <f>BALANCE!J22</f>
        <v>0</v>
      </c>
      <c r="L17" s="114">
        <f>BALANCE!K22</f>
        <v>0</v>
      </c>
      <c r="M17" s="114">
        <f>BALANCE!L22</f>
        <v>0</v>
      </c>
      <c r="N17" s="114">
        <f>BALANCE!M22</f>
        <v>0</v>
      </c>
      <c r="O17" s="114">
        <f>BALANCE!N22</f>
        <v>0</v>
      </c>
      <c r="P17" s="114">
        <f>BALANCE!O22</f>
        <v>0</v>
      </c>
      <c r="Q17" s="114">
        <f>BALANCE!P22</f>
        <v>0</v>
      </c>
      <c r="R17" s="115"/>
      <c r="S17" s="115"/>
      <c r="T17" s="116"/>
      <c r="U17" s="114">
        <f>BALANCE!T22</f>
        <v>0</v>
      </c>
      <c r="V17" s="114">
        <f>BALANCE!U22</f>
        <v>0</v>
      </c>
      <c r="W17" s="114">
        <f>BALANCE!V22</f>
        <v>0</v>
      </c>
      <c r="X17" s="114">
        <f>BALANCE!W22</f>
        <v>0</v>
      </c>
      <c r="Y17" s="114">
        <f>BALANCE!X22</f>
        <v>0</v>
      </c>
      <c r="Z17" s="114">
        <f>BALANCE!Y22</f>
        <v>0</v>
      </c>
      <c r="AA17" s="114">
        <f>BALANCE!Z22</f>
        <v>0</v>
      </c>
      <c r="AB17" s="114">
        <f>BALANCE!AA22</f>
        <v>0</v>
      </c>
      <c r="AC17" s="114">
        <f>BALANCE!AB22</f>
        <v>0</v>
      </c>
      <c r="AD17" s="114">
        <f>BALANCE!AC22</f>
        <v>0</v>
      </c>
      <c r="AE17" s="114">
        <f>BALANCE!AD22</f>
        <v>0</v>
      </c>
      <c r="AF17" s="114">
        <f>BALANCE!AE22</f>
        <v>0</v>
      </c>
      <c r="AG17" s="114">
        <f>BALANCE!AF22</f>
        <v>0</v>
      </c>
      <c r="AH17" s="115"/>
      <c r="AI17" s="115"/>
      <c r="AJ17" s="116"/>
      <c r="AK17" s="114">
        <f>BALANCE!AJ22</f>
        <v>0</v>
      </c>
      <c r="AL17" s="114">
        <f>BALANCE!AK22</f>
        <v>0</v>
      </c>
      <c r="AM17" s="114">
        <f>BALANCE!AL22</f>
        <v>0</v>
      </c>
      <c r="AN17" s="114">
        <f>BALANCE!AM22</f>
        <v>0</v>
      </c>
      <c r="AO17" s="114">
        <f>BALANCE!AN22</f>
        <v>0</v>
      </c>
      <c r="AP17" s="114">
        <f>BALANCE!AO22</f>
        <v>0</v>
      </c>
      <c r="AQ17" s="114">
        <f>BALANCE!AP22</f>
        <v>0</v>
      </c>
      <c r="AR17" s="114">
        <f>BALANCE!AQ22</f>
        <v>0</v>
      </c>
      <c r="AS17" s="114">
        <f>BALANCE!AR22</f>
        <v>0</v>
      </c>
      <c r="AT17" s="114">
        <f>BALANCE!AS22</f>
        <v>0</v>
      </c>
      <c r="AU17" s="114">
        <f>BALANCE!AT22</f>
        <v>0</v>
      </c>
      <c r="AV17" s="114">
        <f>BALANCE!AU22</f>
        <v>0</v>
      </c>
      <c r="AW17" s="114">
        <f>BALANCE!AV22</f>
        <v>0</v>
      </c>
      <c r="AX17" s="115"/>
      <c r="AY17" s="115"/>
      <c r="AZ17" s="116"/>
      <c r="BA17" s="114">
        <f>BALANCE!AZ22</f>
        <v>0</v>
      </c>
      <c r="BB17" s="114">
        <f>BALANCE!BA22</f>
        <v>0</v>
      </c>
      <c r="BC17" s="114">
        <f>BALANCE!BB22</f>
        <v>0</v>
      </c>
      <c r="BD17" s="114">
        <f>BALANCE!BC22</f>
        <v>0</v>
      </c>
      <c r="BE17" s="114">
        <f>BALANCE!BD22</f>
        <v>0</v>
      </c>
      <c r="BF17" s="114">
        <f>BALANCE!BE22</f>
        <v>0</v>
      </c>
      <c r="BG17" s="114">
        <f>BALANCE!BF22</f>
        <v>0</v>
      </c>
      <c r="BH17" s="114">
        <f>BALANCE!BG22</f>
        <v>0</v>
      </c>
      <c r="BI17" s="114">
        <f>BALANCE!BH22</f>
        <v>0</v>
      </c>
      <c r="BJ17" s="114">
        <f>BALANCE!BI22</f>
        <v>0</v>
      </c>
      <c r="BK17" s="114">
        <f>BALANCE!BJ22</f>
        <v>0</v>
      </c>
      <c r="BL17" s="114">
        <f>BALANCE!BK22</f>
        <v>0</v>
      </c>
      <c r="BM17" s="114">
        <f>BALANCE!BL22</f>
        <v>0</v>
      </c>
      <c r="BN17" s="115"/>
      <c r="BO17" s="115"/>
      <c r="BP17" s="116"/>
      <c r="BQ17" s="114">
        <f>BALANCE!BP22</f>
        <v>0</v>
      </c>
      <c r="BR17" s="114">
        <f>BALANCE!BQ22</f>
        <v>0</v>
      </c>
      <c r="BS17" s="114">
        <f>BALANCE!BR22</f>
        <v>0</v>
      </c>
      <c r="BT17" s="114">
        <f>BALANCE!BS22</f>
        <v>0</v>
      </c>
      <c r="BU17" s="114">
        <f>BALANCE!BT22</f>
        <v>0</v>
      </c>
      <c r="BV17" s="114">
        <f>BALANCE!BU22</f>
        <v>0</v>
      </c>
      <c r="BW17" s="114">
        <f>BALANCE!BV22</f>
        <v>0</v>
      </c>
      <c r="BX17" s="114">
        <f>BALANCE!BW22</f>
        <v>0</v>
      </c>
      <c r="BY17" s="114">
        <f>BALANCE!BX22</f>
        <v>0</v>
      </c>
      <c r="BZ17" s="114">
        <f>BALANCE!BY22</f>
        <v>0</v>
      </c>
      <c r="CA17" s="114">
        <f>BALANCE!BZ22</f>
        <v>0</v>
      </c>
      <c r="CB17" s="114">
        <f>BALANCE!CA22</f>
        <v>0</v>
      </c>
      <c r="CC17" s="114">
        <f>BALANCE!CB22</f>
        <v>0</v>
      </c>
      <c r="CD17" s="115"/>
      <c r="CE17" s="115"/>
      <c r="CF17" s="116"/>
      <c r="CG17" s="114">
        <f>BALANCE!CF22</f>
        <v>0</v>
      </c>
      <c r="CH17" s="114">
        <f>BALANCE!CG22</f>
        <v>0</v>
      </c>
      <c r="CI17" s="114">
        <f>BALANCE!CH22</f>
        <v>0</v>
      </c>
      <c r="CJ17" s="114">
        <f>BALANCE!CI22</f>
        <v>0</v>
      </c>
      <c r="CK17" s="114">
        <f>BALANCE!CJ22</f>
        <v>0</v>
      </c>
      <c r="CL17" s="114">
        <f>BALANCE!CK22</f>
        <v>0</v>
      </c>
      <c r="CM17" s="114">
        <f>BALANCE!CL22</f>
        <v>0</v>
      </c>
      <c r="CN17" s="114">
        <f>BALANCE!CM22</f>
        <v>0</v>
      </c>
      <c r="CO17" s="114">
        <f>BALANCE!CN22</f>
        <v>0</v>
      </c>
      <c r="CP17" s="114">
        <f>BALANCE!CO22</f>
        <v>0</v>
      </c>
      <c r="CQ17" s="114">
        <f>BALANCE!CP22</f>
        <v>0</v>
      </c>
      <c r="CR17" s="114">
        <f>BALANCE!CQ22</f>
        <v>0</v>
      </c>
      <c r="CS17" s="114">
        <f>BALANCE!CR22</f>
        <v>0</v>
      </c>
      <c r="CT17" s="63"/>
      <c r="CU17" s="63"/>
      <c r="CV17" s="63"/>
      <c r="CW17" s="114">
        <f>BALANCE!CV22</f>
        <v>0</v>
      </c>
      <c r="CX17" s="114">
        <f>BALANCE!CW22</f>
        <v>0</v>
      </c>
      <c r="CY17" s="114">
        <f>BALANCE!CX22</f>
        <v>0</v>
      </c>
      <c r="CZ17" s="114">
        <f>BALANCE!CY22</f>
        <v>0</v>
      </c>
      <c r="DA17" s="114">
        <f>BALANCE!CZ22</f>
        <v>0</v>
      </c>
      <c r="DB17" s="114">
        <f>BALANCE!DA22</f>
        <v>0</v>
      </c>
      <c r="DC17" s="114">
        <f>BALANCE!DB22</f>
        <v>0</v>
      </c>
      <c r="DD17" s="114">
        <f>BALANCE!DC22</f>
        <v>0</v>
      </c>
      <c r="DE17" s="114">
        <f>BALANCE!DD22</f>
        <v>0</v>
      </c>
      <c r="DF17" s="114">
        <f>BALANCE!DE22</f>
        <v>0</v>
      </c>
      <c r="DG17" s="114">
        <f>BALANCE!DF22</f>
        <v>0</v>
      </c>
      <c r="DH17" s="114">
        <f>BALANCE!DG22</f>
        <v>0</v>
      </c>
      <c r="DI17" s="114">
        <f>BALANCE!DH22</f>
        <v>0</v>
      </c>
    </row>
    <row r="18" spans="1:113" ht="15.75" customHeight="1">
      <c r="A18" s="61"/>
      <c r="B18" s="61"/>
      <c r="C18" s="117"/>
      <c r="D18" s="61"/>
      <c r="E18" s="79"/>
      <c r="F18" s="79"/>
      <c r="G18" s="79"/>
      <c r="H18" s="79"/>
      <c r="I18" s="79"/>
      <c r="J18" s="79"/>
      <c r="K18" s="79"/>
      <c r="L18" s="79"/>
      <c r="M18" s="79"/>
      <c r="N18" s="79"/>
      <c r="O18" s="79"/>
      <c r="P18" s="79"/>
      <c r="Q18" s="79"/>
      <c r="R18" s="80"/>
      <c r="S18" s="80"/>
      <c r="T18" s="81"/>
      <c r="U18" s="79"/>
      <c r="V18" s="79"/>
      <c r="W18" s="79"/>
      <c r="X18" s="79"/>
      <c r="Y18" s="79"/>
      <c r="Z18" s="79"/>
      <c r="AA18" s="79"/>
      <c r="AB18" s="79"/>
      <c r="AC18" s="79"/>
      <c r="AD18" s="79"/>
      <c r="AE18" s="79"/>
      <c r="AF18" s="79"/>
      <c r="AG18" s="79"/>
      <c r="AH18" s="80"/>
      <c r="AI18" s="80"/>
      <c r="AJ18" s="81"/>
      <c r="AK18" s="79"/>
      <c r="AL18" s="79"/>
      <c r="AM18" s="79"/>
      <c r="AN18" s="79"/>
      <c r="AO18" s="79"/>
      <c r="AP18" s="79"/>
      <c r="AQ18" s="79"/>
      <c r="AR18" s="79"/>
      <c r="AS18" s="79"/>
      <c r="AT18" s="79"/>
      <c r="AU18" s="79"/>
      <c r="AV18" s="79"/>
      <c r="AW18" s="79"/>
      <c r="AX18" s="80"/>
      <c r="AY18" s="80"/>
      <c r="AZ18" s="81"/>
      <c r="BA18" s="79"/>
      <c r="BB18" s="79"/>
      <c r="BC18" s="79"/>
      <c r="BD18" s="79"/>
      <c r="BE18" s="79"/>
      <c r="BF18" s="79"/>
      <c r="BG18" s="79"/>
      <c r="BH18" s="79"/>
      <c r="BI18" s="79"/>
      <c r="BJ18" s="79"/>
      <c r="BK18" s="79"/>
      <c r="BL18" s="79"/>
      <c r="BM18" s="79"/>
      <c r="BN18" s="80"/>
      <c r="BO18" s="80"/>
      <c r="BP18" s="81"/>
      <c r="BQ18" s="79"/>
      <c r="BR18" s="79"/>
      <c r="BS18" s="79"/>
      <c r="BT18" s="79"/>
      <c r="BU18" s="79"/>
      <c r="BV18" s="79"/>
      <c r="BW18" s="79"/>
      <c r="BX18" s="79"/>
      <c r="BY18" s="79"/>
      <c r="BZ18" s="79"/>
      <c r="CA18" s="79"/>
      <c r="CB18" s="79"/>
      <c r="CC18" s="79"/>
      <c r="CD18" s="80"/>
      <c r="CE18" s="80"/>
      <c r="CF18" s="81"/>
      <c r="CG18" s="79"/>
      <c r="CH18" s="79"/>
      <c r="CI18" s="79"/>
      <c r="CJ18" s="79"/>
      <c r="CK18" s="79"/>
      <c r="CL18" s="79"/>
      <c r="CM18" s="79"/>
      <c r="CN18" s="79"/>
      <c r="CO18" s="79"/>
      <c r="CP18" s="79"/>
      <c r="CQ18" s="79"/>
      <c r="CR18" s="79"/>
      <c r="CS18" s="79"/>
      <c r="CT18" s="61"/>
      <c r="CU18" s="61"/>
      <c r="CV18" s="61"/>
      <c r="CW18" s="79"/>
      <c r="CX18" s="79"/>
      <c r="CY18" s="79"/>
      <c r="CZ18" s="79"/>
      <c r="DA18" s="79"/>
      <c r="DB18" s="79"/>
      <c r="DC18" s="79"/>
      <c r="DD18" s="79"/>
      <c r="DE18" s="79"/>
      <c r="DF18" s="79"/>
      <c r="DG18" s="79"/>
      <c r="DH18" s="79"/>
      <c r="DI18" s="79"/>
    </row>
    <row r="19" spans="1:113" ht="15.75" customHeight="1">
      <c r="A19" s="61"/>
      <c r="B19" s="61"/>
      <c r="C19" s="117" t="s">
        <v>72</v>
      </c>
      <c r="D19" s="61"/>
      <c r="E19" s="79">
        <f>BALANCE!D27+BALANCE!D28</f>
        <v>0</v>
      </c>
      <c r="F19" s="79">
        <f>BALANCE!E27+BALANCE!E28</f>
        <v>0</v>
      </c>
      <c r="G19" s="79">
        <f>BALANCE!F27+BALANCE!F28</f>
        <v>0</v>
      </c>
      <c r="H19" s="79">
        <f>BALANCE!G27+BALANCE!G28</f>
        <v>0</v>
      </c>
      <c r="I19" s="79">
        <f>BALANCE!H27+BALANCE!H28</f>
        <v>0</v>
      </c>
      <c r="J19" s="79">
        <f>BALANCE!I27+BALANCE!I28</f>
        <v>0</v>
      </c>
      <c r="K19" s="79">
        <f>BALANCE!J27+BALANCE!J28</f>
        <v>0</v>
      </c>
      <c r="L19" s="79">
        <f>BALANCE!K27+BALANCE!K28</f>
        <v>0</v>
      </c>
      <c r="M19" s="79">
        <f>BALANCE!L27+BALANCE!L28</f>
        <v>0</v>
      </c>
      <c r="N19" s="79">
        <f>BALANCE!M27+BALANCE!M28</f>
        <v>0</v>
      </c>
      <c r="O19" s="79">
        <f>BALANCE!N27+BALANCE!N28</f>
        <v>0</v>
      </c>
      <c r="P19" s="79">
        <f>BALANCE!O27+BALANCE!O28</f>
        <v>0</v>
      </c>
      <c r="Q19" s="79">
        <f>BALANCE!P27+BALANCE!P28</f>
        <v>0</v>
      </c>
      <c r="R19" s="80"/>
      <c r="S19" s="80"/>
      <c r="T19" s="81"/>
      <c r="U19" s="79">
        <f>BALANCE!T27+BALANCE!T28</f>
        <v>0</v>
      </c>
      <c r="V19" s="79">
        <f>BALANCE!U27+BALANCE!U28</f>
        <v>0</v>
      </c>
      <c r="W19" s="79">
        <f>BALANCE!V27+BALANCE!V28</f>
        <v>0</v>
      </c>
      <c r="X19" s="79">
        <f>BALANCE!W27+BALANCE!W28</f>
        <v>0</v>
      </c>
      <c r="Y19" s="79">
        <f>BALANCE!X27+BALANCE!X28</f>
        <v>0</v>
      </c>
      <c r="Z19" s="79">
        <f>BALANCE!Y27+BALANCE!Y28</f>
        <v>0</v>
      </c>
      <c r="AA19" s="79">
        <f>BALANCE!Z27+BALANCE!Z28</f>
        <v>0</v>
      </c>
      <c r="AB19" s="79">
        <f>BALANCE!AA27+BALANCE!AA28</f>
        <v>0</v>
      </c>
      <c r="AC19" s="79">
        <f>BALANCE!AB27+BALANCE!AB28</f>
        <v>0</v>
      </c>
      <c r="AD19" s="79">
        <f>BALANCE!AC27+BALANCE!AC28</f>
        <v>0</v>
      </c>
      <c r="AE19" s="79">
        <f>BALANCE!AD27+BALANCE!AD28</f>
        <v>0</v>
      </c>
      <c r="AF19" s="79">
        <f>BALANCE!AE27+BALANCE!AE28</f>
        <v>0</v>
      </c>
      <c r="AG19" s="79">
        <f>BALANCE!AF27+BALANCE!AF28</f>
        <v>0</v>
      </c>
      <c r="AH19" s="80"/>
      <c r="AI19" s="80"/>
      <c r="AJ19" s="81"/>
      <c r="AK19" s="79">
        <f>BALANCE!AJ27+BALANCE!AJ28</f>
        <v>0</v>
      </c>
      <c r="AL19" s="79">
        <f>BALANCE!AK27+BALANCE!AK28</f>
        <v>0</v>
      </c>
      <c r="AM19" s="79">
        <f>BALANCE!AL27+BALANCE!AL28</f>
        <v>0</v>
      </c>
      <c r="AN19" s="79">
        <f>BALANCE!AM27+BALANCE!AM28</f>
        <v>0</v>
      </c>
      <c r="AO19" s="79">
        <f>BALANCE!AN27+BALANCE!AN28</f>
        <v>0</v>
      </c>
      <c r="AP19" s="79">
        <f>BALANCE!AO27+BALANCE!AO28</f>
        <v>0</v>
      </c>
      <c r="AQ19" s="79">
        <f>BALANCE!AP27+BALANCE!AP28</f>
        <v>0</v>
      </c>
      <c r="AR19" s="79">
        <f>BALANCE!AQ27+BALANCE!AQ28</f>
        <v>0</v>
      </c>
      <c r="AS19" s="79">
        <f>BALANCE!AR27+BALANCE!AR28</f>
        <v>0</v>
      </c>
      <c r="AT19" s="79">
        <f>BALANCE!AS27+BALANCE!AS28</f>
        <v>0</v>
      </c>
      <c r="AU19" s="79">
        <f>BALANCE!AT27+BALANCE!AT28</f>
        <v>0</v>
      </c>
      <c r="AV19" s="79">
        <f>BALANCE!AU27+BALANCE!AU28</f>
        <v>0</v>
      </c>
      <c r="AW19" s="79">
        <f>BALANCE!AV27+BALANCE!AV28</f>
        <v>0</v>
      </c>
      <c r="AX19" s="80"/>
      <c r="AY19" s="80"/>
      <c r="AZ19" s="81"/>
      <c r="BA19" s="79">
        <f>BALANCE!AZ27+BALANCE!AZ28</f>
        <v>350000</v>
      </c>
      <c r="BB19" s="79">
        <f>BALANCE!BA27+BALANCE!BA28</f>
        <v>350000</v>
      </c>
      <c r="BC19" s="79">
        <f>BALANCE!BB27+BALANCE!BB28</f>
        <v>350000</v>
      </c>
      <c r="BD19" s="79">
        <f>BALANCE!BC27+BALANCE!BC28</f>
        <v>350000</v>
      </c>
      <c r="BE19" s="79">
        <f>BALANCE!BD27+BALANCE!BD28</f>
        <v>350000</v>
      </c>
      <c r="BF19" s="79">
        <f>BALANCE!BE27+BALANCE!BE28</f>
        <v>350000</v>
      </c>
      <c r="BG19" s="79">
        <f>BALANCE!BF27+BALANCE!BF28</f>
        <v>350000</v>
      </c>
      <c r="BH19" s="79">
        <f>BALANCE!BG27+BALANCE!BG28</f>
        <v>350000</v>
      </c>
      <c r="BI19" s="79">
        <f>BALANCE!BH27+BALANCE!BH28</f>
        <v>1850000</v>
      </c>
      <c r="BJ19" s="79">
        <f>BALANCE!BI27+BALANCE!BI28</f>
        <v>1850000</v>
      </c>
      <c r="BK19" s="79">
        <f>BALANCE!BJ27+BALANCE!BJ28</f>
        <v>1850000</v>
      </c>
      <c r="BL19" s="79">
        <f>BALANCE!BK27+BALANCE!BK28</f>
        <v>1850000</v>
      </c>
      <c r="BM19" s="79">
        <f>BALANCE!BL27+BALANCE!BL28</f>
        <v>1850000</v>
      </c>
      <c r="BN19" s="80"/>
      <c r="BO19" s="80"/>
      <c r="BP19" s="81"/>
      <c r="BQ19" s="79">
        <f>BALANCE!BP27+BALANCE!BP28</f>
        <v>1850000</v>
      </c>
      <c r="BR19" s="79">
        <f>BALANCE!BQ27+BALANCE!BQ28</f>
        <v>1850000</v>
      </c>
      <c r="BS19" s="79">
        <f>BALANCE!BR27+BALANCE!BR28</f>
        <v>1850000</v>
      </c>
      <c r="BT19" s="79">
        <f>BALANCE!BS27+BALANCE!BS28</f>
        <v>1850000</v>
      </c>
      <c r="BU19" s="79">
        <f>BALANCE!BT27+BALANCE!BT28</f>
        <v>1850000</v>
      </c>
      <c r="BV19" s="79">
        <f>BALANCE!BU27+BALANCE!BU28</f>
        <v>1850000</v>
      </c>
      <c r="BW19" s="79">
        <f>BALANCE!BV27+BALANCE!BV28</f>
        <v>1850000</v>
      </c>
      <c r="BX19" s="79">
        <f>BALANCE!BW27+BALANCE!BW28</f>
        <v>1850000</v>
      </c>
      <c r="BY19" s="79">
        <f>BALANCE!BX27+BALANCE!BX28</f>
        <v>1850000</v>
      </c>
      <c r="BZ19" s="79">
        <f>BALANCE!BY27+BALANCE!BY28</f>
        <v>1850000</v>
      </c>
      <c r="CA19" s="79">
        <f>BALANCE!BZ27+BALANCE!BZ28</f>
        <v>1850000</v>
      </c>
      <c r="CB19" s="79">
        <f>BALANCE!CA27+BALANCE!CA28</f>
        <v>1850000</v>
      </c>
      <c r="CC19" s="79">
        <f>BALANCE!CB27+BALANCE!CB28</f>
        <v>1850000</v>
      </c>
      <c r="CD19" s="80"/>
      <c r="CE19" s="80"/>
      <c r="CF19" s="81"/>
      <c r="CG19" s="79">
        <f>BALANCE!CF27+BALANCE!CF28</f>
        <v>1850000</v>
      </c>
      <c r="CH19" s="79">
        <f>BALANCE!CG27+BALANCE!CG28</f>
        <v>1850000</v>
      </c>
      <c r="CI19" s="79">
        <f>BALANCE!CH27+BALANCE!CH28</f>
        <v>1850000</v>
      </c>
      <c r="CJ19" s="79">
        <f>BALANCE!CI27+BALANCE!CI28</f>
        <v>1850000</v>
      </c>
      <c r="CK19" s="79">
        <f>BALANCE!CJ27+BALANCE!CJ28</f>
        <v>1850000</v>
      </c>
      <c r="CL19" s="79">
        <f>BALANCE!CK27+BALANCE!CK28</f>
        <v>1850000</v>
      </c>
      <c r="CM19" s="79">
        <f>BALANCE!CL27+BALANCE!CL28</f>
        <v>1850000</v>
      </c>
      <c r="CN19" s="79">
        <f>BALANCE!CM27+BALANCE!CM28</f>
        <v>1850000</v>
      </c>
      <c r="CO19" s="79">
        <f>BALANCE!CN27+BALANCE!CN28</f>
        <v>1850000</v>
      </c>
      <c r="CP19" s="79">
        <f>BALANCE!CO27+BALANCE!CO28</f>
        <v>1850000</v>
      </c>
      <c r="CQ19" s="79">
        <f>BALANCE!CP27+BALANCE!CP28</f>
        <v>1850000</v>
      </c>
      <c r="CR19" s="79">
        <f>BALANCE!CQ27+BALANCE!CQ28</f>
        <v>1850000</v>
      </c>
      <c r="CS19" s="79">
        <f>BALANCE!CR27+BALANCE!CR28</f>
        <v>1850000</v>
      </c>
      <c r="CT19" s="61"/>
      <c r="CU19" s="61"/>
      <c r="CV19" s="61"/>
      <c r="CW19" s="79">
        <f>BALANCE!CV27+BALANCE!CV28</f>
        <v>1850000</v>
      </c>
      <c r="CX19" s="79">
        <f>BALANCE!CW27+BALANCE!CW28</f>
        <v>1850000</v>
      </c>
      <c r="CY19" s="79">
        <f>BALANCE!CX27+BALANCE!CX28</f>
        <v>1850000</v>
      </c>
      <c r="CZ19" s="79">
        <f>BALANCE!CY27+BALANCE!CY28</f>
        <v>1850000</v>
      </c>
      <c r="DA19" s="79">
        <f>BALANCE!CZ27+BALANCE!CZ28</f>
        <v>1850000</v>
      </c>
      <c r="DB19" s="79">
        <f>BALANCE!DA27+BALANCE!DA28</f>
        <v>1850000</v>
      </c>
      <c r="DC19" s="79">
        <f>BALANCE!DB27+BALANCE!DB28</f>
        <v>1850000</v>
      </c>
      <c r="DD19" s="79">
        <f>BALANCE!DC27+BALANCE!DC28</f>
        <v>1850000</v>
      </c>
      <c r="DE19" s="79">
        <f>BALANCE!DD27+BALANCE!DD28</f>
        <v>1850000</v>
      </c>
      <c r="DF19" s="79">
        <f>BALANCE!DE27+BALANCE!DE28</f>
        <v>1850000</v>
      </c>
      <c r="DG19" s="79">
        <f>BALANCE!DF27+BALANCE!DF28</f>
        <v>1850000</v>
      </c>
      <c r="DH19" s="79">
        <f>BALANCE!DG27+BALANCE!DG28</f>
        <v>1850000</v>
      </c>
      <c r="DI19" s="79">
        <f>BALANCE!DH27+BALANCE!DH28</f>
        <v>1850000</v>
      </c>
    </row>
    <row r="20" spans="1:113" ht="15.75" customHeight="1">
      <c r="A20" s="61"/>
      <c r="B20" s="61"/>
      <c r="C20" s="117" t="s">
        <v>73</v>
      </c>
      <c r="D20" s="61"/>
      <c r="E20" s="79">
        <f>BALANCE!D26</f>
        <v>0</v>
      </c>
      <c r="F20" s="79">
        <f>BALANCE!E26</f>
        <v>0</v>
      </c>
      <c r="G20" s="79">
        <f>BALANCE!F26</f>
        <v>0</v>
      </c>
      <c r="H20" s="79">
        <f>BALANCE!G26</f>
        <v>0</v>
      </c>
      <c r="I20" s="79">
        <f>BALANCE!H26</f>
        <v>0</v>
      </c>
      <c r="J20" s="79">
        <f>BALANCE!I26</f>
        <v>0</v>
      </c>
      <c r="K20" s="79">
        <f>BALANCE!J26</f>
        <v>0</v>
      </c>
      <c r="L20" s="79">
        <f>BALANCE!K26</f>
        <v>0</v>
      </c>
      <c r="M20" s="79">
        <f>BALANCE!L26</f>
        <v>0</v>
      </c>
      <c r="N20" s="79">
        <f>BALANCE!M26</f>
        <v>0</v>
      </c>
      <c r="O20" s="79">
        <f>BALANCE!N26</f>
        <v>0</v>
      </c>
      <c r="P20" s="79">
        <f>BALANCE!O26</f>
        <v>0</v>
      </c>
      <c r="Q20" s="79">
        <f>BALANCE!P26</f>
        <v>0</v>
      </c>
      <c r="R20" s="80"/>
      <c r="S20" s="80"/>
      <c r="T20" s="81"/>
      <c r="U20" s="79">
        <f>BALANCE!T26</f>
        <v>-200</v>
      </c>
      <c r="V20" s="79">
        <f>BALANCE!U26</f>
        <v>1100</v>
      </c>
      <c r="W20" s="79">
        <f>BALANCE!V26</f>
        <v>900</v>
      </c>
      <c r="X20" s="79">
        <f>BALANCE!W26</f>
        <v>700</v>
      </c>
      <c r="Y20" s="79">
        <f>BALANCE!X26</f>
        <v>500</v>
      </c>
      <c r="Z20" s="79">
        <f>BALANCE!Y26</f>
        <v>300</v>
      </c>
      <c r="AA20" s="79">
        <f>BALANCE!Z26</f>
        <v>100</v>
      </c>
      <c r="AB20" s="79">
        <f>BALANCE!AA26</f>
        <v>-100</v>
      </c>
      <c r="AC20" s="79">
        <f>BALANCE!AB26</f>
        <v>-300</v>
      </c>
      <c r="AD20" s="79">
        <f>BALANCE!AC26</f>
        <v>-500</v>
      </c>
      <c r="AE20" s="79">
        <f>BALANCE!AD26</f>
        <v>-700</v>
      </c>
      <c r="AF20" s="79">
        <f>BALANCE!AE26</f>
        <v>-1900</v>
      </c>
      <c r="AG20" s="79">
        <f>BALANCE!AF26</f>
        <v>-1900</v>
      </c>
      <c r="AH20" s="80"/>
      <c r="AI20" s="80"/>
      <c r="AJ20" s="81"/>
      <c r="AK20" s="79">
        <f>BALANCE!AJ26</f>
        <v>-12863.333333333336</v>
      </c>
      <c r="AL20" s="79">
        <f>BALANCE!AK26</f>
        <v>-28451.666666666672</v>
      </c>
      <c r="AM20" s="79">
        <f>BALANCE!AL26</f>
        <v>-43742.330000000009</v>
      </c>
      <c r="AN20" s="79">
        <f>BALANCE!AM26</f>
        <v>-59580.663333333345</v>
      </c>
      <c r="AO20" s="79">
        <f>BALANCE!AN26</f>
        <v>-66524.116666666683</v>
      </c>
      <c r="AP20" s="79">
        <f>BALANCE!AO26</f>
        <v>-63014.870000000017</v>
      </c>
      <c r="AQ20" s="79">
        <f>BALANCE!AP26</f>
        <v>-72282.253333333356</v>
      </c>
      <c r="AR20" s="79">
        <f>BALANCE!AQ26</f>
        <v>-81121.296666666691</v>
      </c>
      <c r="AS20" s="79">
        <f>BALANCE!AR26</f>
        <v>-90394.130000000034</v>
      </c>
      <c r="AT20" s="79">
        <f>BALANCE!AS26</f>
        <v>-94062.463333333377</v>
      </c>
      <c r="AU20" s="79">
        <f>BALANCE!AT26</f>
        <v>-97490.79666666672</v>
      </c>
      <c r="AV20" s="79">
        <f>BALANCE!AU26</f>
        <v>-100679.13000000006</v>
      </c>
      <c r="AW20" s="79">
        <f>BALANCE!AV26</f>
        <v>-100679.13000000006</v>
      </c>
      <c r="AX20" s="80"/>
      <c r="AY20" s="80"/>
      <c r="AZ20" s="81"/>
      <c r="BA20" s="79">
        <f>BALANCE!AZ26</f>
        <v>-131512.46333333341</v>
      </c>
      <c r="BB20" s="79">
        <f>BALANCE!BA26</f>
        <v>-174080.79666666675</v>
      </c>
      <c r="BC20" s="79">
        <f>BALANCE!BB26</f>
        <v>-210797.46333333344</v>
      </c>
      <c r="BD20" s="79">
        <f>BALANCE!BC26</f>
        <v>-251504.13000000012</v>
      </c>
      <c r="BE20" s="79">
        <f>BALANCE!BD26</f>
        <v>-290775.79666666681</v>
      </c>
      <c r="BF20" s="79">
        <f>BALANCE!BE26</f>
        <v>-326732.46333333349</v>
      </c>
      <c r="BG20" s="79">
        <f>BALANCE!BF26</f>
        <v>-360900.79666666681</v>
      </c>
      <c r="BH20" s="79">
        <f>BALANCE!BG26</f>
        <v>-393280.79666666681</v>
      </c>
      <c r="BI20" s="79">
        <f>BALANCE!BH26</f>
        <v>-442149.13000000018</v>
      </c>
      <c r="BJ20" s="79">
        <f>BALANCE!BI26</f>
        <v>-501692.46333333349</v>
      </c>
      <c r="BK20" s="79">
        <f>BALANCE!BJ26</f>
        <v>-558889.13000000024</v>
      </c>
      <c r="BL20" s="79">
        <f>BALANCE!BK26</f>
        <v>-613590.79666666698</v>
      </c>
      <c r="BM20" s="79">
        <f>BALANCE!BL26</f>
        <v>-613590.79666666698</v>
      </c>
      <c r="BN20" s="80"/>
      <c r="BO20" s="80"/>
      <c r="BP20" s="81"/>
      <c r="BQ20" s="79">
        <f>BALANCE!BP26</f>
        <v>-639956.07444444485</v>
      </c>
      <c r="BR20" s="79">
        <f>BALANCE!BQ26</f>
        <v>-658734.5466666671</v>
      </c>
      <c r="BS20" s="79">
        <f>BALANCE!BR26</f>
        <v>-680926.21333333384</v>
      </c>
      <c r="BT20" s="79">
        <f>BALANCE!BS26</f>
        <v>-695531.07444444497</v>
      </c>
      <c r="BU20" s="79">
        <f>BALANCE!BT26</f>
        <v>-713549.13000000059</v>
      </c>
      <c r="BV20" s="79">
        <f>BALANCE!BU26</f>
        <v>-723980.38000000059</v>
      </c>
      <c r="BW20" s="79">
        <f>BALANCE!BV26</f>
        <v>-737824.82444444508</v>
      </c>
      <c r="BX20" s="79">
        <f>BALANCE!BW26</f>
        <v>-744082.46333333396</v>
      </c>
      <c r="BY20" s="79">
        <f>BALANCE!BX26</f>
        <v>-742753.29666666733</v>
      </c>
      <c r="BZ20" s="79">
        <f>BALANCE!BY26</f>
        <v>-744837.32444444508</v>
      </c>
      <c r="CA20" s="79">
        <f>BALANCE!BZ26</f>
        <v>-739334.54666666721</v>
      </c>
      <c r="CB20" s="79">
        <f>BALANCE!CA26</f>
        <v>-737244.96333333384</v>
      </c>
      <c r="CC20" s="79">
        <f>BALANCE!CB26</f>
        <v>-737244.96333333384</v>
      </c>
      <c r="CD20" s="80"/>
      <c r="CE20" s="80"/>
      <c r="CF20" s="81"/>
      <c r="CG20" s="79">
        <f>BALANCE!CF26</f>
        <v>-680112.63694444497</v>
      </c>
      <c r="CH20" s="79">
        <f>BALANCE!CG26</f>
        <v>-611695.58833333384</v>
      </c>
      <c r="CI20" s="79">
        <f>BALANCE!CH26</f>
        <v>-531993.81750000035</v>
      </c>
      <c r="CJ20" s="79">
        <f>BALANCE!CI26</f>
        <v>-441007.32444444473</v>
      </c>
      <c r="CK20" s="79">
        <f>BALANCE!CJ26</f>
        <v>-338736.10916666687</v>
      </c>
      <c r="CL20" s="79">
        <f>BALANCE!CK26</f>
        <v>-225180.17166666698</v>
      </c>
      <c r="CM20" s="79">
        <f>BALANCE!CL26</f>
        <v>-100339.51194444491</v>
      </c>
      <c r="CN20" s="79">
        <f>BALANCE!CM26</f>
        <v>35785.869999999355</v>
      </c>
      <c r="CO20" s="79">
        <f>BALANCE!CN26</f>
        <v>183195.97416666587</v>
      </c>
      <c r="CP20" s="79">
        <f>BALANCE!CO26</f>
        <v>341890.80055555457</v>
      </c>
      <c r="CQ20" s="79">
        <f>BALANCE!CP26</f>
        <v>511870.34916666552</v>
      </c>
      <c r="CR20" s="79">
        <f>BALANCE!CQ26</f>
        <v>693134.61999999871</v>
      </c>
      <c r="CS20" s="79">
        <f>BALANCE!CR26</f>
        <v>693134.61999999871</v>
      </c>
      <c r="CT20" s="61"/>
      <c r="CU20" s="61"/>
      <c r="CV20" s="61"/>
      <c r="CW20" s="79">
        <f>BALANCE!CV26</f>
        <v>1086687.2335416651</v>
      </c>
      <c r="CX20" s="79">
        <f>BALANCE!CW26</f>
        <v>1531699.2220833318</v>
      </c>
      <c r="CY20" s="79">
        <f>BALANCE!CX26</f>
        <v>1991370.5856249984</v>
      </c>
      <c r="CZ20" s="79">
        <f>BALANCE!CY26</f>
        <v>2502501.3241666649</v>
      </c>
      <c r="DA20" s="79">
        <f>BALANCE!CZ26</f>
        <v>3028291.4377083313</v>
      </c>
      <c r="DB20" s="79">
        <f>BALANCE!DA26</f>
        <v>3605540.9262499977</v>
      </c>
      <c r="DC20" s="79">
        <f>BALANCE!DB26</f>
        <v>4234249.7897916641</v>
      </c>
      <c r="DD20" s="79">
        <f>BALANCE!DC26</f>
        <v>4877618.0283333305</v>
      </c>
      <c r="DE20" s="79">
        <f>BALANCE!DD26</f>
        <v>5572445.6418749969</v>
      </c>
      <c r="DF20" s="79">
        <f>BALANCE!DE26</f>
        <v>6281932.6304166634</v>
      </c>
      <c r="DG20" s="79">
        <f>BALANCE!DF26</f>
        <v>7042878.9939583298</v>
      </c>
      <c r="DH20" s="79">
        <f>BALANCE!DG26</f>
        <v>7855284.7324999962</v>
      </c>
      <c r="DI20" s="79">
        <f>BALANCE!DH26</f>
        <v>7855284.7324999962</v>
      </c>
    </row>
    <row r="21" spans="1:113" ht="15.75" customHeight="1">
      <c r="A21" s="61"/>
      <c r="B21" s="61"/>
      <c r="C21" s="104" t="s">
        <v>74</v>
      </c>
      <c r="D21" s="86"/>
      <c r="E21" s="89">
        <f t="shared" ref="E21:Q21" si="21">E19+E20</f>
        <v>0</v>
      </c>
      <c r="F21" s="89">
        <f t="shared" si="21"/>
        <v>0</v>
      </c>
      <c r="G21" s="89">
        <f t="shared" si="21"/>
        <v>0</v>
      </c>
      <c r="H21" s="89">
        <f t="shared" si="21"/>
        <v>0</v>
      </c>
      <c r="I21" s="89">
        <f t="shared" si="21"/>
        <v>0</v>
      </c>
      <c r="J21" s="89">
        <f t="shared" si="21"/>
        <v>0</v>
      </c>
      <c r="K21" s="89">
        <f t="shared" si="21"/>
        <v>0</v>
      </c>
      <c r="L21" s="89">
        <f t="shared" si="21"/>
        <v>0</v>
      </c>
      <c r="M21" s="89">
        <f t="shared" si="21"/>
        <v>0</v>
      </c>
      <c r="N21" s="89">
        <f t="shared" si="21"/>
        <v>0</v>
      </c>
      <c r="O21" s="89">
        <f t="shared" si="21"/>
        <v>0</v>
      </c>
      <c r="P21" s="89">
        <f t="shared" si="21"/>
        <v>0</v>
      </c>
      <c r="Q21" s="89">
        <f t="shared" si="21"/>
        <v>0</v>
      </c>
      <c r="R21" s="90"/>
      <c r="S21" s="90"/>
      <c r="T21" s="91"/>
      <c r="U21" s="89">
        <f t="shared" ref="U21:AG21" si="22">U19+U20</f>
        <v>-200</v>
      </c>
      <c r="V21" s="89">
        <f t="shared" si="22"/>
        <v>1100</v>
      </c>
      <c r="W21" s="89">
        <f t="shared" si="22"/>
        <v>900</v>
      </c>
      <c r="X21" s="89">
        <f t="shared" si="22"/>
        <v>700</v>
      </c>
      <c r="Y21" s="89">
        <f t="shared" si="22"/>
        <v>500</v>
      </c>
      <c r="Z21" s="89">
        <f t="shared" si="22"/>
        <v>300</v>
      </c>
      <c r="AA21" s="89">
        <f t="shared" si="22"/>
        <v>100</v>
      </c>
      <c r="AB21" s="89">
        <f t="shared" si="22"/>
        <v>-100</v>
      </c>
      <c r="AC21" s="89">
        <f t="shared" si="22"/>
        <v>-300</v>
      </c>
      <c r="AD21" s="89">
        <f t="shared" si="22"/>
        <v>-500</v>
      </c>
      <c r="AE21" s="89">
        <f t="shared" si="22"/>
        <v>-700</v>
      </c>
      <c r="AF21" s="89">
        <f t="shared" si="22"/>
        <v>-1900</v>
      </c>
      <c r="AG21" s="89">
        <f t="shared" si="22"/>
        <v>-1900</v>
      </c>
      <c r="AH21" s="90"/>
      <c r="AI21" s="90"/>
      <c r="AJ21" s="91"/>
      <c r="AK21" s="89">
        <f t="shared" ref="AK21:AW21" si="23">AK19+AK20</f>
        <v>-12863.333333333336</v>
      </c>
      <c r="AL21" s="89">
        <f t="shared" si="23"/>
        <v>-28451.666666666672</v>
      </c>
      <c r="AM21" s="89">
        <f t="shared" si="23"/>
        <v>-43742.330000000009</v>
      </c>
      <c r="AN21" s="89">
        <f t="shared" si="23"/>
        <v>-59580.663333333345</v>
      </c>
      <c r="AO21" s="89">
        <f t="shared" si="23"/>
        <v>-66524.116666666683</v>
      </c>
      <c r="AP21" s="89">
        <f t="shared" si="23"/>
        <v>-63014.870000000017</v>
      </c>
      <c r="AQ21" s="89">
        <f t="shared" si="23"/>
        <v>-72282.253333333356</v>
      </c>
      <c r="AR21" s="89">
        <f t="shared" si="23"/>
        <v>-81121.296666666691</v>
      </c>
      <c r="AS21" s="89">
        <f t="shared" si="23"/>
        <v>-90394.130000000034</v>
      </c>
      <c r="AT21" s="89">
        <f t="shared" si="23"/>
        <v>-94062.463333333377</v>
      </c>
      <c r="AU21" s="89">
        <f t="shared" si="23"/>
        <v>-97490.79666666672</v>
      </c>
      <c r="AV21" s="89">
        <f t="shared" si="23"/>
        <v>-100679.13000000006</v>
      </c>
      <c r="AW21" s="89">
        <f t="shared" si="23"/>
        <v>-100679.13000000006</v>
      </c>
      <c r="AX21" s="90"/>
      <c r="AY21" s="90"/>
      <c r="AZ21" s="91"/>
      <c r="BA21" s="89">
        <f t="shared" ref="BA21:BM21" si="24">BA19+BA20</f>
        <v>218487.53666666659</v>
      </c>
      <c r="BB21" s="89">
        <f t="shared" si="24"/>
        <v>175919.20333333325</v>
      </c>
      <c r="BC21" s="89">
        <f t="shared" si="24"/>
        <v>139202.53666666656</v>
      </c>
      <c r="BD21" s="89">
        <f t="shared" si="24"/>
        <v>98495.869999999879</v>
      </c>
      <c r="BE21" s="89">
        <f t="shared" si="24"/>
        <v>59224.203333333193</v>
      </c>
      <c r="BF21" s="89">
        <f t="shared" si="24"/>
        <v>23267.536666666507</v>
      </c>
      <c r="BG21" s="89">
        <f t="shared" si="24"/>
        <v>-10900.796666666807</v>
      </c>
      <c r="BH21" s="89">
        <f t="shared" si="24"/>
        <v>-43280.796666666807</v>
      </c>
      <c r="BI21" s="89">
        <f t="shared" si="24"/>
        <v>1407850.8699999999</v>
      </c>
      <c r="BJ21" s="89">
        <f t="shared" si="24"/>
        <v>1348307.5366666666</v>
      </c>
      <c r="BK21" s="89">
        <f t="shared" si="24"/>
        <v>1291110.8699999996</v>
      </c>
      <c r="BL21" s="89">
        <f t="shared" si="24"/>
        <v>1236409.2033333331</v>
      </c>
      <c r="BM21" s="89">
        <f t="shared" si="24"/>
        <v>1236409.2033333331</v>
      </c>
      <c r="BN21" s="90"/>
      <c r="BO21" s="90"/>
      <c r="BP21" s="91"/>
      <c r="BQ21" s="89">
        <f t="shared" ref="BQ21:CC21" si="25">BQ19+BQ20</f>
        <v>1210043.9255555551</v>
      </c>
      <c r="BR21" s="89">
        <f t="shared" si="25"/>
        <v>1191265.4533333329</v>
      </c>
      <c r="BS21" s="89">
        <f t="shared" si="25"/>
        <v>1169073.7866666662</v>
      </c>
      <c r="BT21" s="89">
        <f t="shared" si="25"/>
        <v>1154468.9255555551</v>
      </c>
      <c r="BU21" s="89">
        <f t="shared" si="25"/>
        <v>1136450.8699999994</v>
      </c>
      <c r="BV21" s="89">
        <f t="shared" si="25"/>
        <v>1126019.6199999994</v>
      </c>
      <c r="BW21" s="89">
        <f t="shared" si="25"/>
        <v>1112175.1755555549</v>
      </c>
      <c r="BX21" s="89">
        <f t="shared" si="25"/>
        <v>1105917.5366666662</v>
      </c>
      <c r="BY21" s="89">
        <f t="shared" si="25"/>
        <v>1107246.7033333327</v>
      </c>
      <c r="BZ21" s="89">
        <f t="shared" si="25"/>
        <v>1105162.6755555549</v>
      </c>
      <c r="CA21" s="89">
        <f t="shared" si="25"/>
        <v>1110665.4533333327</v>
      </c>
      <c r="CB21" s="89">
        <f t="shared" si="25"/>
        <v>1112755.0366666662</v>
      </c>
      <c r="CC21" s="89">
        <f t="shared" si="25"/>
        <v>1112755.0366666662</v>
      </c>
      <c r="CD21" s="90"/>
      <c r="CE21" s="90"/>
      <c r="CF21" s="91"/>
      <c r="CG21" s="89">
        <f t="shared" ref="CG21:CS21" si="26">CG19+CG20</f>
        <v>1169887.3630555551</v>
      </c>
      <c r="CH21" s="89">
        <f t="shared" si="26"/>
        <v>1238304.4116666662</v>
      </c>
      <c r="CI21" s="89">
        <f t="shared" si="26"/>
        <v>1318006.1824999996</v>
      </c>
      <c r="CJ21" s="89">
        <f t="shared" si="26"/>
        <v>1408992.6755555551</v>
      </c>
      <c r="CK21" s="89">
        <f t="shared" si="26"/>
        <v>1511263.8908333331</v>
      </c>
      <c r="CL21" s="89">
        <f t="shared" si="26"/>
        <v>1624819.8283333331</v>
      </c>
      <c r="CM21" s="89">
        <f t="shared" si="26"/>
        <v>1749660.4880555551</v>
      </c>
      <c r="CN21" s="89">
        <f t="shared" si="26"/>
        <v>1885785.8699999994</v>
      </c>
      <c r="CO21" s="89">
        <f t="shared" si="26"/>
        <v>2033195.9741666659</v>
      </c>
      <c r="CP21" s="89">
        <f t="shared" si="26"/>
        <v>2191890.8005555547</v>
      </c>
      <c r="CQ21" s="89">
        <f t="shared" si="26"/>
        <v>2361870.3491666657</v>
      </c>
      <c r="CR21" s="89">
        <f t="shared" si="26"/>
        <v>2543134.6199999987</v>
      </c>
      <c r="CS21" s="89">
        <f t="shared" si="26"/>
        <v>2543134.6199999987</v>
      </c>
      <c r="CT21" s="86"/>
      <c r="CU21" s="86"/>
      <c r="CV21" s="86"/>
      <c r="CW21" s="89">
        <f t="shared" ref="CW21:DI21" si="27">CW19+CW20</f>
        <v>2936687.2335416651</v>
      </c>
      <c r="CX21" s="89">
        <f t="shared" si="27"/>
        <v>3381699.222083332</v>
      </c>
      <c r="CY21" s="89">
        <f t="shared" si="27"/>
        <v>3841370.5856249984</v>
      </c>
      <c r="CZ21" s="89">
        <f t="shared" si="27"/>
        <v>4352501.3241666649</v>
      </c>
      <c r="DA21" s="89">
        <f t="shared" si="27"/>
        <v>4878291.4377083313</v>
      </c>
      <c r="DB21" s="89">
        <f t="shared" si="27"/>
        <v>5455540.9262499977</v>
      </c>
      <c r="DC21" s="89">
        <f t="shared" si="27"/>
        <v>6084249.7897916641</v>
      </c>
      <c r="DD21" s="89">
        <f t="shared" si="27"/>
        <v>6727618.0283333305</v>
      </c>
      <c r="DE21" s="89">
        <f t="shared" si="27"/>
        <v>7422445.6418749969</v>
      </c>
      <c r="DF21" s="89">
        <f t="shared" si="27"/>
        <v>8131932.6304166634</v>
      </c>
      <c r="DG21" s="89">
        <f t="shared" si="27"/>
        <v>8892878.9939583298</v>
      </c>
      <c r="DH21" s="89">
        <f t="shared" si="27"/>
        <v>9705284.7324999962</v>
      </c>
      <c r="DI21" s="89">
        <f t="shared" si="27"/>
        <v>9705284.7324999962</v>
      </c>
    </row>
    <row r="22" spans="1:113" ht="15.75" customHeight="1">
      <c r="A22" s="61"/>
      <c r="B22" s="61"/>
      <c r="C22" s="117"/>
      <c r="D22" s="61"/>
      <c r="E22" s="79"/>
      <c r="F22" s="79"/>
      <c r="G22" s="79"/>
      <c r="H22" s="79"/>
      <c r="I22" s="79"/>
      <c r="J22" s="79"/>
      <c r="K22" s="79"/>
      <c r="L22" s="79"/>
      <c r="M22" s="79"/>
      <c r="N22" s="79"/>
      <c r="O22" s="79"/>
      <c r="P22" s="79"/>
      <c r="Q22" s="79"/>
      <c r="R22" s="80"/>
      <c r="S22" s="80"/>
      <c r="T22" s="81"/>
      <c r="U22" s="79"/>
      <c r="V22" s="79"/>
      <c r="W22" s="79"/>
      <c r="X22" s="79"/>
      <c r="Y22" s="79"/>
      <c r="Z22" s="79"/>
      <c r="AA22" s="79"/>
      <c r="AB22" s="79"/>
      <c r="AC22" s="79"/>
      <c r="AD22" s="79"/>
      <c r="AE22" s="79"/>
      <c r="AF22" s="79"/>
      <c r="AG22" s="79"/>
      <c r="AH22" s="80"/>
      <c r="AI22" s="80"/>
      <c r="AJ22" s="81"/>
      <c r="AK22" s="79"/>
      <c r="AL22" s="79"/>
      <c r="AM22" s="79"/>
      <c r="AN22" s="79"/>
      <c r="AO22" s="79"/>
      <c r="AP22" s="79"/>
      <c r="AQ22" s="79"/>
      <c r="AR22" s="79"/>
      <c r="AS22" s="79"/>
      <c r="AT22" s="79"/>
      <c r="AU22" s="79"/>
      <c r="AV22" s="79"/>
      <c r="AW22" s="79"/>
      <c r="AX22" s="80"/>
      <c r="AY22" s="80"/>
      <c r="AZ22" s="81"/>
      <c r="BA22" s="79"/>
      <c r="BB22" s="79"/>
      <c r="BC22" s="79"/>
      <c r="BD22" s="79"/>
      <c r="BE22" s="79"/>
      <c r="BF22" s="79"/>
      <c r="BG22" s="79"/>
      <c r="BH22" s="79"/>
      <c r="BI22" s="79"/>
      <c r="BJ22" s="79"/>
      <c r="BK22" s="79"/>
      <c r="BL22" s="79"/>
      <c r="BM22" s="79"/>
      <c r="BN22" s="80"/>
      <c r="BO22" s="80"/>
      <c r="BP22" s="81"/>
      <c r="BQ22" s="79"/>
      <c r="BR22" s="79"/>
      <c r="BS22" s="79"/>
      <c r="BT22" s="79"/>
      <c r="BU22" s="79"/>
      <c r="BV22" s="79"/>
      <c r="BW22" s="79"/>
      <c r="BX22" s="79"/>
      <c r="BY22" s="79"/>
      <c r="BZ22" s="79"/>
      <c r="CA22" s="79"/>
      <c r="CB22" s="79"/>
      <c r="CC22" s="79"/>
      <c r="CD22" s="80"/>
      <c r="CE22" s="80"/>
      <c r="CF22" s="81"/>
      <c r="CG22" s="79"/>
      <c r="CH22" s="79"/>
      <c r="CI22" s="79"/>
      <c r="CJ22" s="79"/>
      <c r="CK22" s="79"/>
      <c r="CL22" s="79"/>
      <c r="CM22" s="79"/>
      <c r="CN22" s="79"/>
      <c r="CO22" s="79"/>
      <c r="CP22" s="79"/>
      <c r="CQ22" s="79"/>
      <c r="CR22" s="79"/>
      <c r="CS22" s="79"/>
      <c r="CT22" s="61"/>
      <c r="CU22" s="61"/>
      <c r="CV22" s="61"/>
      <c r="CW22" s="61"/>
      <c r="CX22" s="61"/>
    </row>
    <row r="23" spans="1:113" ht="15.75" customHeight="1">
      <c r="A23" s="64"/>
      <c r="B23" s="64"/>
      <c r="C23" s="105"/>
      <c r="D23" s="64"/>
      <c r="E23" s="118"/>
      <c r="F23" s="118"/>
      <c r="G23" s="118"/>
      <c r="H23" s="118"/>
      <c r="I23" s="118"/>
      <c r="J23" s="118"/>
      <c r="K23" s="118"/>
      <c r="L23" s="118"/>
      <c r="M23" s="118"/>
      <c r="N23" s="118"/>
      <c r="O23" s="118"/>
      <c r="P23" s="118"/>
      <c r="Q23" s="118"/>
      <c r="R23" s="80"/>
      <c r="S23" s="80"/>
      <c r="T23" s="80"/>
      <c r="U23" s="118"/>
      <c r="V23" s="118"/>
      <c r="W23" s="118"/>
      <c r="X23" s="118"/>
      <c r="Y23" s="118"/>
      <c r="Z23" s="118"/>
      <c r="AA23" s="118"/>
      <c r="AB23" s="118"/>
      <c r="AC23" s="118"/>
      <c r="AD23" s="118"/>
      <c r="AE23" s="118"/>
      <c r="AF23" s="118"/>
      <c r="AG23" s="118"/>
      <c r="AH23" s="80"/>
      <c r="AI23" s="80"/>
      <c r="AJ23" s="80"/>
      <c r="AK23" s="118"/>
      <c r="AL23" s="118"/>
      <c r="AM23" s="118"/>
      <c r="AN23" s="118"/>
      <c r="AO23" s="118"/>
      <c r="AP23" s="118"/>
      <c r="AQ23" s="118"/>
      <c r="AR23" s="118"/>
      <c r="AS23" s="118"/>
      <c r="AT23" s="118"/>
      <c r="AU23" s="118"/>
      <c r="AV23" s="118"/>
      <c r="AW23" s="118"/>
      <c r="AX23" s="80"/>
      <c r="AY23" s="80"/>
      <c r="AZ23" s="80"/>
      <c r="BA23" s="118"/>
      <c r="BB23" s="118"/>
      <c r="BC23" s="118"/>
      <c r="BD23" s="118"/>
      <c r="BE23" s="118"/>
      <c r="BF23" s="118"/>
      <c r="BG23" s="118"/>
      <c r="BH23" s="118"/>
      <c r="BI23" s="118"/>
      <c r="BJ23" s="118"/>
      <c r="BK23" s="118"/>
      <c r="BL23" s="118"/>
      <c r="BM23" s="118"/>
      <c r="BN23" s="80"/>
      <c r="BO23" s="80"/>
      <c r="BP23" s="80"/>
      <c r="BQ23" s="118"/>
      <c r="BR23" s="118"/>
      <c r="BS23" s="118"/>
      <c r="BT23" s="118"/>
      <c r="BU23" s="118"/>
      <c r="BV23" s="118"/>
      <c r="BW23" s="118"/>
      <c r="BX23" s="118"/>
      <c r="BY23" s="118"/>
      <c r="BZ23" s="118"/>
      <c r="CA23" s="118"/>
      <c r="CB23" s="118"/>
      <c r="CC23" s="118"/>
      <c r="CD23" s="80"/>
      <c r="CE23" s="80"/>
      <c r="CF23" s="80"/>
      <c r="CG23" s="118"/>
      <c r="CH23" s="118"/>
      <c r="CI23" s="118"/>
      <c r="CJ23" s="118"/>
      <c r="CK23" s="118"/>
      <c r="CL23" s="118"/>
      <c r="CM23" s="118"/>
      <c r="CN23" s="118"/>
      <c r="CO23" s="118"/>
      <c r="CP23" s="118"/>
      <c r="CQ23" s="118"/>
      <c r="CR23" s="118"/>
      <c r="CS23" s="118"/>
      <c r="CT23" s="64"/>
      <c r="CU23" s="64"/>
      <c r="CV23" s="64"/>
      <c r="CW23" s="64"/>
      <c r="CX23" s="64"/>
    </row>
    <row r="24" spans="1:113" ht="15.75" customHeight="1">
      <c r="A24" s="64"/>
      <c r="B24" s="64"/>
      <c r="C24" s="106"/>
      <c r="D24" s="64"/>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64"/>
      <c r="CU24" s="64"/>
      <c r="CV24" s="64"/>
      <c r="CW24" s="64"/>
      <c r="CX24" s="64"/>
    </row>
    <row r="25" spans="1:113" ht="15.75" customHeight="1">
      <c r="A25" s="64"/>
      <c r="B25" s="64"/>
      <c r="C25" s="117"/>
      <c r="D25" s="64"/>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64"/>
      <c r="CU25" s="64"/>
      <c r="CV25" s="64"/>
      <c r="CW25" s="64"/>
      <c r="CX25" s="64"/>
    </row>
    <row r="26" spans="1:113" ht="15.75" customHeight="1">
      <c r="A26" s="64"/>
      <c r="B26" s="64"/>
      <c r="C26" s="105"/>
      <c r="D26" s="64"/>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64"/>
      <c r="CU26" s="64"/>
      <c r="CV26" s="64"/>
      <c r="CW26" s="64"/>
      <c r="CX26" s="64"/>
    </row>
    <row r="27" spans="1:113" ht="15.75" customHeight="1">
      <c r="A27" s="61"/>
      <c r="B27" s="61"/>
      <c r="C27" s="105"/>
      <c r="D27" s="6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61"/>
      <c r="CU27" s="61"/>
      <c r="CV27" s="61"/>
      <c r="CW27" s="61"/>
      <c r="CX27" s="61"/>
    </row>
    <row r="28" spans="1:113" ht="15.75" customHeight="1">
      <c r="A28" s="63"/>
      <c r="B28" s="63"/>
      <c r="C28" s="61"/>
      <c r="D28" s="63"/>
      <c r="E28" s="116"/>
      <c r="F28" s="116"/>
      <c r="G28" s="116"/>
      <c r="H28" s="116"/>
      <c r="I28" s="116"/>
      <c r="J28" s="116"/>
      <c r="K28" s="116"/>
      <c r="L28" s="116"/>
      <c r="M28" s="116"/>
      <c r="N28" s="116"/>
      <c r="O28" s="116"/>
      <c r="P28" s="116"/>
      <c r="Q28" s="116"/>
      <c r="R28" s="119"/>
      <c r="S28" s="119"/>
      <c r="T28" s="119"/>
      <c r="U28" s="116"/>
      <c r="V28" s="116"/>
      <c r="W28" s="116"/>
      <c r="X28" s="116"/>
      <c r="Y28" s="116"/>
      <c r="Z28" s="116"/>
      <c r="AA28" s="116"/>
      <c r="AB28" s="116"/>
      <c r="AC28" s="116"/>
      <c r="AD28" s="116"/>
      <c r="AE28" s="116"/>
      <c r="AF28" s="116"/>
      <c r="AG28" s="116"/>
      <c r="AH28" s="119"/>
      <c r="AI28" s="119"/>
      <c r="AJ28" s="119"/>
      <c r="AK28" s="116"/>
      <c r="AL28" s="116"/>
      <c r="AM28" s="116"/>
      <c r="AN28" s="116"/>
      <c r="AO28" s="116"/>
      <c r="AP28" s="116"/>
      <c r="AQ28" s="116"/>
      <c r="AR28" s="116"/>
      <c r="AS28" s="116"/>
      <c r="AT28" s="116"/>
      <c r="AU28" s="116"/>
      <c r="AV28" s="116"/>
      <c r="AW28" s="116"/>
      <c r="AX28" s="119"/>
      <c r="AY28" s="119"/>
      <c r="AZ28" s="119"/>
      <c r="BA28" s="116"/>
      <c r="BB28" s="116"/>
      <c r="BC28" s="116"/>
      <c r="BD28" s="116"/>
      <c r="BE28" s="116"/>
      <c r="BF28" s="116"/>
      <c r="BG28" s="116"/>
      <c r="BH28" s="116"/>
      <c r="BI28" s="116"/>
      <c r="BJ28" s="116"/>
      <c r="BK28" s="116"/>
      <c r="BL28" s="116"/>
      <c r="BM28" s="116"/>
      <c r="BN28" s="119"/>
      <c r="BO28" s="119"/>
      <c r="BP28" s="119"/>
      <c r="BQ28" s="116"/>
      <c r="BR28" s="116"/>
      <c r="BS28" s="116"/>
      <c r="BT28" s="116"/>
      <c r="BU28" s="116"/>
      <c r="BV28" s="116"/>
      <c r="BW28" s="116"/>
      <c r="BX28" s="116"/>
      <c r="BY28" s="116"/>
      <c r="BZ28" s="116"/>
      <c r="CA28" s="116"/>
      <c r="CB28" s="116"/>
      <c r="CC28" s="116"/>
      <c r="CD28" s="119"/>
      <c r="CE28" s="119"/>
      <c r="CF28" s="119"/>
      <c r="CG28" s="116"/>
      <c r="CH28" s="116"/>
      <c r="CI28" s="116"/>
      <c r="CJ28" s="116"/>
      <c r="CK28" s="116"/>
      <c r="CL28" s="116"/>
      <c r="CM28" s="116"/>
      <c r="CN28" s="116"/>
      <c r="CO28" s="116"/>
      <c r="CP28" s="116"/>
      <c r="CQ28" s="116"/>
      <c r="CR28" s="116"/>
      <c r="CS28" s="116"/>
      <c r="CT28" s="63"/>
      <c r="CU28" s="120"/>
      <c r="CV28" s="63"/>
      <c r="CW28" s="63"/>
      <c r="CX28" s="63"/>
    </row>
    <row r="29" spans="1:113" ht="15.75" customHeight="1">
      <c r="A29" s="61"/>
      <c r="B29" s="61"/>
      <c r="C29" s="62"/>
      <c r="D29" s="61"/>
      <c r="E29" s="61"/>
      <c r="F29" s="61"/>
      <c r="G29" s="61"/>
      <c r="H29" s="61"/>
      <c r="I29" s="61"/>
      <c r="J29" s="61"/>
      <c r="K29" s="61"/>
      <c r="L29" s="61"/>
      <c r="M29" s="61"/>
      <c r="N29" s="61"/>
      <c r="O29" s="61"/>
      <c r="P29" s="61"/>
      <c r="Q29" s="63"/>
      <c r="R29" s="64"/>
      <c r="S29" s="64"/>
      <c r="T29" s="61"/>
      <c r="U29" s="61"/>
      <c r="V29" s="61"/>
      <c r="W29" s="61"/>
      <c r="X29" s="61"/>
      <c r="Y29" s="61"/>
      <c r="Z29" s="61"/>
      <c r="AA29" s="61"/>
      <c r="AB29" s="61"/>
      <c r="AC29" s="61"/>
      <c r="AD29" s="61"/>
      <c r="AE29" s="61"/>
      <c r="AF29" s="61"/>
      <c r="AG29" s="63"/>
      <c r="AH29" s="64"/>
      <c r="AI29" s="64"/>
      <c r="AJ29" s="61"/>
      <c r="AK29" s="61"/>
      <c r="AL29" s="61"/>
      <c r="AM29" s="61"/>
      <c r="AN29" s="61"/>
      <c r="AO29" s="61"/>
      <c r="AP29" s="61"/>
      <c r="AQ29" s="61"/>
      <c r="AR29" s="61"/>
      <c r="AS29" s="61"/>
      <c r="AT29" s="61"/>
      <c r="AU29" s="61"/>
      <c r="AV29" s="61"/>
      <c r="AW29" s="63"/>
      <c r="AX29" s="64"/>
      <c r="AY29" s="64"/>
      <c r="AZ29" s="61"/>
      <c r="BA29" s="61"/>
      <c r="BB29" s="61"/>
      <c r="BC29" s="61"/>
      <c r="BD29" s="61"/>
      <c r="BE29" s="61"/>
      <c r="BF29" s="61"/>
      <c r="BG29" s="61"/>
      <c r="BH29" s="61"/>
      <c r="BI29" s="61"/>
      <c r="BJ29" s="61"/>
      <c r="BK29" s="61"/>
      <c r="BL29" s="61"/>
      <c r="BM29" s="63"/>
      <c r="BN29" s="64"/>
      <c r="BO29" s="61"/>
      <c r="BP29" s="61"/>
      <c r="BQ29" s="61"/>
      <c r="BR29" s="61"/>
      <c r="BS29" s="61"/>
      <c r="BT29" s="61"/>
      <c r="BU29" s="61"/>
      <c r="BV29" s="61"/>
      <c r="BW29" s="61"/>
      <c r="BX29" s="61"/>
      <c r="BY29" s="61"/>
      <c r="BZ29" s="61"/>
      <c r="CA29" s="61"/>
      <c r="CB29" s="61"/>
      <c r="CC29" s="63"/>
      <c r="CD29" s="61"/>
      <c r="CE29" s="61"/>
      <c r="CF29" s="61"/>
      <c r="CG29" s="61"/>
      <c r="CH29" s="61"/>
      <c r="CI29" s="61"/>
      <c r="CJ29" s="61"/>
      <c r="CK29" s="61"/>
      <c r="CL29" s="61"/>
      <c r="CM29" s="61"/>
      <c r="CN29" s="61"/>
      <c r="CO29" s="61"/>
      <c r="CP29" s="61"/>
      <c r="CQ29" s="61"/>
      <c r="CR29" s="61"/>
      <c r="CS29" s="63"/>
      <c r="CT29" s="61"/>
      <c r="CU29" s="61"/>
      <c r="CV29" s="61"/>
      <c r="CW29" s="61"/>
      <c r="CX29" s="61"/>
    </row>
    <row r="30" spans="1:113" ht="15.75" customHeight="1">
      <c r="A30" s="61"/>
      <c r="B30" s="61"/>
      <c r="C30" s="61"/>
      <c r="D30" s="6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61"/>
      <c r="CU30" s="61"/>
      <c r="CV30" s="61"/>
      <c r="CW30" s="61"/>
      <c r="CX30" s="61"/>
    </row>
    <row r="31" spans="1:113" ht="15.75" customHeight="1">
      <c r="A31" s="61"/>
      <c r="B31" s="61"/>
      <c r="C31" s="61"/>
      <c r="D31" s="6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61"/>
      <c r="CU31" s="61"/>
      <c r="CV31" s="61"/>
      <c r="CW31" s="61"/>
      <c r="CX31" s="61"/>
    </row>
    <row r="32" spans="1:113" ht="15.75" customHeight="1">
      <c r="A32" s="61"/>
      <c r="B32" s="61"/>
      <c r="C32" s="61"/>
      <c r="D32" s="6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61"/>
      <c r="CU32" s="61"/>
      <c r="CV32" s="61"/>
      <c r="CW32" s="61"/>
      <c r="CX32" s="61"/>
    </row>
    <row r="33" spans="1:102" ht="15.75" customHeight="1">
      <c r="A33" s="63"/>
      <c r="B33" s="63"/>
      <c r="C33" s="63"/>
      <c r="D33" s="63"/>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63"/>
      <c r="CU33" s="63"/>
      <c r="CV33" s="63"/>
      <c r="CW33" s="63"/>
      <c r="CX33" s="63"/>
    </row>
    <row r="34" spans="1:102" ht="15.75" customHeight="1">
      <c r="A34" s="61"/>
      <c r="B34" s="61"/>
      <c r="C34" s="61"/>
      <c r="D34" s="61"/>
      <c r="E34" s="80"/>
      <c r="F34" s="80"/>
      <c r="G34" s="80"/>
      <c r="H34" s="80"/>
      <c r="I34" s="80"/>
      <c r="J34" s="80"/>
      <c r="K34" s="80"/>
      <c r="L34" s="80"/>
      <c r="M34" s="80"/>
      <c r="N34" s="80"/>
      <c r="O34" s="80"/>
      <c r="P34" s="80"/>
      <c r="Q34" s="80"/>
      <c r="R34" s="81"/>
      <c r="S34" s="81"/>
      <c r="T34" s="81"/>
      <c r="U34" s="80"/>
      <c r="V34" s="80"/>
      <c r="W34" s="80"/>
      <c r="X34" s="80"/>
      <c r="Y34" s="80"/>
      <c r="Z34" s="80"/>
      <c r="AA34" s="80"/>
      <c r="AB34" s="80"/>
      <c r="AC34" s="80"/>
      <c r="AD34" s="80"/>
      <c r="AE34" s="80"/>
      <c r="AF34" s="80"/>
      <c r="AG34" s="80"/>
      <c r="AH34" s="81"/>
      <c r="AI34" s="81"/>
      <c r="AJ34" s="81"/>
      <c r="AK34" s="80"/>
      <c r="AL34" s="80"/>
      <c r="AM34" s="80"/>
      <c r="AN34" s="80"/>
      <c r="AO34" s="80"/>
      <c r="AP34" s="80"/>
      <c r="AQ34" s="80"/>
      <c r="AR34" s="80"/>
      <c r="AS34" s="80"/>
      <c r="AT34" s="80"/>
      <c r="AU34" s="80"/>
      <c r="AV34" s="80"/>
      <c r="AW34" s="80"/>
      <c r="AX34" s="81"/>
      <c r="AY34" s="81"/>
      <c r="AZ34" s="81"/>
      <c r="BA34" s="80"/>
      <c r="BB34" s="80"/>
      <c r="BC34" s="80"/>
      <c r="BD34" s="80"/>
      <c r="BE34" s="80"/>
      <c r="BF34" s="80"/>
      <c r="BG34" s="80"/>
      <c r="BH34" s="80"/>
      <c r="BI34" s="80"/>
      <c r="BJ34" s="80"/>
      <c r="BK34" s="80"/>
      <c r="BL34" s="80"/>
      <c r="BM34" s="80"/>
      <c r="BN34" s="81"/>
      <c r="BO34" s="81"/>
      <c r="BP34" s="81"/>
      <c r="BQ34" s="80"/>
      <c r="BR34" s="80"/>
      <c r="BS34" s="80"/>
      <c r="BT34" s="80"/>
      <c r="BU34" s="80"/>
      <c r="BV34" s="80"/>
      <c r="BW34" s="80"/>
      <c r="BX34" s="80"/>
      <c r="BY34" s="80"/>
      <c r="BZ34" s="80"/>
      <c r="CA34" s="80"/>
      <c r="CB34" s="80"/>
      <c r="CC34" s="80"/>
      <c r="CD34" s="81"/>
      <c r="CE34" s="81"/>
      <c r="CF34" s="81"/>
      <c r="CG34" s="80"/>
      <c r="CH34" s="80"/>
      <c r="CI34" s="80"/>
      <c r="CJ34" s="80"/>
      <c r="CK34" s="80"/>
      <c r="CL34" s="80"/>
      <c r="CM34" s="80"/>
      <c r="CN34" s="80"/>
      <c r="CO34" s="80"/>
      <c r="CP34" s="80"/>
      <c r="CQ34" s="80"/>
      <c r="CR34" s="80"/>
      <c r="CS34" s="80"/>
      <c r="CT34" s="61"/>
      <c r="CU34" s="61"/>
      <c r="CV34" s="61"/>
      <c r="CW34" s="61"/>
      <c r="CX34" s="61"/>
    </row>
    <row r="35" spans="1:102" ht="15.7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row>
    <row r="36" spans="1:102" ht="15.75" customHeight="1">
      <c r="A36" s="64"/>
      <c r="B36" s="64"/>
      <c r="C36" s="64"/>
      <c r="D36" s="64"/>
      <c r="E36" s="121"/>
      <c r="F36" s="121"/>
      <c r="G36" s="121"/>
      <c r="H36" s="121"/>
      <c r="I36" s="121"/>
      <c r="J36" s="121"/>
      <c r="K36" s="121"/>
      <c r="L36" s="121"/>
      <c r="M36" s="121"/>
      <c r="N36" s="121"/>
      <c r="O36" s="121"/>
      <c r="P36" s="121"/>
      <c r="Q36" s="121"/>
      <c r="R36" s="64"/>
      <c r="S36" s="64"/>
      <c r="T36" s="64"/>
      <c r="U36" s="121"/>
      <c r="V36" s="121"/>
      <c r="W36" s="121"/>
      <c r="X36" s="121"/>
      <c r="Y36" s="121"/>
      <c r="Z36" s="121"/>
      <c r="AA36" s="121"/>
      <c r="AB36" s="121"/>
      <c r="AC36" s="121"/>
      <c r="AD36" s="121"/>
      <c r="AE36" s="121"/>
      <c r="AF36" s="121"/>
      <c r="AG36" s="121"/>
      <c r="AH36" s="64"/>
      <c r="AI36" s="64"/>
      <c r="AJ36" s="64"/>
      <c r="AK36" s="121"/>
      <c r="AL36" s="121"/>
      <c r="AM36" s="121"/>
      <c r="AN36" s="121"/>
      <c r="AO36" s="121"/>
      <c r="AP36" s="121"/>
      <c r="AQ36" s="121"/>
      <c r="AR36" s="121"/>
      <c r="AS36" s="121"/>
      <c r="AT36" s="121"/>
      <c r="AU36" s="121"/>
      <c r="AV36" s="121"/>
      <c r="AW36" s="121"/>
      <c r="AX36" s="64"/>
      <c r="AY36" s="64"/>
      <c r="AZ36" s="64"/>
      <c r="BA36" s="64"/>
      <c r="BB36" s="64"/>
      <c r="BC36" s="64"/>
      <c r="BD36" s="64"/>
      <c r="BE36" s="64"/>
      <c r="BF36" s="64"/>
      <c r="BG36" s="64"/>
      <c r="BH36" s="64"/>
      <c r="BI36" s="64"/>
      <c r="BJ36" s="64"/>
      <c r="BK36" s="64"/>
      <c r="BL36" s="64"/>
      <c r="BM36" s="121"/>
      <c r="BN36" s="64"/>
      <c r="BO36" s="64"/>
      <c r="BP36" s="64"/>
      <c r="BQ36" s="64"/>
      <c r="BR36" s="64"/>
      <c r="BS36" s="64"/>
      <c r="BT36" s="64"/>
      <c r="BU36" s="64"/>
      <c r="BV36" s="64"/>
      <c r="BW36" s="64"/>
      <c r="BX36" s="64"/>
      <c r="BY36" s="64"/>
      <c r="BZ36" s="64"/>
      <c r="CA36" s="64"/>
      <c r="CB36" s="64"/>
      <c r="CC36" s="121"/>
      <c r="CD36" s="64"/>
      <c r="CE36" s="64"/>
      <c r="CF36" s="64"/>
      <c r="CG36" s="64"/>
      <c r="CH36" s="64"/>
      <c r="CI36" s="64"/>
      <c r="CJ36" s="64"/>
      <c r="CK36" s="64"/>
      <c r="CL36" s="64"/>
      <c r="CM36" s="64"/>
      <c r="CN36" s="64"/>
      <c r="CO36" s="64"/>
      <c r="CP36" s="64"/>
      <c r="CQ36" s="64"/>
      <c r="CR36" s="64"/>
      <c r="CS36" s="121"/>
      <c r="CT36" s="64"/>
      <c r="CU36" s="64"/>
      <c r="CV36" s="64"/>
      <c r="CW36" s="64"/>
      <c r="CX36" s="64"/>
    </row>
    <row r="37" spans="1:102" ht="15.75"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row>
    <row r="38" spans="1:102" ht="15.75"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row>
    <row r="39" spans="1:102" ht="15.7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row>
    <row r="40" spans="1:102" ht="15.75"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row>
    <row r="41" spans="1:102" ht="15.7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row>
    <row r="42" spans="1:102"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row>
    <row r="43" spans="1:102" ht="15.7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row>
    <row r="44" spans="1:102" ht="15.7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row>
    <row r="45" spans="1:102" ht="15.7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row>
    <row r="46" spans="1:102" ht="15.7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row>
    <row r="47" spans="1:102" ht="15.7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row>
    <row r="48" spans="1:102" ht="15.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row>
    <row r="49" spans="1:102" ht="15.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row>
    <row r="50" spans="1:102" ht="15.75" customHeight="1">
      <c r="A50" s="61"/>
      <c r="B50" s="61"/>
      <c r="C50" s="61"/>
      <c r="D50" s="61"/>
      <c r="AX50" s="61"/>
      <c r="AY50" s="61"/>
      <c r="AZ50" s="61"/>
      <c r="BN50" s="61"/>
      <c r="BO50" s="61"/>
      <c r="BP50" s="61"/>
      <c r="CT50" s="61"/>
      <c r="CU50" s="61"/>
      <c r="CV50" s="61"/>
      <c r="CW50" s="61"/>
      <c r="CX50" s="61"/>
    </row>
    <row r="51" spans="1:102" ht="15.75" customHeight="1">
      <c r="A51" s="61"/>
      <c r="B51" s="61"/>
      <c r="C51" s="61"/>
      <c r="D51" s="61"/>
      <c r="AX51" s="61"/>
      <c r="AY51" s="61"/>
      <c r="AZ51" s="61"/>
      <c r="BN51" s="61"/>
      <c r="BO51" s="61"/>
      <c r="BP51" s="61"/>
      <c r="CT51" s="61"/>
      <c r="CU51" s="61"/>
      <c r="CV51" s="61"/>
      <c r="CW51" s="61"/>
      <c r="CX51" s="61"/>
    </row>
    <row r="52" spans="1:102" ht="15.75" customHeight="1">
      <c r="A52" s="61"/>
      <c r="B52" s="61"/>
      <c r="C52" s="61"/>
      <c r="D52" s="61"/>
      <c r="AX52" s="61"/>
      <c r="AY52" s="61"/>
      <c r="AZ52" s="61"/>
      <c r="BN52" s="61"/>
      <c r="BO52" s="61"/>
      <c r="BP52" s="61"/>
      <c r="CT52" s="61"/>
      <c r="CU52" s="61"/>
      <c r="CV52" s="61"/>
      <c r="CW52" s="61"/>
      <c r="CX52" s="61"/>
    </row>
    <row r="53" spans="1:102" ht="15.75" customHeight="1">
      <c r="A53" s="61"/>
      <c r="B53" s="61"/>
      <c r="C53" s="61"/>
      <c r="D53" s="61"/>
      <c r="AX53" s="61"/>
      <c r="AY53" s="61"/>
      <c r="AZ53" s="61"/>
      <c r="BN53" s="61"/>
      <c r="BO53" s="61"/>
      <c r="BP53" s="61"/>
      <c r="CT53" s="61"/>
      <c r="CU53" s="61"/>
      <c r="CV53" s="61"/>
      <c r="CW53" s="61"/>
      <c r="CX53" s="61"/>
    </row>
    <row r="54" spans="1:102" ht="15.75" customHeight="1">
      <c r="A54" s="61"/>
      <c r="B54" s="61"/>
      <c r="C54" s="61"/>
      <c r="D54" s="61"/>
      <c r="AX54" s="61"/>
      <c r="AY54" s="61"/>
      <c r="AZ54" s="61"/>
      <c r="BN54" s="61"/>
      <c r="BO54" s="61"/>
      <c r="BP54" s="61"/>
      <c r="CT54" s="61"/>
      <c r="CU54" s="61"/>
      <c r="CV54" s="61"/>
      <c r="CW54" s="61"/>
      <c r="CX54" s="61"/>
    </row>
    <row r="55" spans="1:102" ht="15.75" customHeight="1">
      <c r="A55" s="61"/>
      <c r="B55" s="61"/>
      <c r="C55" s="61"/>
      <c r="D55" s="61"/>
      <c r="AX55" s="61"/>
      <c r="AY55" s="61"/>
      <c r="AZ55" s="61"/>
      <c r="BN55" s="61"/>
      <c r="BO55" s="61"/>
      <c r="BP55" s="61"/>
      <c r="CT55" s="61"/>
      <c r="CU55" s="61"/>
      <c r="CV55" s="61"/>
      <c r="CW55" s="61"/>
      <c r="CX55" s="61"/>
    </row>
    <row r="56" spans="1:102" ht="15.75" customHeight="1">
      <c r="A56" s="61"/>
      <c r="B56" s="61"/>
      <c r="C56" s="61"/>
      <c r="D56" s="61"/>
      <c r="AX56" s="61"/>
      <c r="AY56" s="61"/>
      <c r="AZ56" s="61"/>
      <c r="BN56" s="61"/>
      <c r="BO56" s="61"/>
      <c r="BP56" s="61"/>
      <c r="CT56" s="61"/>
      <c r="CU56" s="61"/>
      <c r="CV56" s="61"/>
      <c r="CW56" s="61"/>
      <c r="CX56" s="61"/>
    </row>
    <row r="57" spans="1:102" ht="15.75" customHeight="1">
      <c r="A57" s="61"/>
      <c r="B57" s="61"/>
      <c r="C57" s="61"/>
      <c r="D57" s="61"/>
      <c r="AX57" s="61"/>
      <c r="AY57" s="61"/>
      <c r="AZ57" s="61"/>
      <c r="BN57" s="61"/>
      <c r="BO57" s="61"/>
      <c r="BP57" s="61"/>
      <c r="CT57" s="61"/>
      <c r="CU57" s="61"/>
      <c r="CV57" s="61"/>
      <c r="CW57" s="61"/>
      <c r="CX57" s="61"/>
    </row>
    <row r="58" spans="1:102" ht="15.75" customHeight="1">
      <c r="A58" s="61"/>
      <c r="B58" s="61"/>
      <c r="C58" s="61"/>
      <c r="D58" s="61"/>
      <c r="AX58" s="61"/>
      <c r="AY58" s="61"/>
      <c r="AZ58" s="61"/>
      <c r="BN58" s="61"/>
      <c r="BO58" s="61"/>
      <c r="BP58" s="61"/>
      <c r="CT58" s="61"/>
      <c r="CU58" s="61"/>
      <c r="CV58" s="61"/>
      <c r="CW58" s="61"/>
      <c r="CX58" s="61"/>
    </row>
    <row r="59" spans="1:102" ht="15.75" customHeight="1">
      <c r="A59" s="61"/>
      <c r="B59" s="61"/>
      <c r="C59" s="61"/>
      <c r="D59" s="61"/>
      <c r="AX59" s="61"/>
      <c r="AY59" s="61"/>
      <c r="AZ59" s="61"/>
      <c r="BN59" s="61"/>
      <c r="BO59" s="61"/>
      <c r="BP59" s="61"/>
      <c r="CT59" s="61"/>
      <c r="CU59" s="61"/>
      <c r="CV59" s="61"/>
      <c r="CW59" s="61"/>
      <c r="CX59" s="61"/>
    </row>
    <row r="60" spans="1:102" ht="15.75" customHeight="1">
      <c r="A60" s="61"/>
      <c r="B60" s="61"/>
      <c r="C60" s="61"/>
      <c r="D60" s="61"/>
      <c r="AX60" s="61"/>
      <c r="AY60" s="61"/>
      <c r="AZ60" s="61"/>
      <c r="BN60" s="61"/>
      <c r="BO60" s="61"/>
      <c r="BP60" s="61"/>
      <c r="CT60" s="61"/>
      <c r="CU60" s="61"/>
      <c r="CV60" s="61"/>
      <c r="CW60" s="61"/>
      <c r="CX60" s="61"/>
    </row>
    <row r="61" spans="1:102" ht="15.75" customHeight="1">
      <c r="A61" s="61"/>
      <c r="B61" s="61"/>
      <c r="C61" s="61"/>
      <c r="D61" s="61"/>
      <c r="AX61" s="61"/>
      <c r="AY61" s="61"/>
      <c r="AZ61" s="61"/>
      <c r="BN61" s="61"/>
      <c r="BO61" s="61"/>
      <c r="BP61" s="61"/>
      <c r="CT61" s="61"/>
      <c r="CU61" s="61"/>
      <c r="CV61" s="61"/>
      <c r="CW61" s="61"/>
      <c r="CX61" s="61"/>
    </row>
    <row r="62" spans="1:102" ht="15.75" customHeight="1">
      <c r="A62" s="61"/>
      <c r="B62" s="61"/>
      <c r="C62" s="61"/>
      <c r="D62" s="61"/>
      <c r="AX62" s="61"/>
      <c r="AY62" s="61"/>
      <c r="AZ62" s="61"/>
      <c r="BN62" s="61"/>
      <c r="BO62" s="61"/>
      <c r="BP62" s="61"/>
      <c r="CT62" s="61"/>
      <c r="CU62" s="61"/>
      <c r="CV62" s="61"/>
      <c r="CW62" s="61"/>
      <c r="CX62" s="61"/>
    </row>
    <row r="63" spans="1:102" ht="15.75" customHeight="1">
      <c r="A63" s="61"/>
      <c r="B63" s="61"/>
      <c r="C63" s="61"/>
      <c r="D63" s="61"/>
      <c r="AX63" s="61"/>
      <c r="AY63" s="61"/>
      <c r="AZ63" s="61"/>
      <c r="BN63" s="61"/>
      <c r="BO63" s="61"/>
      <c r="BP63" s="61"/>
      <c r="CT63" s="61"/>
      <c r="CU63" s="61"/>
      <c r="CV63" s="61"/>
      <c r="CW63" s="61"/>
      <c r="CX63" s="61"/>
    </row>
    <row r="64" spans="1:102" ht="15.75" customHeight="1">
      <c r="A64" s="61"/>
      <c r="B64" s="61"/>
      <c r="C64" s="61"/>
      <c r="D64" s="61"/>
      <c r="AX64" s="61"/>
      <c r="AY64" s="61"/>
      <c r="AZ64" s="61"/>
      <c r="BN64" s="61"/>
      <c r="BO64" s="61"/>
      <c r="BP64" s="61"/>
      <c r="CT64" s="61"/>
      <c r="CU64" s="61"/>
      <c r="CV64" s="61"/>
      <c r="CW64" s="61"/>
      <c r="CX64" s="61"/>
    </row>
    <row r="65" spans="1:102" ht="15.75" customHeight="1">
      <c r="A65" s="61"/>
      <c r="B65" s="61"/>
      <c r="C65" s="61"/>
      <c r="D65" s="61"/>
      <c r="AX65" s="61"/>
      <c r="AY65" s="61"/>
      <c r="AZ65" s="61"/>
      <c r="BN65" s="61"/>
      <c r="BO65" s="61"/>
      <c r="BP65" s="61"/>
      <c r="CT65" s="61"/>
      <c r="CU65" s="61"/>
      <c r="CV65" s="61"/>
      <c r="CW65" s="61"/>
      <c r="CX65" s="61"/>
    </row>
    <row r="66" spans="1:102" ht="15.75" customHeight="1">
      <c r="A66" s="61"/>
      <c r="B66" s="61"/>
      <c r="C66" s="61"/>
      <c r="D66" s="61"/>
      <c r="AX66" s="61"/>
      <c r="AY66" s="61"/>
      <c r="AZ66" s="61"/>
      <c r="BN66" s="61"/>
      <c r="BO66" s="61"/>
      <c r="BP66" s="61"/>
      <c r="CT66" s="61"/>
      <c r="CU66" s="61"/>
      <c r="CV66" s="61"/>
      <c r="CW66" s="61"/>
      <c r="CX66" s="61"/>
    </row>
    <row r="67" spans="1:102" ht="15.75" customHeight="1">
      <c r="A67" s="61"/>
      <c r="B67" s="61"/>
      <c r="C67" s="61"/>
      <c r="D67" s="61"/>
      <c r="AX67" s="61"/>
      <c r="AY67" s="61"/>
      <c r="AZ67" s="61"/>
      <c r="BN67" s="61"/>
      <c r="BO67" s="61"/>
      <c r="BP67" s="61"/>
      <c r="CT67" s="61"/>
      <c r="CU67" s="61"/>
      <c r="CV67" s="61"/>
      <c r="CW67" s="61"/>
      <c r="CX67" s="61"/>
    </row>
    <row r="68" spans="1:102" ht="15.75" customHeight="1">
      <c r="A68" s="61"/>
      <c r="B68" s="61"/>
      <c r="C68" s="61"/>
      <c r="D68" s="61"/>
      <c r="AX68" s="61"/>
      <c r="AY68" s="61"/>
      <c r="AZ68" s="61"/>
      <c r="BN68" s="61"/>
      <c r="BO68" s="61"/>
      <c r="BP68" s="61"/>
      <c r="CT68" s="61"/>
      <c r="CU68" s="61"/>
      <c r="CV68" s="61"/>
      <c r="CW68" s="61"/>
      <c r="CX68" s="61"/>
    </row>
    <row r="69" spans="1:102" ht="15.75" customHeight="1">
      <c r="A69" s="61"/>
      <c r="B69" s="61"/>
      <c r="C69" s="61"/>
      <c r="D69" s="61"/>
      <c r="AX69" s="61"/>
      <c r="AY69" s="61"/>
      <c r="AZ69" s="61"/>
      <c r="BN69" s="61"/>
      <c r="BO69" s="61"/>
      <c r="BP69" s="61"/>
      <c r="CT69" s="61"/>
      <c r="CU69" s="61"/>
      <c r="CV69" s="61"/>
      <c r="CW69" s="61"/>
      <c r="CX69" s="61"/>
    </row>
    <row r="70" spans="1:102" ht="15.75" customHeight="1">
      <c r="A70" s="61"/>
      <c r="B70" s="61"/>
      <c r="C70" s="61"/>
      <c r="D70" s="61"/>
      <c r="AX70" s="61"/>
      <c r="AY70" s="61"/>
      <c r="AZ70" s="61"/>
      <c r="BN70" s="61"/>
      <c r="BO70" s="61"/>
      <c r="BP70" s="61"/>
      <c r="CT70" s="61"/>
      <c r="CU70" s="61"/>
      <c r="CV70" s="61"/>
      <c r="CW70" s="61"/>
      <c r="CX70" s="61"/>
    </row>
    <row r="71" spans="1:102" ht="15.75" customHeight="1">
      <c r="A71" s="61"/>
      <c r="B71" s="61"/>
      <c r="C71" s="61"/>
      <c r="D71" s="61"/>
      <c r="AX71" s="61"/>
      <c r="AY71" s="61"/>
      <c r="AZ71" s="61"/>
      <c r="BN71" s="61"/>
      <c r="BO71" s="61"/>
      <c r="BP71" s="61"/>
      <c r="CT71" s="61"/>
      <c r="CU71" s="61"/>
      <c r="CV71" s="61"/>
      <c r="CW71" s="61"/>
      <c r="CX71" s="61"/>
    </row>
    <row r="72" spans="1:102" ht="15.75" customHeight="1">
      <c r="A72" s="61"/>
      <c r="B72" s="61"/>
      <c r="C72" s="61"/>
      <c r="D72" s="61"/>
      <c r="AX72" s="61"/>
      <c r="AY72" s="61"/>
      <c r="AZ72" s="61"/>
      <c r="BN72" s="61"/>
      <c r="BO72" s="61"/>
      <c r="BP72" s="61"/>
      <c r="CT72" s="61"/>
      <c r="CU72" s="61"/>
      <c r="CV72" s="61"/>
      <c r="CW72" s="61"/>
      <c r="CX72" s="61"/>
    </row>
    <row r="73" spans="1:102" ht="15.75" customHeight="1">
      <c r="A73" s="61"/>
      <c r="B73" s="61"/>
      <c r="C73" s="61"/>
      <c r="D73" s="61"/>
      <c r="AX73" s="61"/>
      <c r="AY73" s="61"/>
      <c r="AZ73" s="61"/>
      <c r="BN73" s="61"/>
      <c r="BO73" s="61"/>
      <c r="BP73" s="61"/>
      <c r="CT73" s="61"/>
      <c r="CU73" s="61"/>
      <c r="CV73" s="61"/>
      <c r="CW73" s="61"/>
      <c r="CX73" s="61"/>
    </row>
    <row r="74" spans="1:102" ht="15.75" customHeight="1">
      <c r="A74" s="61"/>
      <c r="B74" s="61"/>
      <c r="C74" s="61"/>
      <c r="D74" s="61"/>
      <c r="AX74" s="61"/>
      <c r="AY74" s="61"/>
      <c r="AZ74" s="61"/>
      <c r="BN74" s="61"/>
      <c r="BO74" s="61"/>
      <c r="BP74" s="61"/>
      <c r="CT74" s="61"/>
      <c r="CU74" s="61"/>
      <c r="CV74" s="61"/>
      <c r="CW74" s="61"/>
      <c r="CX74" s="61"/>
    </row>
    <row r="75" spans="1:102" ht="15.75" customHeight="1">
      <c r="A75" s="61"/>
      <c r="B75" s="61"/>
      <c r="C75" s="61"/>
      <c r="D75" s="61"/>
      <c r="AX75" s="61"/>
      <c r="AY75" s="61"/>
      <c r="AZ75" s="61"/>
      <c r="BN75" s="61"/>
      <c r="BO75" s="61"/>
      <c r="BP75" s="61"/>
      <c r="CT75" s="61"/>
      <c r="CU75" s="61"/>
      <c r="CV75" s="61"/>
      <c r="CW75" s="61"/>
      <c r="CX75" s="61"/>
    </row>
    <row r="76" spans="1:102" ht="15.75" customHeight="1">
      <c r="A76" s="61"/>
      <c r="B76" s="61"/>
      <c r="C76" s="61"/>
      <c r="D76" s="61"/>
      <c r="AX76" s="61"/>
      <c r="AY76" s="61"/>
      <c r="AZ76" s="61"/>
      <c r="BN76" s="61"/>
      <c r="BO76" s="61"/>
      <c r="BP76" s="61"/>
      <c r="CT76" s="61"/>
      <c r="CU76" s="61"/>
      <c r="CV76" s="61"/>
      <c r="CW76" s="61"/>
      <c r="CX76" s="61"/>
    </row>
    <row r="77" spans="1:102" ht="15.75" customHeight="1">
      <c r="A77" s="61"/>
      <c r="B77" s="61"/>
      <c r="C77" s="61"/>
      <c r="D77" s="61"/>
      <c r="AX77" s="61"/>
      <c r="AY77" s="61"/>
      <c r="AZ77" s="61"/>
      <c r="BN77" s="61"/>
      <c r="BO77" s="61"/>
      <c r="BP77" s="61"/>
      <c r="CT77" s="61"/>
      <c r="CU77" s="61"/>
      <c r="CV77" s="61"/>
      <c r="CW77" s="61"/>
      <c r="CX77" s="61"/>
    </row>
    <row r="78" spans="1:102" ht="15.75" customHeight="1">
      <c r="A78" s="61"/>
      <c r="B78" s="61"/>
      <c r="C78" s="61"/>
      <c r="D78" s="61"/>
      <c r="AX78" s="61"/>
      <c r="AY78" s="61"/>
      <c r="AZ78" s="61"/>
      <c r="BN78" s="61"/>
      <c r="BO78" s="61"/>
      <c r="BP78" s="61"/>
      <c r="CT78" s="61"/>
      <c r="CU78" s="61"/>
      <c r="CV78" s="61"/>
      <c r="CW78" s="61"/>
      <c r="CX78" s="61"/>
    </row>
    <row r="79" spans="1:102" ht="15.75" customHeight="1">
      <c r="A79" s="61"/>
      <c r="B79" s="61"/>
      <c r="C79" s="61"/>
      <c r="D79" s="61"/>
      <c r="AX79" s="61"/>
      <c r="AY79" s="61"/>
      <c r="AZ79" s="61"/>
      <c r="BN79" s="61"/>
      <c r="BO79" s="61"/>
      <c r="BP79" s="61"/>
      <c r="CT79" s="61"/>
      <c r="CU79" s="61"/>
      <c r="CV79" s="61"/>
      <c r="CW79" s="61"/>
      <c r="CX79" s="61"/>
    </row>
    <row r="80" spans="1:102" ht="15.75" customHeight="1">
      <c r="A80" s="61"/>
      <c r="B80" s="61"/>
      <c r="C80" s="61"/>
      <c r="D80" s="61"/>
      <c r="AX80" s="61"/>
      <c r="AY80" s="61"/>
      <c r="AZ80" s="61"/>
      <c r="BN80" s="61"/>
      <c r="BO80" s="61"/>
      <c r="BP80" s="61"/>
      <c r="CT80" s="61"/>
      <c r="CU80" s="61"/>
      <c r="CV80" s="61"/>
      <c r="CW80" s="61"/>
      <c r="CX80" s="61"/>
    </row>
    <row r="81" spans="1:102" ht="15.75" customHeight="1">
      <c r="A81" s="61"/>
      <c r="B81" s="61"/>
      <c r="C81" s="61"/>
      <c r="D81" s="61"/>
      <c r="AX81" s="61"/>
      <c r="AY81" s="61"/>
      <c r="AZ81" s="61"/>
      <c r="BN81" s="61"/>
      <c r="BO81" s="61"/>
      <c r="BP81" s="61"/>
      <c r="CT81" s="61"/>
      <c r="CU81" s="61"/>
      <c r="CV81" s="61"/>
      <c r="CW81" s="61"/>
      <c r="CX81" s="61"/>
    </row>
    <row r="82" spans="1:102" ht="15.75" customHeight="1">
      <c r="A82" s="61"/>
      <c r="B82" s="61"/>
      <c r="C82" s="61"/>
      <c r="D82" s="61"/>
      <c r="AX82" s="61"/>
      <c r="AY82" s="61"/>
      <c r="AZ82" s="61"/>
      <c r="BN82" s="61"/>
      <c r="BO82" s="61"/>
      <c r="BP82" s="61"/>
      <c r="CT82" s="61"/>
      <c r="CU82" s="61"/>
      <c r="CV82" s="61"/>
      <c r="CW82" s="61"/>
      <c r="CX82" s="61"/>
    </row>
    <row r="83" spans="1:102" ht="15.75" customHeight="1">
      <c r="A83" s="61"/>
      <c r="B83" s="61"/>
      <c r="C83" s="61"/>
      <c r="D83" s="61"/>
      <c r="AX83" s="61"/>
      <c r="AY83" s="61"/>
      <c r="AZ83" s="61"/>
      <c r="BN83" s="61"/>
      <c r="BO83" s="61"/>
      <c r="BP83" s="61"/>
      <c r="CT83" s="61"/>
      <c r="CU83" s="61"/>
      <c r="CV83" s="61"/>
      <c r="CW83" s="61"/>
      <c r="CX83" s="61"/>
    </row>
    <row r="84" spans="1:102" ht="15.75" customHeight="1">
      <c r="A84" s="61"/>
      <c r="B84" s="61"/>
      <c r="C84" s="61"/>
      <c r="D84" s="61"/>
      <c r="AX84" s="61"/>
      <c r="AY84" s="61"/>
      <c r="AZ84" s="61"/>
      <c r="BN84" s="61"/>
      <c r="BO84" s="61"/>
      <c r="BP84" s="61"/>
      <c r="CT84" s="61"/>
      <c r="CU84" s="61"/>
      <c r="CV84" s="61"/>
      <c r="CW84" s="61"/>
      <c r="CX84" s="61"/>
    </row>
    <row r="85" spans="1:102" ht="15.75" customHeight="1">
      <c r="A85" s="61"/>
      <c r="B85" s="61"/>
      <c r="C85" s="61"/>
      <c r="D85" s="61"/>
      <c r="AX85" s="61"/>
      <c r="AY85" s="61"/>
      <c r="AZ85" s="61"/>
      <c r="BN85" s="61"/>
      <c r="BO85" s="61"/>
      <c r="BP85" s="61"/>
      <c r="CT85" s="61"/>
      <c r="CU85" s="61"/>
      <c r="CV85" s="61"/>
      <c r="CW85" s="61"/>
      <c r="CX85" s="61"/>
    </row>
    <row r="86" spans="1:102" ht="15.75" customHeight="1">
      <c r="A86" s="61"/>
      <c r="B86" s="61"/>
      <c r="C86" s="61"/>
      <c r="D86" s="61"/>
      <c r="AX86" s="61"/>
      <c r="AY86" s="61"/>
      <c r="AZ86" s="61"/>
      <c r="BN86" s="61"/>
      <c r="BO86" s="61"/>
      <c r="BP86" s="61"/>
      <c r="CT86" s="61"/>
      <c r="CU86" s="61"/>
      <c r="CV86" s="61"/>
      <c r="CW86" s="61"/>
      <c r="CX86" s="61"/>
    </row>
    <row r="87" spans="1:102" ht="15.75" customHeight="1">
      <c r="A87" s="61"/>
      <c r="B87" s="61"/>
      <c r="C87" s="61"/>
      <c r="D87" s="61"/>
      <c r="AX87" s="61"/>
      <c r="AY87" s="61"/>
      <c r="AZ87" s="61"/>
      <c r="BN87" s="61"/>
      <c r="BO87" s="61"/>
      <c r="BP87" s="61"/>
      <c r="CT87" s="61"/>
      <c r="CU87" s="61"/>
      <c r="CV87" s="61"/>
      <c r="CW87" s="61"/>
      <c r="CX87" s="61"/>
    </row>
    <row r="88" spans="1:102" ht="15.75" customHeight="1">
      <c r="A88" s="61"/>
      <c r="B88" s="61"/>
      <c r="C88" s="61"/>
      <c r="D88" s="61"/>
      <c r="AX88" s="61"/>
      <c r="AY88" s="61"/>
      <c r="AZ88" s="61"/>
      <c r="BN88" s="61"/>
      <c r="BO88" s="61"/>
      <c r="BP88" s="61"/>
      <c r="CT88" s="61"/>
      <c r="CU88" s="61"/>
      <c r="CV88" s="61"/>
      <c r="CW88" s="61"/>
      <c r="CX88" s="61"/>
    </row>
    <row r="89" spans="1:102" ht="15.75" customHeight="1">
      <c r="A89" s="61"/>
      <c r="B89" s="61"/>
      <c r="C89" s="61"/>
      <c r="D89" s="61"/>
      <c r="AX89" s="61"/>
      <c r="AY89" s="61"/>
      <c r="AZ89" s="61"/>
      <c r="BN89" s="61"/>
      <c r="BO89" s="61"/>
      <c r="BP89" s="61"/>
      <c r="CT89" s="61"/>
      <c r="CU89" s="61"/>
      <c r="CV89" s="61"/>
      <c r="CW89" s="61"/>
      <c r="CX89" s="61"/>
    </row>
    <row r="90" spans="1:102" ht="15.75" customHeight="1">
      <c r="A90" s="61"/>
      <c r="B90" s="61"/>
      <c r="C90" s="61"/>
      <c r="D90" s="61"/>
      <c r="AX90" s="61"/>
      <c r="AY90" s="61"/>
      <c r="AZ90" s="61"/>
      <c r="BN90" s="61"/>
      <c r="BO90" s="61"/>
      <c r="BP90" s="61"/>
      <c r="CT90" s="61"/>
      <c r="CU90" s="61"/>
      <c r="CV90" s="61"/>
      <c r="CW90" s="61"/>
      <c r="CX90" s="61"/>
    </row>
    <row r="91" spans="1:102" ht="15.75" customHeight="1">
      <c r="A91" s="61"/>
      <c r="B91" s="61"/>
      <c r="C91" s="61"/>
      <c r="D91" s="61"/>
      <c r="AX91" s="61"/>
      <c r="AY91" s="61"/>
      <c r="AZ91" s="61"/>
      <c r="BN91" s="61"/>
      <c r="BO91" s="61"/>
      <c r="BP91" s="61"/>
      <c r="CT91" s="61"/>
      <c r="CU91" s="61"/>
      <c r="CV91" s="61"/>
      <c r="CW91" s="61"/>
      <c r="CX91" s="61"/>
    </row>
    <row r="92" spans="1:102" ht="15.75" customHeight="1">
      <c r="A92" s="61"/>
      <c r="B92" s="61"/>
      <c r="C92" s="61"/>
      <c r="D92" s="61"/>
      <c r="AX92" s="61"/>
      <c r="AY92" s="61"/>
      <c r="AZ92" s="61"/>
      <c r="BN92" s="61"/>
      <c r="BO92" s="61"/>
      <c r="BP92" s="61"/>
      <c r="CT92" s="61"/>
      <c r="CU92" s="61"/>
      <c r="CV92" s="61"/>
      <c r="CW92" s="61"/>
      <c r="CX92" s="61"/>
    </row>
    <row r="93" spans="1:102" ht="15.75" customHeight="1">
      <c r="A93" s="61"/>
      <c r="B93" s="61"/>
      <c r="C93" s="61"/>
      <c r="D93" s="61"/>
      <c r="AX93" s="61"/>
      <c r="AY93" s="61"/>
      <c r="AZ93" s="61"/>
      <c r="BN93" s="61"/>
      <c r="BO93" s="61"/>
      <c r="BP93" s="61"/>
      <c r="CT93" s="61"/>
      <c r="CU93" s="61"/>
      <c r="CV93" s="61"/>
      <c r="CW93" s="61"/>
      <c r="CX93" s="61"/>
    </row>
    <row r="94" spans="1:102" ht="15.75" customHeight="1">
      <c r="A94" s="61"/>
      <c r="B94" s="61"/>
      <c r="C94" s="61"/>
      <c r="D94" s="61"/>
      <c r="AX94" s="61"/>
      <c r="AY94" s="61"/>
      <c r="AZ94" s="61"/>
      <c r="BN94" s="61"/>
      <c r="BO94" s="61"/>
      <c r="BP94" s="61"/>
      <c r="CT94" s="61"/>
      <c r="CU94" s="61"/>
      <c r="CV94" s="61"/>
      <c r="CW94" s="61"/>
      <c r="CX94" s="61"/>
    </row>
    <row r="95" spans="1:102" ht="15.75" customHeight="1">
      <c r="A95" s="61"/>
      <c r="B95" s="61"/>
      <c r="C95" s="61"/>
      <c r="D95" s="61"/>
      <c r="AX95" s="61"/>
      <c r="AY95" s="61"/>
      <c r="AZ95" s="61"/>
      <c r="BN95" s="61"/>
      <c r="BO95" s="61"/>
      <c r="BP95" s="61"/>
      <c r="CT95" s="61"/>
      <c r="CU95" s="61"/>
      <c r="CV95" s="61"/>
      <c r="CW95" s="61"/>
      <c r="CX95" s="61"/>
    </row>
    <row r="96" spans="1:102" ht="15.75" customHeight="1">
      <c r="A96" s="61"/>
      <c r="B96" s="61"/>
      <c r="C96" s="61"/>
      <c r="D96" s="61"/>
      <c r="AX96" s="61"/>
      <c r="AY96" s="61"/>
      <c r="AZ96" s="61"/>
      <c r="BN96" s="61"/>
      <c r="BO96" s="61"/>
      <c r="BP96" s="61"/>
      <c r="CT96" s="61"/>
      <c r="CU96" s="61"/>
      <c r="CV96" s="61"/>
      <c r="CW96" s="61"/>
      <c r="CX96" s="61"/>
    </row>
    <row r="97" spans="1:102" ht="15.75" customHeight="1">
      <c r="A97" s="61"/>
      <c r="B97" s="61"/>
      <c r="C97" s="61"/>
      <c r="D97" s="61"/>
      <c r="AX97" s="61"/>
      <c r="AY97" s="61"/>
      <c r="AZ97" s="61"/>
      <c r="BN97" s="61"/>
      <c r="BO97" s="61"/>
      <c r="BP97" s="61"/>
      <c r="CT97" s="61"/>
      <c r="CU97" s="61"/>
      <c r="CV97" s="61"/>
      <c r="CW97" s="61"/>
      <c r="CX97" s="61"/>
    </row>
    <row r="98" spans="1:102" ht="15.75" customHeight="1">
      <c r="A98" s="61"/>
      <c r="B98" s="61"/>
      <c r="C98" s="61"/>
      <c r="D98" s="61"/>
      <c r="AX98" s="61"/>
      <c r="AY98" s="61"/>
      <c r="AZ98" s="61"/>
      <c r="BN98" s="61"/>
      <c r="BO98" s="61"/>
      <c r="BP98" s="61"/>
      <c r="CT98" s="61"/>
      <c r="CU98" s="61"/>
      <c r="CV98" s="61"/>
      <c r="CW98" s="61"/>
      <c r="CX98" s="61"/>
    </row>
    <row r="99" spans="1:102" ht="15.75" customHeight="1">
      <c r="A99" s="61"/>
      <c r="B99" s="61"/>
      <c r="C99" s="61"/>
      <c r="D99" s="61"/>
      <c r="AX99" s="61"/>
      <c r="AY99" s="61"/>
      <c r="AZ99" s="61"/>
      <c r="BN99" s="61"/>
      <c r="BO99" s="61"/>
      <c r="BP99" s="61"/>
      <c r="CT99" s="61"/>
      <c r="CU99" s="61"/>
      <c r="CV99" s="61"/>
      <c r="CW99" s="61"/>
      <c r="CX99" s="61"/>
    </row>
    <row r="100" spans="1:102" ht="15.75" customHeight="1">
      <c r="A100" s="61"/>
      <c r="B100" s="61"/>
      <c r="C100" s="61"/>
      <c r="D100" s="61"/>
      <c r="AX100" s="61"/>
      <c r="AY100" s="61"/>
      <c r="AZ100" s="61"/>
      <c r="BN100" s="61"/>
      <c r="BO100" s="61"/>
      <c r="BP100" s="61"/>
      <c r="CT100" s="61"/>
      <c r="CU100" s="61"/>
      <c r="CV100" s="61"/>
      <c r="CW100" s="61"/>
      <c r="CX100" s="61"/>
    </row>
    <row r="101" spans="1:102" ht="15.75" customHeight="1">
      <c r="A101" s="61"/>
      <c r="B101" s="61"/>
      <c r="C101" s="61"/>
      <c r="D101" s="61"/>
      <c r="AX101" s="61"/>
      <c r="AY101" s="61"/>
      <c r="AZ101" s="61"/>
      <c r="BN101" s="61"/>
      <c r="BO101" s="61"/>
      <c r="BP101" s="61"/>
      <c r="CT101" s="61"/>
      <c r="CU101" s="61"/>
      <c r="CV101" s="61"/>
      <c r="CW101" s="61"/>
      <c r="CX101" s="61"/>
    </row>
    <row r="102" spans="1:102" ht="15.75" customHeight="1">
      <c r="A102" s="61"/>
      <c r="B102" s="61"/>
      <c r="C102" s="61"/>
      <c r="D102" s="61"/>
      <c r="AX102" s="61"/>
      <c r="AY102" s="61"/>
      <c r="AZ102" s="61"/>
      <c r="BN102" s="61"/>
      <c r="BO102" s="61"/>
      <c r="BP102" s="61"/>
      <c r="CT102" s="61"/>
      <c r="CU102" s="61"/>
      <c r="CV102" s="61"/>
      <c r="CW102" s="61"/>
      <c r="CX102" s="61"/>
    </row>
    <row r="103" spans="1:102" ht="15.75" customHeight="1">
      <c r="A103" s="61"/>
      <c r="B103" s="61"/>
      <c r="C103" s="61"/>
      <c r="D103" s="61"/>
      <c r="AX103" s="61"/>
      <c r="AY103" s="61"/>
      <c r="AZ103" s="61"/>
      <c r="BN103" s="61"/>
      <c r="BO103" s="61"/>
      <c r="BP103" s="61"/>
      <c r="CT103" s="61"/>
      <c r="CU103" s="61"/>
      <c r="CV103" s="61"/>
      <c r="CW103" s="61"/>
      <c r="CX103" s="61"/>
    </row>
    <row r="104" spans="1:102" ht="15.75" customHeight="1">
      <c r="A104" s="61"/>
      <c r="B104" s="61"/>
      <c r="C104" s="61"/>
      <c r="D104" s="61"/>
      <c r="AX104" s="61"/>
      <c r="AY104" s="61"/>
      <c r="AZ104" s="61"/>
      <c r="BN104" s="61"/>
      <c r="BO104" s="61"/>
      <c r="BP104" s="61"/>
      <c r="CT104" s="61"/>
      <c r="CU104" s="61"/>
      <c r="CV104" s="61"/>
      <c r="CW104" s="61"/>
      <c r="CX104" s="61"/>
    </row>
    <row r="105" spans="1:102" ht="15.75" customHeight="1">
      <c r="A105" s="61"/>
      <c r="B105" s="61"/>
      <c r="C105" s="61"/>
      <c r="D105" s="61"/>
      <c r="AX105" s="61"/>
      <c r="AY105" s="61"/>
      <c r="AZ105" s="61"/>
      <c r="BN105" s="61"/>
      <c r="BO105" s="61"/>
      <c r="BP105" s="61"/>
      <c r="CT105" s="61"/>
      <c r="CU105" s="61"/>
      <c r="CV105" s="61"/>
      <c r="CW105" s="61"/>
      <c r="CX105" s="61"/>
    </row>
    <row r="106" spans="1:102" ht="15.75" customHeight="1">
      <c r="A106" s="61"/>
      <c r="B106" s="61"/>
      <c r="C106" s="61"/>
      <c r="D106" s="61"/>
      <c r="AX106" s="61"/>
      <c r="AY106" s="61"/>
      <c r="AZ106" s="61"/>
      <c r="BN106" s="61"/>
      <c r="BO106" s="61"/>
      <c r="BP106" s="61"/>
      <c r="CT106" s="61"/>
      <c r="CU106" s="61"/>
      <c r="CV106" s="61"/>
      <c r="CW106" s="61"/>
      <c r="CX106" s="61"/>
    </row>
    <row r="107" spans="1:102" ht="15.75" customHeight="1">
      <c r="A107" s="61"/>
      <c r="B107" s="61"/>
      <c r="C107" s="61"/>
      <c r="D107" s="61"/>
      <c r="AX107" s="61"/>
      <c r="AY107" s="61"/>
      <c r="AZ107" s="61"/>
      <c r="BN107" s="61"/>
      <c r="BO107" s="61"/>
      <c r="BP107" s="61"/>
      <c r="CT107" s="61"/>
      <c r="CU107" s="61"/>
      <c r="CV107" s="61"/>
      <c r="CW107" s="61"/>
      <c r="CX107" s="61"/>
    </row>
    <row r="108" spans="1:102" ht="15.75" customHeight="1">
      <c r="A108" s="61"/>
      <c r="B108" s="61"/>
      <c r="C108" s="61"/>
      <c r="D108" s="61"/>
      <c r="AX108" s="61"/>
      <c r="AY108" s="61"/>
      <c r="AZ108" s="61"/>
      <c r="BN108" s="61"/>
      <c r="BO108" s="61"/>
      <c r="BP108" s="61"/>
      <c r="CT108" s="61"/>
      <c r="CU108" s="61"/>
      <c r="CV108" s="61"/>
      <c r="CW108" s="61"/>
      <c r="CX108" s="61"/>
    </row>
    <row r="109" spans="1:102" ht="15.75" customHeight="1">
      <c r="A109" s="61"/>
      <c r="B109" s="61"/>
      <c r="C109" s="61"/>
      <c r="D109" s="61"/>
      <c r="AX109" s="61"/>
      <c r="AY109" s="61"/>
      <c r="AZ109" s="61"/>
      <c r="BN109" s="61"/>
      <c r="BO109" s="61"/>
      <c r="BP109" s="61"/>
      <c r="CT109" s="61"/>
      <c r="CU109" s="61"/>
      <c r="CV109" s="61"/>
      <c r="CW109" s="61"/>
      <c r="CX109" s="61"/>
    </row>
    <row r="110" spans="1:102" ht="15.75" customHeight="1">
      <c r="A110" s="61"/>
      <c r="B110" s="61"/>
      <c r="C110" s="61"/>
      <c r="D110" s="61"/>
      <c r="AX110" s="61"/>
      <c r="AY110" s="61"/>
      <c r="AZ110" s="61"/>
      <c r="BN110" s="61"/>
      <c r="BO110" s="61"/>
      <c r="BP110" s="61"/>
      <c r="CT110" s="61"/>
      <c r="CU110" s="61"/>
      <c r="CV110" s="61"/>
      <c r="CW110" s="61"/>
      <c r="CX110" s="61"/>
    </row>
    <row r="111" spans="1:102" ht="15.75" customHeight="1">
      <c r="A111" s="61"/>
      <c r="B111" s="61"/>
      <c r="C111" s="61"/>
      <c r="D111" s="61"/>
      <c r="AX111" s="61"/>
      <c r="AY111" s="61"/>
      <c r="AZ111" s="61"/>
      <c r="BN111" s="61"/>
      <c r="BO111" s="61"/>
      <c r="BP111" s="61"/>
      <c r="CT111" s="61"/>
      <c r="CU111" s="61"/>
      <c r="CV111" s="61"/>
      <c r="CW111" s="61"/>
      <c r="CX111" s="61"/>
    </row>
    <row r="112" spans="1:102" ht="15.75" customHeight="1">
      <c r="A112" s="61"/>
      <c r="B112" s="61"/>
      <c r="C112" s="61"/>
      <c r="D112" s="61"/>
      <c r="AX112" s="61"/>
      <c r="AY112" s="61"/>
      <c r="AZ112" s="61"/>
      <c r="BN112" s="61"/>
      <c r="BO112" s="61"/>
      <c r="BP112" s="61"/>
      <c r="CT112" s="61"/>
      <c r="CU112" s="61"/>
      <c r="CV112" s="61"/>
      <c r="CW112" s="61"/>
      <c r="CX112" s="61"/>
    </row>
    <row r="113" spans="1:102" ht="15.75" customHeight="1">
      <c r="A113" s="61"/>
      <c r="B113" s="61"/>
      <c r="C113" s="61"/>
      <c r="D113" s="61"/>
      <c r="AX113" s="61"/>
      <c r="AY113" s="61"/>
      <c r="AZ113" s="61"/>
      <c r="BN113" s="61"/>
      <c r="BO113" s="61"/>
      <c r="BP113" s="61"/>
      <c r="CT113" s="61"/>
      <c r="CU113" s="61"/>
      <c r="CV113" s="61"/>
      <c r="CW113" s="61"/>
      <c r="CX113" s="61"/>
    </row>
    <row r="114" spans="1:102" ht="15.75" customHeight="1">
      <c r="A114" s="61"/>
      <c r="B114" s="61"/>
      <c r="C114" s="61"/>
      <c r="D114" s="61"/>
      <c r="AX114" s="61"/>
      <c r="AY114" s="61"/>
      <c r="AZ114" s="61"/>
      <c r="BN114" s="61"/>
      <c r="BO114" s="61"/>
      <c r="BP114" s="61"/>
      <c r="CT114" s="61"/>
      <c r="CU114" s="61"/>
      <c r="CV114" s="61"/>
      <c r="CW114" s="61"/>
      <c r="CX114" s="61"/>
    </row>
    <row r="115" spans="1:102" ht="15.75" customHeight="1">
      <c r="A115" s="61"/>
      <c r="B115" s="61"/>
      <c r="C115" s="61"/>
      <c r="D115" s="61"/>
      <c r="AX115" s="61"/>
      <c r="AY115" s="61"/>
      <c r="AZ115" s="61"/>
      <c r="BN115" s="61"/>
      <c r="BO115" s="61"/>
      <c r="BP115" s="61"/>
      <c r="CT115" s="61"/>
      <c r="CU115" s="61"/>
      <c r="CV115" s="61"/>
      <c r="CW115" s="61"/>
      <c r="CX115" s="61"/>
    </row>
    <row r="116" spans="1:102" ht="15.75" customHeight="1">
      <c r="A116" s="61"/>
      <c r="B116" s="61"/>
      <c r="C116" s="61"/>
      <c r="D116" s="61"/>
      <c r="AX116" s="61"/>
      <c r="AY116" s="61"/>
      <c r="AZ116" s="61"/>
      <c r="BN116" s="61"/>
      <c r="BO116" s="61"/>
      <c r="BP116" s="61"/>
      <c r="CT116" s="61"/>
      <c r="CU116" s="61"/>
      <c r="CV116" s="61"/>
      <c r="CW116" s="61"/>
      <c r="CX116" s="61"/>
    </row>
    <row r="117" spans="1:102" ht="15.75" customHeight="1">
      <c r="A117" s="61"/>
      <c r="B117" s="61"/>
      <c r="C117" s="61"/>
      <c r="D117" s="61"/>
      <c r="AX117" s="61"/>
      <c r="AY117" s="61"/>
      <c r="AZ117" s="61"/>
      <c r="BN117" s="61"/>
      <c r="BO117" s="61"/>
      <c r="BP117" s="61"/>
      <c r="CT117" s="61"/>
      <c r="CU117" s="61"/>
      <c r="CV117" s="61"/>
      <c r="CW117" s="61"/>
      <c r="CX117" s="61"/>
    </row>
    <row r="118" spans="1:102" ht="15.75" customHeight="1">
      <c r="A118" s="61"/>
      <c r="B118" s="61"/>
      <c r="C118" s="61"/>
      <c r="D118" s="61"/>
      <c r="AX118" s="61"/>
      <c r="AY118" s="61"/>
      <c r="AZ118" s="61"/>
      <c r="BN118" s="61"/>
      <c r="BO118" s="61"/>
      <c r="BP118" s="61"/>
      <c r="CT118" s="61"/>
      <c r="CU118" s="61"/>
      <c r="CV118" s="61"/>
      <c r="CW118" s="61"/>
      <c r="CX118" s="61"/>
    </row>
    <row r="119" spans="1:102" ht="15.75" customHeight="1">
      <c r="A119" s="61"/>
      <c r="B119" s="61"/>
      <c r="C119" s="61"/>
      <c r="D119" s="61"/>
      <c r="AX119" s="61"/>
      <c r="AY119" s="61"/>
      <c r="AZ119" s="61"/>
      <c r="BN119" s="61"/>
      <c r="BO119" s="61"/>
      <c r="BP119" s="61"/>
      <c r="CT119" s="61"/>
      <c r="CU119" s="61"/>
      <c r="CV119" s="61"/>
      <c r="CW119" s="61"/>
      <c r="CX119" s="61"/>
    </row>
    <row r="120" spans="1:102" ht="15.75" customHeight="1">
      <c r="A120" s="61"/>
      <c r="B120" s="61"/>
      <c r="C120" s="61"/>
      <c r="D120" s="61"/>
      <c r="AX120" s="61"/>
      <c r="AY120" s="61"/>
      <c r="AZ120" s="61"/>
      <c r="BN120" s="61"/>
      <c r="BO120" s="61"/>
      <c r="BP120" s="61"/>
      <c r="CT120" s="61"/>
      <c r="CU120" s="61"/>
      <c r="CV120" s="61"/>
      <c r="CW120" s="61"/>
      <c r="CX120" s="61"/>
    </row>
    <row r="121" spans="1:102" ht="15.75" customHeight="1">
      <c r="A121" s="61"/>
      <c r="B121" s="61"/>
      <c r="C121" s="61"/>
      <c r="D121" s="61"/>
      <c r="AX121" s="61"/>
      <c r="AY121" s="61"/>
      <c r="AZ121" s="61"/>
      <c r="BN121" s="61"/>
      <c r="BO121" s="61"/>
      <c r="BP121" s="61"/>
      <c r="CT121" s="61"/>
      <c r="CU121" s="61"/>
      <c r="CV121" s="61"/>
      <c r="CW121" s="61"/>
      <c r="CX121" s="61"/>
    </row>
    <row r="122" spans="1:102" ht="15.75" customHeight="1">
      <c r="A122" s="61"/>
      <c r="B122" s="61"/>
      <c r="C122" s="61"/>
      <c r="D122" s="61"/>
      <c r="AX122" s="61"/>
      <c r="AY122" s="61"/>
      <c r="AZ122" s="61"/>
      <c r="BN122" s="61"/>
      <c r="BO122" s="61"/>
      <c r="BP122" s="61"/>
      <c r="CT122" s="61"/>
      <c r="CU122" s="61"/>
      <c r="CV122" s="61"/>
      <c r="CW122" s="61"/>
      <c r="CX122" s="61"/>
    </row>
    <row r="123" spans="1:102" ht="15.75" customHeight="1">
      <c r="A123" s="61"/>
      <c r="B123" s="61"/>
      <c r="C123" s="61"/>
      <c r="D123" s="61"/>
      <c r="AX123" s="61"/>
      <c r="AY123" s="61"/>
      <c r="AZ123" s="61"/>
      <c r="BN123" s="61"/>
      <c r="BO123" s="61"/>
      <c r="BP123" s="61"/>
      <c r="CT123" s="61"/>
      <c r="CU123" s="61"/>
      <c r="CV123" s="61"/>
      <c r="CW123" s="61"/>
      <c r="CX123" s="61"/>
    </row>
    <row r="124" spans="1:102" ht="15.75" customHeight="1">
      <c r="A124" s="61"/>
      <c r="B124" s="61"/>
      <c r="C124" s="61"/>
      <c r="D124" s="61"/>
      <c r="AX124" s="61"/>
      <c r="AY124" s="61"/>
      <c r="AZ124" s="61"/>
      <c r="BN124" s="61"/>
      <c r="BO124" s="61"/>
      <c r="BP124" s="61"/>
      <c r="CT124" s="61"/>
      <c r="CU124" s="61"/>
      <c r="CV124" s="61"/>
      <c r="CW124" s="61"/>
      <c r="CX124" s="61"/>
    </row>
    <row r="125" spans="1:102" ht="15.75" customHeight="1">
      <c r="A125" s="61"/>
      <c r="B125" s="61"/>
      <c r="C125" s="61"/>
      <c r="D125" s="61"/>
      <c r="AX125" s="61"/>
      <c r="AY125" s="61"/>
      <c r="AZ125" s="61"/>
      <c r="BN125" s="61"/>
      <c r="BO125" s="61"/>
      <c r="BP125" s="61"/>
      <c r="CT125" s="61"/>
      <c r="CU125" s="61"/>
      <c r="CV125" s="61"/>
      <c r="CW125" s="61"/>
      <c r="CX125" s="61"/>
    </row>
    <row r="126" spans="1:102" ht="15.75" customHeight="1">
      <c r="A126" s="61"/>
      <c r="B126" s="61"/>
      <c r="C126" s="61"/>
      <c r="D126" s="61"/>
      <c r="AX126" s="61"/>
      <c r="AY126" s="61"/>
      <c r="AZ126" s="61"/>
      <c r="BN126" s="61"/>
      <c r="BO126" s="61"/>
      <c r="BP126" s="61"/>
      <c r="CT126" s="61"/>
      <c r="CU126" s="61"/>
      <c r="CV126" s="61"/>
      <c r="CW126" s="61"/>
      <c r="CX126" s="61"/>
    </row>
    <row r="127" spans="1:102" ht="15.75" customHeight="1">
      <c r="A127" s="61"/>
      <c r="B127" s="61"/>
      <c r="C127" s="61"/>
      <c r="D127" s="61"/>
      <c r="AX127" s="61"/>
      <c r="AY127" s="61"/>
      <c r="AZ127" s="61"/>
      <c r="BN127" s="61"/>
      <c r="BO127" s="61"/>
      <c r="BP127" s="61"/>
      <c r="CT127" s="61"/>
      <c r="CU127" s="61"/>
      <c r="CV127" s="61"/>
      <c r="CW127" s="61"/>
      <c r="CX127" s="61"/>
    </row>
    <row r="128" spans="1:102" ht="15.75" customHeight="1">
      <c r="A128" s="61"/>
      <c r="B128" s="61"/>
      <c r="C128" s="61"/>
      <c r="D128" s="61"/>
      <c r="AX128" s="61"/>
      <c r="AY128" s="61"/>
      <c r="AZ128" s="61"/>
      <c r="BN128" s="61"/>
      <c r="BO128" s="61"/>
      <c r="BP128" s="61"/>
      <c r="CT128" s="61"/>
      <c r="CU128" s="61"/>
      <c r="CV128" s="61"/>
      <c r="CW128" s="61"/>
      <c r="CX128" s="61"/>
    </row>
    <row r="129" spans="1:102" ht="15.75" customHeight="1">
      <c r="A129" s="61"/>
      <c r="B129" s="61"/>
      <c r="C129" s="61"/>
      <c r="D129" s="61"/>
      <c r="AX129" s="61"/>
      <c r="AY129" s="61"/>
      <c r="AZ129" s="61"/>
      <c r="BN129" s="61"/>
      <c r="BO129" s="61"/>
      <c r="BP129" s="61"/>
      <c r="CT129" s="61"/>
      <c r="CU129" s="61"/>
      <c r="CV129" s="61"/>
      <c r="CW129" s="61"/>
      <c r="CX129" s="61"/>
    </row>
    <row r="130" spans="1:102" ht="15.75" customHeight="1">
      <c r="A130" s="61"/>
      <c r="B130" s="61"/>
      <c r="C130" s="61"/>
      <c r="D130" s="61"/>
      <c r="AX130" s="61"/>
      <c r="AY130" s="61"/>
      <c r="AZ130" s="61"/>
      <c r="BN130" s="61"/>
      <c r="BO130" s="61"/>
      <c r="BP130" s="61"/>
      <c r="CT130" s="61"/>
      <c r="CU130" s="61"/>
      <c r="CV130" s="61"/>
      <c r="CW130" s="61"/>
      <c r="CX130" s="61"/>
    </row>
    <row r="131" spans="1:102" ht="15.75" customHeight="1">
      <c r="A131" s="61"/>
      <c r="B131" s="61"/>
      <c r="C131" s="61"/>
      <c r="D131" s="61"/>
      <c r="AX131" s="61"/>
      <c r="AY131" s="61"/>
      <c r="AZ131" s="61"/>
      <c r="BN131" s="61"/>
      <c r="BO131" s="61"/>
      <c r="BP131" s="61"/>
      <c r="CT131" s="61"/>
      <c r="CU131" s="61"/>
      <c r="CV131" s="61"/>
      <c r="CW131" s="61"/>
      <c r="CX131" s="61"/>
    </row>
    <row r="132" spans="1:102" ht="15.75" customHeight="1">
      <c r="A132" s="61"/>
      <c r="B132" s="61"/>
      <c r="C132" s="61"/>
      <c r="D132" s="61"/>
      <c r="AX132" s="61"/>
      <c r="AY132" s="61"/>
      <c r="AZ132" s="61"/>
      <c r="BN132" s="61"/>
      <c r="BO132" s="61"/>
      <c r="BP132" s="61"/>
      <c r="CT132" s="61"/>
      <c r="CU132" s="61"/>
      <c r="CV132" s="61"/>
      <c r="CW132" s="61"/>
      <c r="CX132" s="61"/>
    </row>
    <row r="133" spans="1:102" ht="15.75" customHeight="1">
      <c r="A133" s="61"/>
      <c r="B133" s="61"/>
      <c r="C133" s="61"/>
      <c r="D133" s="61"/>
      <c r="AX133" s="61"/>
      <c r="AY133" s="61"/>
      <c r="AZ133" s="61"/>
      <c r="BN133" s="61"/>
      <c r="BO133" s="61"/>
      <c r="BP133" s="61"/>
      <c r="CT133" s="61"/>
      <c r="CU133" s="61"/>
      <c r="CV133" s="61"/>
      <c r="CW133" s="61"/>
      <c r="CX133" s="61"/>
    </row>
    <row r="134" spans="1:102" ht="15.75" customHeight="1">
      <c r="A134" s="61"/>
      <c r="B134" s="61"/>
      <c r="C134" s="61"/>
      <c r="D134" s="61"/>
      <c r="AX134" s="61"/>
      <c r="AY134" s="61"/>
      <c r="AZ134" s="61"/>
      <c r="BN134" s="61"/>
      <c r="BO134" s="61"/>
      <c r="BP134" s="61"/>
      <c r="CT134" s="61"/>
      <c r="CU134" s="61"/>
      <c r="CV134" s="61"/>
      <c r="CW134" s="61"/>
      <c r="CX134" s="61"/>
    </row>
    <row r="135" spans="1:102" ht="15.75" customHeight="1">
      <c r="A135" s="61"/>
      <c r="B135" s="61"/>
      <c r="C135" s="61"/>
      <c r="D135" s="61"/>
      <c r="AX135" s="61"/>
      <c r="AY135" s="61"/>
      <c r="AZ135" s="61"/>
      <c r="BN135" s="61"/>
      <c r="BO135" s="61"/>
      <c r="BP135" s="61"/>
      <c r="CT135" s="61"/>
      <c r="CU135" s="61"/>
      <c r="CV135" s="61"/>
      <c r="CW135" s="61"/>
      <c r="CX135" s="61"/>
    </row>
    <row r="136" spans="1:102" ht="15.75" customHeight="1">
      <c r="A136" s="61"/>
      <c r="B136" s="61"/>
      <c r="C136" s="61"/>
      <c r="D136" s="61"/>
      <c r="AX136" s="61"/>
      <c r="AY136" s="61"/>
      <c r="AZ136" s="61"/>
      <c r="BN136" s="61"/>
      <c r="BO136" s="61"/>
      <c r="BP136" s="61"/>
      <c r="CT136" s="61"/>
      <c r="CU136" s="61"/>
      <c r="CV136" s="61"/>
      <c r="CW136" s="61"/>
      <c r="CX136" s="61"/>
    </row>
    <row r="137" spans="1:102" ht="15.75" customHeight="1">
      <c r="A137" s="61"/>
      <c r="B137" s="61"/>
      <c r="C137" s="61"/>
      <c r="D137" s="61"/>
      <c r="AX137" s="61"/>
      <c r="AY137" s="61"/>
      <c r="AZ137" s="61"/>
      <c r="BN137" s="61"/>
      <c r="BO137" s="61"/>
      <c r="BP137" s="61"/>
      <c r="CT137" s="61"/>
      <c r="CU137" s="61"/>
      <c r="CV137" s="61"/>
      <c r="CW137" s="61"/>
      <c r="CX137" s="61"/>
    </row>
    <row r="138" spans="1:102" ht="15.75" customHeight="1">
      <c r="A138" s="61"/>
      <c r="B138" s="61"/>
      <c r="C138" s="61"/>
      <c r="D138" s="61"/>
      <c r="AX138" s="61"/>
      <c r="AY138" s="61"/>
      <c r="AZ138" s="61"/>
      <c r="BN138" s="61"/>
      <c r="BO138" s="61"/>
      <c r="BP138" s="61"/>
      <c r="CT138" s="61"/>
      <c r="CU138" s="61"/>
      <c r="CV138" s="61"/>
      <c r="CW138" s="61"/>
      <c r="CX138" s="61"/>
    </row>
    <row r="139" spans="1:102" ht="15.75" customHeight="1">
      <c r="A139" s="61"/>
      <c r="B139" s="61"/>
      <c r="C139" s="61"/>
      <c r="D139" s="61"/>
      <c r="AX139" s="61"/>
      <c r="AY139" s="61"/>
      <c r="AZ139" s="61"/>
      <c r="BN139" s="61"/>
      <c r="BO139" s="61"/>
      <c r="BP139" s="61"/>
      <c r="CT139" s="61"/>
      <c r="CU139" s="61"/>
      <c r="CV139" s="61"/>
      <c r="CW139" s="61"/>
      <c r="CX139" s="61"/>
    </row>
    <row r="140" spans="1:102" ht="15.75" customHeight="1">
      <c r="A140" s="61"/>
      <c r="B140" s="61"/>
      <c r="C140" s="61"/>
      <c r="D140" s="61"/>
      <c r="AX140" s="61"/>
      <c r="AY140" s="61"/>
      <c r="AZ140" s="61"/>
      <c r="BN140" s="61"/>
      <c r="BO140" s="61"/>
      <c r="BP140" s="61"/>
      <c r="CT140" s="61"/>
      <c r="CU140" s="61"/>
      <c r="CV140" s="61"/>
      <c r="CW140" s="61"/>
      <c r="CX140" s="61"/>
    </row>
    <row r="141" spans="1:102" ht="15.75" customHeight="1">
      <c r="A141" s="61"/>
      <c r="B141" s="61"/>
      <c r="C141" s="61"/>
      <c r="D141" s="61"/>
      <c r="AX141" s="61"/>
      <c r="AY141" s="61"/>
      <c r="AZ141" s="61"/>
      <c r="BN141" s="61"/>
      <c r="BO141" s="61"/>
      <c r="BP141" s="61"/>
      <c r="CT141" s="61"/>
      <c r="CU141" s="61"/>
      <c r="CV141" s="61"/>
      <c r="CW141" s="61"/>
      <c r="CX141" s="61"/>
    </row>
    <row r="142" spans="1:102" ht="15.75" customHeight="1">
      <c r="A142" s="61"/>
      <c r="B142" s="61"/>
      <c r="C142" s="61"/>
      <c r="D142" s="61"/>
      <c r="AX142" s="61"/>
      <c r="AY142" s="61"/>
      <c r="AZ142" s="61"/>
      <c r="BN142" s="61"/>
      <c r="BO142" s="61"/>
      <c r="BP142" s="61"/>
      <c r="CT142" s="61"/>
      <c r="CU142" s="61"/>
      <c r="CV142" s="61"/>
      <c r="CW142" s="61"/>
      <c r="CX142" s="61"/>
    </row>
    <row r="143" spans="1:102" ht="15.75" customHeight="1">
      <c r="A143" s="61"/>
      <c r="B143" s="61"/>
      <c r="C143" s="61"/>
      <c r="D143" s="61"/>
      <c r="AX143" s="61"/>
      <c r="AY143" s="61"/>
      <c r="AZ143" s="61"/>
      <c r="BN143" s="61"/>
      <c r="BO143" s="61"/>
      <c r="BP143" s="61"/>
      <c r="CT143" s="61"/>
      <c r="CU143" s="61"/>
      <c r="CV143" s="61"/>
      <c r="CW143" s="61"/>
      <c r="CX143" s="61"/>
    </row>
    <row r="144" spans="1:102" ht="15.75" customHeight="1">
      <c r="A144" s="61"/>
      <c r="B144" s="61"/>
      <c r="C144" s="61"/>
      <c r="D144" s="61"/>
      <c r="AX144" s="61"/>
      <c r="AY144" s="61"/>
      <c r="AZ144" s="61"/>
      <c r="BN144" s="61"/>
      <c r="BO144" s="61"/>
      <c r="BP144" s="61"/>
      <c r="CT144" s="61"/>
      <c r="CU144" s="61"/>
      <c r="CV144" s="61"/>
      <c r="CW144" s="61"/>
      <c r="CX144" s="61"/>
    </row>
    <row r="145" spans="1:102" ht="15.75" customHeight="1">
      <c r="A145" s="61"/>
      <c r="B145" s="61"/>
      <c r="C145" s="61"/>
      <c r="D145" s="61"/>
      <c r="AX145" s="61"/>
      <c r="AY145" s="61"/>
      <c r="AZ145" s="61"/>
      <c r="BN145" s="61"/>
      <c r="BO145" s="61"/>
      <c r="BP145" s="61"/>
      <c r="CT145" s="61"/>
      <c r="CU145" s="61"/>
      <c r="CV145" s="61"/>
      <c r="CW145" s="61"/>
      <c r="CX145" s="61"/>
    </row>
    <row r="146" spans="1:102" ht="15.75" customHeight="1">
      <c r="A146" s="61"/>
      <c r="B146" s="61"/>
      <c r="C146" s="61"/>
      <c r="D146" s="61"/>
      <c r="AX146" s="61"/>
      <c r="AY146" s="61"/>
      <c r="AZ146" s="61"/>
      <c r="BN146" s="61"/>
      <c r="BO146" s="61"/>
      <c r="BP146" s="61"/>
      <c r="CT146" s="61"/>
      <c r="CU146" s="61"/>
      <c r="CV146" s="61"/>
      <c r="CW146" s="61"/>
      <c r="CX146" s="61"/>
    </row>
    <row r="147" spans="1:102" ht="15.75" customHeight="1">
      <c r="A147" s="61"/>
      <c r="B147" s="61"/>
      <c r="C147" s="61"/>
      <c r="D147" s="61"/>
      <c r="AX147" s="61"/>
      <c r="AY147" s="61"/>
      <c r="AZ147" s="61"/>
      <c r="BN147" s="61"/>
      <c r="BO147" s="61"/>
      <c r="BP147" s="61"/>
      <c r="CT147" s="61"/>
      <c r="CU147" s="61"/>
      <c r="CV147" s="61"/>
      <c r="CW147" s="61"/>
      <c r="CX147" s="61"/>
    </row>
    <row r="148" spans="1:102" ht="15.75" customHeight="1">
      <c r="A148" s="61"/>
      <c r="B148" s="61"/>
      <c r="C148" s="61"/>
      <c r="D148" s="61"/>
      <c r="AX148" s="61"/>
      <c r="AY148" s="61"/>
      <c r="AZ148" s="61"/>
      <c r="BN148" s="61"/>
      <c r="BO148" s="61"/>
      <c r="BP148" s="61"/>
      <c r="CT148" s="61"/>
      <c r="CU148" s="61"/>
      <c r="CV148" s="61"/>
      <c r="CW148" s="61"/>
      <c r="CX148" s="61"/>
    </row>
    <row r="149" spans="1:102" ht="15.75" customHeight="1">
      <c r="A149" s="61"/>
      <c r="B149" s="61"/>
      <c r="C149" s="61"/>
      <c r="D149" s="61"/>
      <c r="AX149" s="61"/>
      <c r="AY149" s="61"/>
      <c r="AZ149" s="61"/>
      <c r="BN149" s="61"/>
      <c r="BO149" s="61"/>
      <c r="BP149" s="61"/>
      <c r="CT149" s="61"/>
      <c r="CU149" s="61"/>
      <c r="CV149" s="61"/>
      <c r="CW149" s="61"/>
      <c r="CX149" s="61"/>
    </row>
    <row r="150" spans="1:102" ht="15.75" customHeight="1">
      <c r="A150" s="61"/>
      <c r="B150" s="61"/>
      <c r="C150" s="61"/>
      <c r="D150" s="61"/>
      <c r="AX150" s="61"/>
      <c r="AY150" s="61"/>
      <c r="AZ150" s="61"/>
      <c r="BN150" s="61"/>
      <c r="BO150" s="61"/>
      <c r="BP150" s="61"/>
      <c r="CT150" s="61"/>
      <c r="CU150" s="61"/>
      <c r="CV150" s="61"/>
      <c r="CW150" s="61"/>
      <c r="CX150" s="61"/>
    </row>
    <row r="151" spans="1:102" ht="15.75" customHeight="1">
      <c r="A151" s="61"/>
      <c r="B151" s="61"/>
      <c r="C151" s="61"/>
      <c r="D151" s="61"/>
      <c r="AX151" s="61"/>
      <c r="AY151" s="61"/>
      <c r="AZ151" s="61"/>
      <c r="BN151" s="61"/>
      <c r="BO151" s="61"/>
      <c r="BP151" s="61"/>
      <c r="CT151" s="61"/>
      <c r="CU151" s="61"/>
      <c r="CV151" s="61"/>
      <c r="CW151" s="61"/>
      <c r="CX151" s="61"/>
    </row>
    <row r="152" spans="1:102" ht="15.75" customHeight="1">
      <c r="A152" s="61"/>
      <c r="B152" s="61"/>
      <c r="C152" s="61"/>
      <c r="D152" s="61"/>
      <c r="AX152" s="61"/>
      <c r="AY152" s="61"/>
      <c r="AZ152" s="61"/>
      <c r="BN152" s="61"/>
      <c r="BO152" s="61"/>
      <c r="BP152" s="61"/>
      <c r="CT152" s="61"/>
      <c r="CU152" s="61"/>
      <c r="CV152" s="61"/>
      <c r="CW152" s="61"/>
      <c r="CX152" s="61"/>
    </row>
    <row r="153" spans="1:102" ht="15.75" customHeight="1">
      <c r="A153" s="61"/>
      <c r="B153" s="61"/>
      <c r="C153" s="61"/>
      <c r="D153" s="61"/>
      <c r="AX153" s="61"/>
      <c r="AY153" s="61"/>
      <c r="AZ153" s="61"/>
      <c r="BN153" s="61"/>
      <c r="BO153" s="61"/>
      <c r="BP153" s="61"/>
      <c r="CT153" s="61"/>
      <c r="CU153" s="61"/>
      <c r="CV153" s="61"/>
      <c r="CW153" s="61"/>
      <c r="CX153" s="61"/>
    </row>
    <row r="154" spans="1:102" ht="15.75" customHeight="1">
      <c r="A154" s="61"/>
      <c r="B154" s="61"/>
      <c r="C154" s="61"/>
      <c r="D154" s="61"/>
      <c r="AX154" s="61"/>
      <c r="AY154" s="61"/>
      <c r="AZ154" s="61"/>
      <c r="BN154" s="61"/>
      <c r="BO154" s="61"/>
      <c r="BP154" s="61"/>
      <c r="CT154" s="61"/>
      <c r="CU154" s="61"/>
      <c r="CV154" s="61"/>
      <c r="CW154" s="61"/>
      <c r="CX154" s="61"/>
    </row>
    <row r="155" spans="1:102" ht="15.75" customHeight="1">
      <c r="A155" s="61"/>
      <c r="B155" s="61"/>
      <c r="C155" s="61"/>
      <c r="D155" s="61"/>
      <c r="AX155" s="61"/>
      <c r="AY155" s="61"/>
      <c r="AZ155" s="61"/>
      <c r="BN155" s="61"/>
      <c r="BO155" s="61"/>
      <c r="BP155" s="61"/>
      <c r="CT155" s="61"/>
      <c r="CU155" s="61"/>
      <c r="CV155" s="61"/>
      <c r="CW155" s="61"/>
      <c r="CX155" s="61"/>
    </row>
    <row r="156" spans="1:102" ht="15.75" customHeight="1">
      <c r="A156" s="61"/>
      <c r="B156" s="61"/>
      <c r="C156" s="61"/>
      <c r="D156" s="61"/>
      <c r="AX156" s="61"/>
      <c r="AY156" s="61"/>
      <c r="AZ156" s="61"/>
      <c r="BN156" s="61"/>
      <c r="BO156" s="61"/>
      <c r="BP156" s="61"/>
      <c r="CT156" s="61"/>
      <c r="CU156" s="61"/>
      <c r="CV156" s="61"/>
      <c r="CW156" s="61"/>
      <c r="CX156" s="61"/>
    </row>
    <row r="157" spans="1:102" ht="15.75" customHeight="1">
      <c r="A157" s="61"/>
      <c r="B157" s="61"/>
      <c r="C157" s="61"/>
      <c r="D157" s="61"/>
      <c r="AX157" s="61"/>
      <c r="AY157" s="61"/>
      <c r="AZ157" s="61"/>
      <c r="BN157" s="61"/>
      <c r="BO157" s="61"/>
      <c r="BP157" s="61"/>
      <c r="CT157" s="61"/>
      <c r="CU157" s="61"/>
      <c r="CV157" s="61"/>
      <c r="CW157" s="61"/>
      <c r="CX157" s="61"/>
    </row>
    <row r="158" spans="1:102" ht="15.75" customHeight="1">
      <c r="A158" s="61"/>
      <c r="B158" s="61"/>
      <c r="C158" s="61"/>
      <c r="D158" s="61"/>
      <c r="AX158" s="61"/>
      <c r="AY158" s="61"/>
      <c r="AZ158" s="61"/>
      <c r="BN158" s="61"/>
      <c r="BO158" s="61"/>
      <c r="BP158" s="61"/>
      <c r="CT158" s="61"/>
      <c r="CU158" s="61"/>
      <c r="CV158" s="61"/>
      <c r="CW158" s="61"/>
      <c r="CX158" s="61"/>
    </row>
    <row r="159" spans="1:102" ht="15.75" customHeight="1">
      <c r="A159" s="61"/>
      <c r="B159" s="61"/>
      <c r="C159" s="61"/>
      <c r="D159" s="61"/>
      <c r="AX159" s="61"/>
      <c r="AY159" s="61"/>
      <c r="AZ159" s="61"/>
      <c r="BN159" s="61"/>
      <c r="BO159" s="61"/>
      <c r="BP159" s="61"/>
      <c r="CT159" s="61"/>
      <c r="CU159" s="61"/>
      <c r="CV159" s="61"/>
      <c r="CW159" s="61"/>
      <c r="CX159" s="61"/>
    </row>
    <row r="160" spans="1:102" ht="15.75" customHeight="1">
      <c r="A160" s="61"/>
      <c r="B160" s="61"/>
      <c r="C160" s="61"/>
      <c r="D160" s="61"/>
      <c r="AX160" s="61"/>
      <c r="AY160" s="61"/>
      <c r="AZ160" s="61"/>
      <c r="BN160" s="61"/>
      <c r="BO160" s="61"/>
      <c r="BP160" s="61"/>
      <c r="CT160" s="61"/>
      <c r="CU160" s="61"/>
      <c r="CV160" s="61"/>
      <c r="CW160" s="61"/>
      <c r="CX160" s="61"/>
    </row>
    <row r="161" spans="1:102" ht="15.75" customHeight="1">
      <c r="A161" s="61"/>
      <c r="B161" s="61"/>
      <c r="C161" s="61"/>
      <c r="D161" s="61"/>
      <c r="AX161" s="61"/>
      <c r="AY161" s="61"/>
      <c r="AZ161" s="61"/>
      <c r="BN161" s="61"/>
      <c r="BO161" s="61"/>
      <c r="BP161" s="61"/>
      <c r="CT161" s="61"/>
      <c r="CU161" s="61"/>
      <c r="CV161" s="61"/>
      <c r="CW161" s="61"/>
      <c r="CX161" s="61"/>
    </row>
    <row r="162" spans="1:102" ht="15.75" customHeight="1">
      <c r="A162" s="61"/>
      <c r="B162" s="61"/>
      <c r="C162" s="61"/>
      <c r="D162" s="61"/>
      <c r="AX162" s="61"/>
      <c r="AY162" s="61"/>
      <c r="AZ162" s="61"/>
      <c r="BN162" s="61"/>
      <c r="BO162" s="61"/>
      <c r="BP162" s="61"/>
      <c r="CT162" s="61"/>
      <c r="CU162" s="61"/>
      <c r="CV162" s="61"/>
      <c r="CW162" s="61"/>
      <c r="CX162" s="61"/>
    </row>
    <row r="163" spans="1:102" ht="15.75" customHeight="1">
      <c r="A163" s="61"/>
      <c r="B163" s="61"/>
      <c r="C163" s="61"/>
      <c r="D163" s="61"/>
      <c r="AX163" s="61"/>
      <c r="AY163" s="61"/>
      <c r="AZ163" s="61"/>
      <c r="BN163" s="61"/>
      <c r="BO163" s="61"/>
      <c r="BP163" s="61"/>
      <c r="CT163" s="61"/>
      <c r="CU163" s="61"/>
      <c r="CV163" s="61"/>
      <c r="CW163" s="61"/>
      <c r="CX163" s="61"/>
    </row>
    <row r="164" spans="1:102" ht="15.75" customHeight="1">
      <c r="A164" s="61"/>
      <c r="B164" s="61"/>
      <c r="C164" s="61"/>
      <c r="D164" s="61"/>
      <c r="AX164" s="61"/>
      <c r="AY164" s="61"/>
      <c r="AZ164" s="61"/>
      <c r="BN164" s="61"/>
      <c r="BO164" s="61"/>
      <c r="BP164" s="61"/>
      <c r="CT164" s="61"/>
      <c r="CU164" s="61"/>
      <c r="CV164" s="61"/>
      <c r="CW164" s="61"/>
      <c r="CX164" s="61"/>
    </row>
    <row r="165" spans="1:102" ht="15.75" customHeight="1">
      <c r="A165" s="61"/>
      <c r="B165" s="61"/>
      <c r="C165" s="61"/>
      <c r="D165" s="61"/>
      <c r="AX165" s="61"/>
      <c r="AY165" s="61"/>
      <c r="AZ165" s="61"/>
      <c r="BN165" s="61"/>
      <c r="BO165" s="61"/>
      <c r="BP165" s="61"/>
      <c r="CT165" s="61"/>
      <c r="CU165" s="61"/>
      <c r="CV165" s="61"/>
      <c r="CW165" s="61"/>
      <c r="CX165" s="61"/>
    </row>
    <row r="166" spans="1:102" ht="15.75" customHeight="1">
      <c r="A166" s="61"/>
      <c r="B166" s="61"/>
      <c r="C166" s="61"/>
      <c r="D166" s="61"/>
      <c r="AX166" s="61"/>
      <c r="AY166" s="61"/>
      <c r="AZ166" s="61"/>
      <c r="BN166" s="61"/>
      <c r="BO166" s="61"/>
      <c r="BP166" s="61"/>
      <c r="CT166" s="61"/>
      <c r="CU166" s="61"/>
      <c r="CV166" s="61"/>
      <c r="CW166" s="61"/>
      <c r="CX166" s="61"/>
    </row>
    <row r="167" spans="1:102" ht="15.75" customHeight="1">
      <c r="A167" s="61"/>
      <c r="B167" s="61"/>
      <c r="C167" s="61"/>
      <c r="D167" s="61"/>
      <c r="AX167" s="61"/>
      <c r="AY167" s="61"/>
      <c r="AZ167" s="61"/>
      <c r="BN167" s="61"/>
      <c r="BO167" s="61"/>
      <c r="BP167" s="61"/>
      <c r="CT167" s="61"/>
      <c r="CU167" s="61"/>
      <c r="CV167" s="61"/>
      <c r="CW167" s="61"/>
      <c r="CX167" s="61"/>
    </row>
    <row r="168" spans="1:102" ht="15.75" customHeight="1">
      <c r="A168" s="61"/>
      <c r="B168" s="61"/>
      <c r="C168" s="61"/>
      <c r="D168" s="61"/>
      <c r="AX168" s="61"/>
      <c r="AY168" s="61"/>
      <c r="AZ168" s="61"/>
      <c r="BN168" s="61"/>
      <c r="BO168" s="61"/>
      <c r="BP168" s="61"/>
      <c r="CT168" s="61"/>
      <c r="CU168" s="61"/>
      <c r="CV168" s="61"/>
      <c r="CW168" s="61"/>
      <c r="CX168" s="61"/>
    </row>
    <row r="169" spans="1:102" ht="15.75" customHeight="1">
      <c r="A169" s="61"/>
      <c r="B169" s="61"/>
      <c r="C169" s="61"/>
      <c r="D169" s="61"/>
      <c r="AX169" s="61"/>
      <c r="AY169" s="61"/>
      <c r="AZ169" s="61"/>
      <c r="BN169" s="61"/>
      <c r="BO169" s="61"/>
      <c r="BP169" s="61"/>
      <c r="CT169" s="61"/>
      <c r="CU169" s="61"/>
      <c r="CV169" s="61"/>
      <c r="CW169" s="61"/>
      <c r="CX169" s="61"/>
    </row>
    <row r="170" spans="1:102" ht="15.75" customHeight="1">
      <c r="A170" s="61"/>
      <c r="B170" s="61"/>
      <c r="C170" s="61"/>
      <c r="D170" s="61"/>
      <c r="AX170" s="61"/>
      <c r="AY170" s="61"/>
      <c r="AZ170" s="61"/>
      <c r="BN170" s="61"/>
      <c r="BO170" s="61"/>
      <c r="BP170" s="61"/>
      <c r="CT170" s="61"/>
      <c r="CU170" s="61"/>
      <c r="CV170" s="61"/>
      <c r="CW170" s="61"/>
      <c r="CX170" s="61"/>
    </row>
    <row r="171" spans="1:102" ht="15.75" customHeight="1">
      <c r="A171" s="61"/>
      <c r="B171" s="61"/>
      <c r="C171" s="61"/>
      <c r="D171" s="61"/>
      <c r="AX171" s="61"/>
      <c r="AY171" s="61"/>
      <c r="AZ171" s="61"/>
      <c r="BN171" s="61"/>
      <c r="BO171" s="61"/>
      <c r="BP171" s="61"/>
      <c r="CT171" s="61"/>
      <c r="CU171" s="61"/>
      <c r="CV171" s="61"/>
      <c r="CW171" s="61"/>
      <c r="CX171" s="61"/>
    </row>
    <row r="172" spans="1:102" ht="15.75" customHeight="1">
      <c r="A172" s="61"/>
      <c r="B172" s="61"/>
      <c r="C172" s="61"/>
      <c r="D172" s="61"/>
      <c r="AX172" s="61"/>
      <c r="AY172" s="61"/>
      <c r="AZ172" s="61"/>
      <c r="BN172" s="61"/>
      <c r="BO172" s="61"/>
      <c r="BP172" s="61"/>
      <c r="CT172" s="61"/>
      <c r="CU172" s="61"/>
      <c r="CV172" s="61"/>
      <c r="CW172" s="61"/>
      <c r="CX172" s="61"/>
    </row>
    <row r="173" spans="1:102" ht="15.75" customHeight="1">
      <c r="A173" s="61"/>
      <c r="B173" s="61"/>
      <c r="C173" s="61"/>
      <c r="D173" s="61"/>
      <c r="AX173" s="61"/>
      <c r="AY173" s="61"/>
      <c r="AZ173" s="61"/>
      <c r="BN173" s="61"/>
      <c r="BO173" s="61"/>
      <c r="BP173" s="61"/>
      <c r="CT173" s="61"/>
      <c r="CU173" s="61"/>
      <c r="CV173" s="61"/>
      <c r="CW173" s="61"/>
      <c r="CX173" s="61"/>
    </row>
    <row r="174" spans="1:102" ht="15.75" customHeight="1">
      <c r="A174" s="61"/>
      <c r="B174" s="61"/>
      <c r="C174" s="61"/>
      <c r="D174" s="61"/>
      <c r="AX174" s="61"/>
      <c r="AY174" s="61"/>
      <c r="AZ174" s="61"/>
      <c r="BN174" s="61"/>
      <c r="BO174" s="61"/>
      <c r="BP174" s="61"/>
      <c r="CT174" s="61"/>
      <c r="CU174" s="61"/>
      <c r="CV174" s="61"/>
      <c r="CW174" s="61"/>
      <c r="CX174" s="61"/>
    </row>
    <row r="175" spans="1:102" ht="15.75" customHeight="1">
      <c r="A175" s="61"/>
      <c r="B175" s="61"/>
      <c r="C175" s="61"/>
      <c r="D175" s="61"/>
      <c r="AX175" s="61"/>
      <c r="AY175" s="61"/>
      <c r="AZ175" s="61"/>
      <c r="BN175" s="61"/>
      <c r="BO175" s="61"/>
      <c r="BP175" s="61"/>
      <c r="CT175" s="61"/>
      <c r="CU175" s="61"/>
      <c r="CV175" s="61"/>
      <c r="CW175" s="61"/>
      <c r="CX175" s="61"/>
    </row>
    <row r="176" spans="1:102" ht="15.75" customHeight="1">
      <c r="A176" s="61"/>
      <c r="B176" s="61"/>
      <c r="C176" s="61"/>
      <c r="D176" s="61"/>
      <c r="AX176" s="61"/>
      <c r="AY176" s="61"/>
      <c r="AZ176" s="61"/>
      <c r="BN176" s="61"/>
      <c r="BO176" s="61"/>
      <c r="BP176" s="61"/>
      <c r="CT176" s="61"/>
      <c r="CU176" s="61"/>
      <c r="CV176" s="61"/>
      <c r="CW176" s="61"/>
      <c r="CX176" s="61"/>
    </row>
    <row r="177" spans="1:102" ht="15.75" customHeight="1">
      <c r="A177" s="61"/>
      <c r="B177" s="61"/>
      <c r="C177" s="61"/>
      <c r="D177" s="61"/>
      <c r="AX177" s="61"/>
      <c r="AY177" s="61"/>
      <c r="AZ177" s="61"/>
      <c r="BN177" s="61"/>
      <c r="BO177" s="61"/>
      <c r="BP177" s="61"/>
      <c r="CT177" s="61"/>
      <c r="CU177" s="61"/>
      <c r="CV177" s="61"/>
      <c r="CW177" s="61"/>
      <c r="CX177" s="61"/>
    </row>
    <row r="178" spans="1:102" ht="15.75" customHeight="1">
      <c r="A178" s="61"/>
      <c r="B178" s="61"/>
      <c r="C178" s="61"/>
      <c r="D178" s="61"/>
      <c r="AX178" s="61"/>
      <c r="AY178" s="61"/>
      <c r="AZ178" s="61"/>
      <c r="BN178" s="61"/>
      <c r="BO178" s="61"/>
      <c r="BP178" s="61"/>
      <c r="CT178" s="61"/>
      <c r="CU178" s="61"/>
      <c r="CV178" s="61"/>
      <c r="CW178" s="61"/>
      <c r="CX178" s="61"/>
    </row>
    <row r="179" spans="1:102" ht="15.75" customHeight="1">
      <c r="A179" s="61"/>
      <c r="B179" s="61"/>
      <c r="C179" s="61"/>
      <c r="D179" s="61"/>
      <c r="AX179" s="61"/>
      <c r="AY179" s="61"/>
      <c r="AZ179" s="61"/>
      <c r="BN179" s="61"/>
      <c r="BO179" s="61"/>
      <c r="BP179" s="61"/>
      <c r="CT179" s="61"/>
      <c r="CU179" s="61"/>
      <c r="CV179" s="61"/>
      <c r="CW179" s="61"/>
      <c r="CX179" s="61"/>
    </row>
    <row r="180" spans="1:102" ht="15.75" customHeight="1">
      <c r="A180" s="61"/>
      <c r="B180" s="61"/>
      <c r="C180" s="61"/>
      <c r="D180" s="61"/>
      <c r="AX180" s="61"/>
      <c r="AY180" s="61"/>
      <c r="AZ180" s="61"/>
      <c r="BN180" s="61"/>
      <c r="BO180" s="61"/>
      <c r="BP180" s="61"/>
      <c r="CT180" s="61"/>
      <c r="CU180" s="61"/>
      <c r="CV180" s="61"/>
      <c r="CW180" s="61"/>
      <c r="CX180" s="61"/>
    </row>
    <row r="181" spans="1:102" ht="15.75" customHeight="1">
      <c r="A181" s="61"/>
      <c r="B181" s="61"/>
      <c r="C181" s="61"/>
      <c r="D181" s="61"/>
      <c r="AX181" s="61"/>
      <c r="AY181" s="61"/>
      <c r="AZ181" s="61"/>
      <c r="BN181" s="61"/>
      <c r="BO181" s="61"/>
      <c r="BP181" s="61"/>
      <c r="CT181" s="61"/>
      <c r="CU181" s="61"/>
      <c r="CV181" s="61"/>
      <c r="CW181" s="61"/>
      <c r="CX181" s="61"/>
    </row>
    <row r="182" spans="1:102" ht="15.75" customHeight="1">
      <c r="A182" s="61"/>
      <c r="B182" s="61"/>
      <c r="C182" s="61"/>
      <c r="D182" s="61"/>
      <c r="AX182" s="61"/>
      <c r="AY182" s="61"/>
      <c r="AZ182" s="61"/>
      <c r="BN182" s="61"/>
      <c r="BO182" s="61"/>
      <c r="BP182" s="61"/>
      <c r="CT182" s="61"/>
      <c r="CU182" s="61"/>
      <c r="CV182" s="61"/>
      <c r="CW182" s="61"/>
      <c r="CX182" s="61"/>
    </row>
    <row r="183" spans="1:102" ht="15.75" customHeight="1">
      <c r="A183" s="61"/>
      <c r="B183" s="61"/>
      <c r="C183" s="61"/>
      <c r="D183" s="61"/>
      <c r="AX183" s="61"/>
      <c r="AY183" s="61"/>
      <c r="AZ183" s="61"/>
      <c r="BN183" s="61"/>
      <c r="BO183" s="61"/>
      <c r="BP183" s="61"/>
      <c r="CT183" s="61"/>
      <c r="CU183" s="61"/>
      <c r="CV183" s="61"/>
      <c r="CW183" s="61"/>
      <c r="CX183" s="61"/>
    </row>
    <row r="184" spans="1:102" ht="15.75" customHeight="1">
      <c r="A184" s="61"/>
      <c r="B184" s="61"/>
      <c r="C184" s="61"/>
      <c r="D184" s="61"/>
      <c r="AX184" s="61"/>
      <c r="AY184" s="61"/>
      <c r="AZ184" s="61"/>
      <c r="BN184" s="61"/>
      <c r="BO184" s="61"/>
      <c r="BP184" s="61"/>
      <c r="CT184" s="61"/>
      <c r="CU184" s="61"/>
      <c r="CV184" s="61"/>
      <c r="CW184" s="61"/>
      <c r="CX184" s="61"/>
    </row>
    <row r="185" spans="1:102" ht="15.75" customHeight="1">
      <c r="A185" s="61"/>
      <c r="B185" s="61"/>
      <c r="C185" s="61"/>
      <c r="D185" s="61"/>
      <c r="AX185" s="61"/>
      <c r="AY185" s="61"/>
      <c r="AZ185" s="61"/>
      <c r="BN185" s="61"/>
      <c r="BO185" s="61"/>
      <c r="BP185" s="61"/>
      <c r="CT185" s="61"/>
      <c r="CU185" s="61"/>
      <c r="CV185" s="61"/>
      <c r="CW185" s="61"/>
      <c r="CX185" s="61"/>
    </row>
    <row r="186" spans="1:102" ht="15.75" customHeight="1">
      <c r="A186" s="61"/>
      <c r="B186" s="61"/>
      <c r="C186" s="61"/>
      <c r="D186" s="61"/>
      <c r="AX186" s="61"/>
      <c r="AY186" s="61"/>
      <c r="AZ186" s="61"/>
      <c r="BN186" s="61"/>
      <c r="BO186" s="61"/>
      <c r="BP186" s="61"/>
      <c r="CT186" s="61"/>
      <c r="CU186" s="61"/>
      <c r="CV186" s="61"/>
      <c r="CW186" s="61"/>
      <c r="CX186" s="61"/>
    </row>
    <row r="187" spans="1:102" ht="15.75" customHeight="1">
      <c r="A187" s="61"/>
      <c r="B187" s="61"/>
      <c r="C187" s="61"/>
      <c r="D187" s="61"/>
      <c r="AX187" s="61"/>
      <c r="AY187" s="61"/>
      <c r="AZ187" s="61"/>
      <c r="BN187" s="61"/>
      <c r="BO187" s="61"/>
      <c r="BP187" s="61"/>
      <c r="CT187" s="61"/>
      <c r="CU187" s="61"/>
      <c r="CV187" s="61"/>
      <c r="CW187" s="61"/>
      <c r="CX187" s="61"/>
    </row>
    <row r="188" spans="1:102" ht="15.75" customHeight="1">
      <c r="A188" s="61"/>
      <c r="B188" s="61"/>
      <c r="C188" s="61"/>
      <c r="D188" s="61"/>
      <c r="AX188" s="61"/>
      <c r="AY188" s="61"/>
      <c r="AZ188" s="61"/>
      <c r="BN188" s="61"/>
      <c r="BO188" s="61"/>
      <c r="BP188" s="61"/>
      <c r="CT188" s="61"/>
      <c r="CU188" s="61"/>
      <c r="CV188" s="61"/>
      <c r="CW188" s="61"/>
      <c r="CX188" s="61"/>
    </row>
    <row r="189" spans="1:102" ht="15.75" customHeight="1">
      <c r="A189" s="61"/>
      <c r="B189" s="61"/>
      <c r="C189" s="61"/>
      <c r="D189" s="61"/>
      <c r="AX189" s="61"/>
      <c r="AY189" s="61"/>
      <c r="AZ189" s="61"/>
      <c r="BN189" s="61"/>
      <c r="BO189" s="61"/>
      <c r="BP189" s="61"/>
      <c r="CT189" s="61"/>
      <c r="CU189" s="61"/>
      <c r="CV189" s="61"/>
      <c r="CW189" s="61"/>
      <c r="CX189" s="61"/>
    </row>
    <row r="190" spans="1:102" ht="15.75" customHeight="1">
      <c r="A190" s="61"/>
      <c r="B190" s="61"/>
      <c r="C190" s="61"/>
      <c r="D190" s="61"/>
      <c r="AX190" s="61"/>
      <c r="AY190" s="61"/>
      <c r="AZ190" s="61"/>
      <c r="BN190" s="61"/>
      <c r="BO190" s="61"/>
      <c r="BP190" s="61"/>
      <c r="CT190" s="61"/>
      <c r="CU190" s="61"/>
      <c r="CV190" s="61"/>
      <c r="CW190" s="61"/>
      <c r="CX190" s="61"/>
    </row>
    <row r="191" spans="1:102" ht="15.75" customHeight="1">
      <c r="A191" s="61"/>
      <c r="B191" s="61"/>
      <c r="C191" s="61"/>
      <c r="D191" s="61"/>
      <c r="AX191" s="61"/>
      <c r="AY191" s="61"/>
      <c r="AZ191" s="61"/>
      <c r="BN191" s="61"/>
      <c r="BO191" s="61"/>
      <c r="BP191" s="61"/>
      <c r="CT191" s="61"/>
      <c r="CU191" s="61"/>
      <c r="CV191" s="61"/>
      <c r="CW191" s="61"/>
      <c r="CX191" s="61"/>
    </row>
    <row r="192" spans="1:102" ht="15.75" customHeight="1">
      <c r="A192" s="61"/>
      <c r="B192" s="61"/>
      <c r="C192" s="61"/>
      <c r="D192" s="61"/>
      <c r="AX192" s="61"/>
      <c r="AY192" s="61"/>
      <c r="AZ192" s="61"/>
      <c r="BN192" s="61"/>
      <c r="BO192" s="61"/>
      <c r="BP192" s="61"/>
      <c r="CT192" s="61"/>
      <c r="CU192" s="61"/>
      <c r="CV192" s="61"/>
      <c r="CW192" s="61"/>
      <c r="CX192" s="61"/>
    </row>
    <row r="193" spans="1:102" ht="15.75" customHeight="1">
      <c r="A193" s="61"/>
      <c r="B193" s="61"/>
      <c r="C193" s="61"/>
      <c r="D193" s="61"/>
      <c r="AX193" s="61"/>
      <c r="AY193" s="61"/>
      <c r="AZ193" s="61"/>
      <c r="BN193" s="61"/>
      <c r="BO193" s="61"/>
      <c r="BP193" s="61"/>
      <c r="CT193" s="61"/>
      <c r="CU193" s="61"/>
      <c r="CV193" s="61"/>
      <c r="CW193" s="61"/>
      <c r="CX193" s="61"/>
    </row>
    <row r="194" spans="1:102" ht="15.75" customHeight="1">
      <c r="A194" s="61"/>
      <c r="B194" s="61"/>
      <c r="C194" s="61"/>
      <c r="D194" s="61"/>
      <c r="AX194" s="61"/>
      <c r="AY194" s="61"/>
      <c r="AZ194" s="61"/>
      <c r="BN194" s="61"/>
      <c r="BO194" s="61"/>
      <c r="BP194" s="61"/>
      <c r="CT194" s="61"/>
      <c r="CU194" s="61"/>
      <c r="CV194" s="61"/>
      <c r="CW194" s="61"/>
      <c r="CX194" s="61"/>
    </row>
    <row r="195" spans="1:102" ht="15.75" customHeight="1">
      <c r="A195" s="61"/>
      <c r="B195" s="61"/>
      <c r="C195" s="61"/>
      <c r="D195" s="61"/>
      <c r="AX195" s="61"/>
      <c r="AY195" s="61"/>
      <c r="AZ195" s="61"/>
      <c r="BN195" s="61"/>
      <c r="BO195" s="61"/>
      <c r="BP195" s="61"/>
      <c r="CT195" s="61"/>
      <c r="CU195" s="61"/>
      <c r="CV195" s="61"/>
      <c r="CW195" s="61"/>
      <c r="CX195" s="61"/>
    </row>
    <row r="196" spans="1:102" ht="15.75" customHeight="1">
      <c r="A196" s="61"/>
      <c r="B196" s="61"/>
      <c r="C196" s="61"/>
      <c r="D196" s="61"/>
      <c r="AX196" s="61"/>
      <c r="AY196" s="61"/>
      <c r="AZ196" s="61"/>
      <c r="BN196" s="61"/>
      <c r="BO196" s="61"/>
      <c r="BP196" s="61"/>
      <c r="CT196" s="61"/>
      <c r="CU196" s="61"/>
      <c r="CV196" s="61"/>
      <c r="CW196" s="61"/>
      <c r="CX196" s="61"/>
    </row>
    <row r="197" spans="1:102" ht="15.75" customHeight="1">
      <c r="A197" s="61"/>
      <c r="B197" s="61"/>
      <c r="C197" s="61"/>
      <c r="D197" s="61"/>
      <c r="AX197" s="61"/>
      <c r="AY197" s="61"/>
      <c r="AZ197" s="61"/>
      <c r="BN197" s="61"/>
      <c r="BO197" s="61"/>
      <c r="BP197" s="61"/>
      <c r="CT197" s="61"/>
      <c r="CU197" s="61"/>
      <c r="CV197" s="61"/>
      <c r="CW197" s="61"/>
      <c r="CX197" s="61"/>
    </row>
    <row r="198" spans="1:102" ht="15.75" customHeight="1">
      <c r="A198" s="61"/>
      <c r="B198" s="61"/>
      <c r="C198" s="61"/>
      <c r="D198" s="61"/>
      <c r="AX198" s="61"/>
      <c r="AY198" s="61"/>
      <c r="AZ198" s="61"/>
      <c r="BN198" s="61"/>
      <c r="BO198" s="61"/>
      <c r="BP198" s="61"/>
      <c r="CT198" s="61"/>
      <c r="CU198" s="61"/>
      <c r="CV198" s="61"/>
      <c r="CW198" s="61"/>
      <c r="CX198" s="61"/>
    </row>
    <row r="199" spans="1:102" ht="15.75" customHeight="1">
      <c r="A199" s="61"/>
      <c r="B199" s="61"/>
      <c r="C199" s="61"/>
      <c r="D199" s="61"/>
      <c r="AX199" s="61"/>
      <c r="AY199" s="61"/>
      <c r="AZ199" s="61"/>
      <c r="BN199" s="61"/>
      <c r="BO199" s="61"/>
      <c r="BP199" s="61"/>
      <c r="CT199" s="61"/>
      <c r="CU199" s="61"/>
      <c r="CV199" s="61"/>
      <c r="CW199" s="61"/>
      <c r="CX199" s="61"/>
    </row>
    <row r="200" spans="1:102" ht="15.75" customHeight="1">
      <c r="A200" s="61"/>
      <c r="B200" s="61"/>
      <c r="C200" s="61"/>
      <c r="D200" s="61"/>
      <c r="AX200" s="61"/>
      <c r="AY200" s="61"/>
      <c r="AZ200" s="61"/>
      <c r="BN200" s="61"/>
      <c r="BO200" s="61"/>
      <c r="BP200" s="61"/>
      <c r="CT200" s="61"/>
      <c r="CU200" s="61"/>
      <c r="CV200" s="61"/>
      <c r="CW200" s="61"/>
      <c r="CX200" s="61"/>
    </row>
    <row r="201" spans="1:102" ht="15.75" customHeight="1">
      <c r="A201" s="61"/>
      <c r="B201" s="61"/>
      <c r="C201" s="61"/>
      <c r="D201" s="61"/>
      <c r="AX201" s="61"/>
      <c r="AY201" s="61"/>
      <c r="AZ201" s="61"/>
      <c r="BN201" s="61"/>
      <c r="BO201" s="61"/>
      <c r="BP201" s="61"/>
      <c r="CT201" s="61"/>
      <c r="CU201" s="61"/>
      <c r="CV201" s="61"/>
      <c r="CW201" s="61"/>
      <c r="CX201" s="61"/>
    </row>
    <row r="202" spans="1:102" ht="15.75" customHeight="1">
      <c r="A202" s="61"/>
      <c r="B202" s="61"/>
      <c r="C202" s="61"/>
      <c r="D202" s="61"/>
      <c r="AX202" s="61"/>
      <c r="AY202" s="61"/>
      <c r="AZ202" s="61"/>
      <c r="BN202" s="61"/>
      <c r="BO202" s="61"/>
      <c r="BP202" s="61"/>
      <c r="CT202" s="61"/>
      <c r="CU202" s="61"/>
      <c r="CV202" s="61"/>
      <c r="CW202" s="61"/>
      <c r="CX202" s="61"/>
    </row>
    <row r="203" spans="1:102" ht="15.75" customHeight="1">
      <c r="A203" s="61"/>
      <c r="B203" s="61"/>
      <c r="C203" s="61"/>
      <c r="D203" s="61"/>
      <c r="AX203" s="61"/>
      <c r="AY203" s="61"/>
      <c r="AZ203" s="61"/>
      <c r="BN203" s="61"/>
      <c r="BO203" s="61"/>
      <c r="BP203" s="61"/>
      <c r="CT203" s="61"/>
      <c r="CU203" s="61"/>
      <c r="CV203" s="61"/>
      <c r="CW203" s="61"/>
      <c r="CX203" s="61"/>
    </row>
    <row r="204" spans="1:102" ht="15.75" customHeight="1">
      <c r="A204" s="61"/>
      <c r="B204" s="61"/>
      <c r="C204" s="61"/>
      <c r="D204" s="61"/>
      <c r="AX204" s="61"/>
      <c r="AY204" s="61"/>
      <c r="AZ204" s="61"/>
      <c r="BN204" s="61"/>
      <c r="BO204" s="61"/>
      <c r="BP204" s="61"/>
      <c r="CT204" s="61"/>
      <c r="CU204" s="61"/>
      <c r="CV204" s="61"/>
      <c r="CW204" s="61"/>
      <c r="CX204" s="61"/>
    </row>
    <row r="205" spans="1:102" ht="15.75" customHeight="1">
      <c r="A205" s="61"/>
      <c r="B205" s="61"/>
      <c r="C205" s="61"/>
      <c r="D205" s="61"/>
      <c r="AX205" s="61"/>
      <c r="AY205" s="61"/>
      <c r="AZ205" s="61"/>
      <c r="BN205" s="61"/>
      <c r="BO205" s="61"/>
      <c r="BP205" s="61"/>
      <c r="CT205" s="61"/>
      <c r="CU205" s="61"/>
      <c r="CV205" s="61"/>
      <c r="CW205" s="61"/>
      <c r="CX205" s="61"/>
    </row>
    <row r="206" spans="1:102" ht="15.75" customHeight="1">
      <c r="A206" s="61"/>
      <c r="B206" s="61"/>
      <c r="C206" s="61"/>
      <c r="D206" s="61"/>
      <c r="AX206" s="61"/>
      <c r="AY206" s="61"/>
      <c r="AZ206" s="61"/>
      <c r="BN206" s="61"/>
      <c r="BO206" s="61"/>
      <c r="BP206" s="61"/>
      <c r="CT206" s="61"/>
      <c r="CU206" s="61"/>
      <c r="CV206" s="61"/>
      <c r="CW206" s="61"/>
      <c r="CX206" s="61"/>
    </row>
    <row r="207" spans="1:102" ht="15.75" customHeight="1">
      <c r="A207" s="61"/>
      <c r="B207" s="61"/>
      <c r="C207" s="61"/>
      <c r="D207" s="61"/>
      <c r="AX207" s="61"/>
      <c r="AY207" s="61"/>
      <c r="AZ207" s="61"/>
      <c r="BN207" s="61"/>
      <c r="BO207" s="61"/>
      <c r="BP207" s="61"/>
      <c r="CT207" s="61"/>
      <c r="CU207" s="61"/>
      <c r="CV207" s="61"/>
      <c r="CW207" s="61"/>
      <c r="CX207" s="61"/>
    </row>
    <row r="208" spans="1:102" ht="15.75" customHeight="1">
      <c r="A208" s="61"/>
      <c r="B208" s="61"/>
      <c r="C208" s="61"/>
      <c r="D208" s="61"/>
      <c r="AX208" s="61"/>
      <c r="AY208" s="61"/>
      <c r="AZ208" s="61"/>
      <c r="BN208" s="61"/>
      <c r="BO208" s="61"/>
      <c r="BP208" s="61"/>
      <c r="CT208" s="61"/>
      <c r="CU208" s="61"/>
      <c r="CV208" s="61"/>
      <c r="CW208" s="61"/>
      <c r="CX208" s="61"/>
    </row>
    <row r="209" spans="1:102" ht="15.75" customHeight="1">
      <c r="A209" s="61"/>
      <c r="B209" s="61"/>
      <c r="C209" s="61"/>
      <c r="D209" s="61"/>
      <c r="AX209" s="61"/>
      <c r="AY209" s="61"/>
      <c r="AZ209" s="61"/>
      <c r="BN209" s="61"/>
      <c r="BO209" s="61"/>
      <c r="BP209" s="61"/>
      <c r="CT209" s="61"/>
      <c r="CU209" s="61"/>
      <c r="CV209" s="61"/>
      <c r="CW209" s="61"/>
      <c r="CX209" s="61"/>
    </row>
    <row r="210" spans="1:102" ht="15.75" customHeight="1">
      <c r="A210" s="61"/>
      <c r="B210" s="61"/>
      <c r="C210" s="61"/>
      <c r="D210" s="61"/>
      <c r="AX210" s="61"/>
      <c r="AY210" s="61"/>
      <c r="AZ210" s="61"/>
      <c r="BN210" s="61"/>
      <c r="BO210" s="61"/>
      <c r="BP210" s="61"/>
      <c r="CT210" s="61"/>
      <c r="CU210" s="61"/>
      <c r="CV210" s="61"/>
      <c r="CW210" s="61"/>
      <c r="CX210" s="61"/>
    </row>
    <row r="211" spans="1:102" ht="15.75" customHeight="1">
      <c r="A211" s="61"/>
      <c r="B211" s="61"/>
      <c r="C211" s="61"/>
      <c r="D211" s="61"/>
      <c r="AX211" s="61"/>
      <c r="AY211" s="61"/>
      <c r="AZ211" s="61"/>
      <c r="BN211" s="61"/>
      <c r="BO211" s="61"/>
      <c r="BP211" s="61"/>
      <c r="CT211" s="61"/>
      <c r="CU211" s="61"/>
      <c r="CV211" s="61"/>
      <c r="CW211" s="61"/>
      <c r="CX211" s="61"/>
    </row>
    <row r="212" spans="1:102" ht="15.75" customHeight="1">
      <c r="A212" s="61"/>
      <c r="B212" s="61"/>
      <c r="C212" s="61"/>
      <c r="D212" s="61"/>
      <c r="AX212" s="61"/>
      <c r="AY212" s="61"/>
      <c r="AZ212" s="61"/>
      <c r="BN212" s="61"/>
      <c r="BO212" s="61"/>
      <c r="BP212" s="61"/>
      <c r="CT212" s="61"/>
      <c r="CU212" s="61"/>
      <c r="CV212" s="61"/>
      <c r="CW212" s="61"/>
      <c r="CX212" s="61"/>
    </row>
    <row r="213" spans="1:102" ht="15.75" customHeight="1">
      <c r="A213" s="61"/>
      <c r="B213" s="61"/>
      <c r="C213" s="61"/>
      <c r="D213" s="61"/>
      <c r="AX213" s="61"/>
      <c r="AY213" s="61"/>
      <c r="AZ213" s="61"/>
      <c r="BN213" s="61"/>
      <c r="BO213" s="61"/>
      <c r="BP213" s="61"/>
      <c r="CT213" s="61"/>
      <c r="CU213" s="61"/>
      <c r="CV213" s="61"/>
      <c r="CW213" s="61"/>
      <c r="CX213" s="61"/>
    </row>
    <row r="214" spans="1:102" ht="15.75" customHeight="1">
      <c r="A214" s="61"/>
      <c r="B214" s="61"/>
      <c r="C214" s="61"/>
      <c r="D214" s="61"/>
      <c r="AX214" s="61"/>
      <c r="AY214" s="61"/>
      <c r="AZ214" s="61"/>
      <c r="BN214" s="61"/>
      <c r="BO214" s="61"/>
      <c r="BP214" s="61"/>
      <c r="CT214" s="61"/>
      <c r="CU214" s="61"/>
      <c r="CV214" s="61"/>
      <c r="CW214" s="61"/>
      <c r="CX214" s="61"/>
    </row>
    <row r="215" spans="1:102" ht="15.75" customHeight="1">
      <c r="A215" s="61"/>
      <c r="B215" s="61"/>
      <c r="C215" s="61"/>
      <c r="D215" s="61"/>
      <c r="AX215" s="61"/>
      <c r="AY215" s="61"/>
      <c r="AZ215" s="61"/>
      <c r="BN215" s="61"/>
      <c r="BO215" s="61"/>
      <c r="BP215" s="61"/>
      <c r="CT215" s="61"/>
      <c r="CU215" s="61"/>
      <c r="CV215" s="61"/>
      <c r="CW215" s="61"/>
      <c r="CX215" s="61"/>
    </row>
    <row r="216" spans="1:102" ht="15.75" customHeight="1">
      <c r="A216" s="61"/>
      <c r="B216" s="61"/>
      <c r="C216" s="61"/>
      <c r="D216" s="61"/>
      <c r="AX216" s="61"/>
      <c r="AY216" s="61"/>
      <c r="AZ216" s="61"/>
      <c r="BN216" s="61"/>
      <c r="BO216" s="61"/>
      <c r="BP216" s="61"/>
      <c r="CT216" s="61"/>
      <c r="CU216" s="61"/>
      <c r="CV216" s="61"/>
      <c r="CW216" s="61"/>
      <c r="CX216" s="61"/>
    </row>
    <row r="217" spans="1:102" ht="15.75" customHeight="1">
      <c r="A217" s="61"/>
      <c r="B217" s="61"/>
      <c r="C217" s="61"/>
      <c r="D217" s="61"/>
      <c r="AX217" s="61"/>
      <c r="AY217" s="61"/>
      <c r="AZ217" s="61"/>
      <c r="BN217" s="61"/>
      <c r="BO217" s="61"/>
      <c r="BP217" s="61"/>
      <c r="CT217" s="61"/>
      <c r="CU217" s="61"/>
      <c r="CV217" s="61"/>
      <c r="CW217" s="61"/>
      <c r="CX217" s="61"/>
    </row>
    <row r="218" spans="1:102" ht="15.75" customHeight="1">
      <c r="A218" s="61"/>
      <c r="B218" s="61"/>
      <c r="C218" s="61"/>
      <c r="D218" s="61"/>
      <c r="AX218" s="61"/>
      <c r="AY218" s="61"/>
      <c r="AZ218" s="61"/>
      <c r="BN218" s="61"/>
      <c r="BO218" s="61"/>
      <c r="BP218" s="61"/>
      <c r="CT218" s="61"/>
      <c r="CU218" s="61"/>
      <c r="CV218" s="61"/>
      <c r="CW218" s="61"/>
      <c r="CX218" s="61"/>
    </row>
    <row r="219" spans="1:102" ht="15.75" customHeight="1">
      <c r="A219" s="61"/>
      <c r="B219" s="61"/>
      <c r="C219" s="61"/>
      <c r="D219" s="61"/>
      <c r="AX219" s="61"/>
      <c r="AY219" s="61"/>
      <c r="AZ219" s="61"/>
      <c r="BN219" s="61"/>
      <c r="BO219" s="61"/>
      <c r="BP219" s="61"/>
      <c r="CT219" s="61"/>
      <c r="CU219" s="61"/>
      <c r="CV219" s="61"/>
      <c r="CW219" s="61"/>
      <c r="CX219" s="61"/>
    </row>
    <row r="220" spans="1:102" ht="15.75" customHeight="1">
      <c r="A220" s="61"/>
      <c r="B220" s="61"/>
      <c r="C220" s="61"/>
      <c r="D220" s="61"/>
      <c r="AX220" s="61"/>
      <c r="AY220" s="61"/>
      <c r="AZ220" s="61"/>
      <c r="BN220" s="61"/>
      <c r="BO220" s="61"/>
      <c r="BP220" s="61"/>
      <c r="CT220" s="61"/>
      <c r="CU220" s="61"/>
      <c r="CV220" s="61"/>
      <c r="CW220" s="61"/>
      <c r="CX220" s="61"/>
    </row>
    <row r="221" spans="1:102" ht="15.75" customHeight="1">
      <c r="A221" s="61"/>
      <c r="B221" s="61"/>
      <c r="C221" s="61"/>
      <c r="D221" s="61"/>
      <c r="AX221" s="61"/>
      <c r="AY221" s="61"/>
      <c r="AZ221" s="61"/>
      <c r="BN221" s="61"/>
      <c r="BO221" s="61"/>
      <c r="BP221" s="61"/>
      <c r="CT221" s="61"/>
      <c r="CU221" s="61"/>
      <c r="CV221" s="61"/>
      <c r="CW221" s="61"/>
      <c r="CX221" s="61"/>
    </row>
    <row r="222" spans="1:102" ht="15.75" customHeight="1">
      <c r="A222" s="61"/>
      <c r="B222" s="61"/>
      <c r="C222" s="61"/>
      <c r="D222" s="61"/>
      <c r="AX222" s="61"/>
      <c r="AY222" s="61"/>
      <c r="AZ222" s="61"/>
      <c r="BN222" s="61"/>
      <c r="BO222" s="61"/>
      <c r="BP222" s="61"/>
      <c r="CT222" s="61"/>
      <c r="CU222" s="61"/>
      <c r="CV222" s="61"/>
      <c r="CW222" s="61"/>
      <c r="CX222" s="61"/>
    </row>
    <row r="223" spans="1:102" ht="15.75" customHeight="1">
      <c r="A223" s="61"/>
      <c r="B223" s="61"/>
      <c r="C223" s="61"/>
      <c r="D223" s="61"/>
      <c r="AX223" s="61"/>
      <c r="AY223" s="61"/>
      <c r="AZ223" s="61"/>
      <c r="BN223" s="61"/>
      <c r="BO223" s="61"/>
      <c r="BP223" s="61"/>
      <c r="CT223" s="61"/>
      <c r="CU223" s="61"/>
      <c r="CV223" s="61"/>
      <c r="CW223" s="61"/>
      <c r="CX223" s="61"/>
    </row>
    <row r="224" spans="1:102" ht="15.75" customHeight="1">
      <c r="A224" s="61"/>
      <c r="B224" s="61"/>
      <c r="C224" s="61"/>
      <c r="D224" s="61"/>
      <c r="AX224" s="61"/>
      <c r="AY224" s="61"/>
      <c r="AZ224" s="61"/>
      <c r="BN224" s="61"/>
      <c r="BO224" s="61"/>
      <c r="BP224" s="61"/>
      <c r="CT224" s="61"/>
      <c r="CU224" s="61"/>
      <c r="CV224" s="61"/>
      <c r="CW224" s="61"/>
      <c r="CX224" s="61"/>
    </row>
    <row r="225" spans="1:102" ht="15.75" customHeight="1">
      <c r="A225" s="61"/>
      <c r="B225" s="61"/>
      <c r="C225" s="61"/>
      <c r="D225" s="61"/>
      <c r="AX225" s="61"/>
      <c r="AY225" s="61"/>
      <c r="AZ225" s="61"/>
      <c r="BN225" s="61"/>
      <c r="BO225" s="61"/>
      <c r="BP225" s="61"/>
      <c r="CT225" s="61"/>
      <c r="CU225" s="61"/>
      <c r="CV225" s="61"/>
      <c r="CW225" s="61"/>
      <c r="CX225" s="61"/>
    </row>
    <row r="226" spans="1:102" ht="15.75" customHeight="1">
      <c r="A226" s="61"/>
      <c r="B226" s="61"/>
      <c r="C226" s="61"/>
      <c r="D226" s="61"/>
      <c r="AX226" s="61"/>
      <c r="AY226" s="61"/>
      <c r="AZ226" s="61"/>
      <c r="BN226" s="61"/>
      <c r="BO226" s="61"/>
      <c r="BP226" s="61"/>
      <c r="CT226" s="61"/>
      <c r="CU226" s="61"/>
      <c r="CV226" s="61"/>
      <c r="CW226" s="61"/>
      <c r="CX226" s="61"/>
    </row>
    <row r="227" spans="1:102" ht="15.75" customHeight="1">
      <c r="A227" s="61"/>
      <c r="B227" s="61"/>
      <c r="C227" s="61"/>
      <c r="D227" s="61"/>
      <c r="AX227" s="61"/>
      <c r="AY227" s="61"/>
      <c r="AZ227" s="61"/>
      <c r="BN227" s="61"/>
      <c r="BO227" s="61"/>
      <c r="BP227" s="61"/>
      <c r="CT227" s="61"/>
      <c r="CU227" s="61"/>
      <c r="CV227" s="61"/>
      <c r="CW227" s="61"/>
      <c r="CX227" s="61"/>
    </row>
    <row r="228" spans="1:102" ht="15.75" customHeight="1">
      <c r="A228" s="61"/>
      <c r="B228" s="61"/>
      <c r="C228" s="61"/>
      <c r="D228" s="61"/>
      <c r="AX228" s="61"/>
      <c r="AY228" s="61"/>
      <c r="AZ228" s="61"/>
      <c r="BN228" s="61"/>
      <c r="BO228" s="61"/>
      <c r="BP228" s="61"/>
      <c r="CT228" s="61"/>
      <c r="CU228" s="61"/>
      <c r="CV228" s="61"/>
      <c r="CW228" s="61"/>
      <c r="CX228" s="61"/>
    </row>
    <row r="229" spans="1:102" ht="15.75" customHeight="1">
      <c r="A229" s="61"/>
      <c r="B229" s="61"/>
      <c r="C229" s="61"/>
      <c r="D229" s="61"/>
      <c r="AX229" s="61"/>
      <c r="AY229" s="61"/>
      <c r="AZ229" s="61"/>
      <c r="BN229" s="61"/>
      <c r="BO229" s="61"/>
      <c r="BP229" s="61"/>
      <c r="CT229" s="61"/>
      <c r="CU229" s="61"/>
      <c r="CV229" s="61"/>
      <c r="CW229" s="61"/>
      <c r="CX229" s="61"/>
    </row>
    <row r="230" spans="1:102" ht="15.75" customHeight="1">
      <c r="A230" s="61"/>
      <c r="B230" s="61"/>
      <c r="C230" s="61"/>
      <c r="D230" s="61"/>
      <c r="AX230" s="61"/>
      <c r="AY230" s="61"/>
      <c r="AZ230" s="61"/>
      <c r="BN230" s="61"/>
      <c r="BO230" s="61"/>
      <c r="BP230" s="61"/>
      <c r="CT230" s="61"/>
      <c r="CU230" s="61"/>
      <c r="CV230" s="61"/>
      <c r="CW230" s="61"/>
      <c r="CX230" s="61"/>
    </row>
    <row r="231" spans="1:102" ht="15.75" customHeight="1">
      <c r="A231" s="61"/>
      <c r="B231" s="61"/>
      <c r="C231" s="61"/>
      <c r="D231" s="61"/>
      <c r="AX231" s="61"/>
      <c r="AY231" s="61"/>
      <c r="AZ231" s="61"/>
      <c r="BN231" s="61"/>
      <c r="BO231" s="61"/>
      <c r="BP231" s="61"/>
      <c r="CT231" s="61"/>
      <c r="CU231" s="61"/>
      <c r="CV231" s="61"/>
      <c r="CW231" s="61"/>
      <c r="CX231" s="61"/>
    </row>
    <row r="232" spans="1:102" ht="15.75" customHeight="1">
      <c r="A232" s="61"/>
      <c r="B232" s="61"/>
      <c r="C232" s="61"/>
      <c r="D232" s="61"/>
      <c r="AX232" s="61"/>
      <c r="AY232" s="61"/>
      <c r="AZ232" s="61"/>
      <c r="BN232" s="61"/>
      <c r="BO232" s="61"/>
      <c r="BP232" s="61"/>
      <c r="CT232" s="61"/>
      <c r="CU232" s="61"/>
      <c r="CV232" s="61"/>
      <c r="CW232" s="61"/>
      <c r="CX232" s="61"/>
    </row>
    <row r="233" spans="1:102" ht="15.75" customHeight="1">
      <c r="A233" s="61"/>
      <c r="B233" s="61"/>
      <c r="C233" s="61"/>
      <c r="D233" s="61"/>
      <c r="AX233" s="61"/>
      <c r="AY233" s="61"/>
      <c r="AZ233" s="61"/>
      <c r="BN233" s="61"/>
      <c r="BO233" s="61"/>
      <c r="BP233" s="61"/>
      <c r="CT233" s="61"/>
      <c r="CU233" s="61"/>
      <c r="CV233" s="61"/>
      <c r="CW233" s="61"/>
      <c r="CX233" s="61"/>
    </row>
    <row r="234" spans="1:102" ht="15.75" customHeight="1">
      <c r="A234" s="61"/>
      <c r="B234" s="61"/>
      <c r="C234" s="61"/>
      <c r="D234" s="61"/>
      <c r="AX234" s="61"/>
      <c r="AY234" s="61"/>
      <c r="AZ234" s="61"/>
      <c r="BN234" s="61"/>
      <c r="BO234" s="61"/>
      <c r="BP234" s="61"/>
      <c r="CT234" s="61"/>
      <c r="CU234" s="61"/>
      <c r="CV234" s="61"/>
      <c r="CW234" s="61"/>
      <c r="CX234" s="61"/>
    </row>
    <row r="235" spans="1:102" ht="15.75" customHeight="1">
      <c r="A235" s="61"/>
      <c r="B235" s="61"/>
      <c r="C235" s="61"/>
      <c r="D235" s="61"/>
      <c r="AX235" s="61"/>
      <c r="AY235" s="61"/>
      <c r="AZ235" s="61"/>
      <c r="BN235" s="61"/>
      <c r="BO235" s="61"/>
      <c r="BP235" s="61"/>
      <c r="CT235" s="61"/>
      <c r="CU235" s="61"/>
      <c r="CV235" s="61"/>
      <c r="CW235" s="61"/>
      <c r="CX235" s="61"/>
    </row>
    <row r="236" spans="1:102" ht="15.75" customHeight="1">
      <c r="A236" s="61"/>
      <c r="B236" s="61"/>
      <c r="C236" s="61"/>
      <c r="D236" s="61"/>
      <c r="AX236" s="61"/>
      <c r="AY236" s="61"/>
      <c r="AZ236" s="61"/>
      <c r="BN236" s="61"/>
      <c r="BO236" s="61"/>
      <c r="BP236" s="61"/>
      <c r="CT236" s="61"/>
      <c r="CU236" s="61"/>
      <c r="CV236" s="61"/>
      <c r="CW236" s="61"/>
      <c r="CX236" s="61"/>
    </row>
    <row r="237" spans="1:102" ht="15.75" customHeight="1">
      <c r="A237" s="61"/>
      <c r="B237" s="61"/>
      <c r="C237" s="61"/>
      <c r="D237" s="61"/>
      <c r="AX237" s="61"/>
      <c r="AY237" s="61"/>
      <c r="AZ237" s="61"/>
      <c r="BN237" s="61"/>
      <c r="BO237" s="61"/>
      <c r="BP237" s="61"/>
      <c r="CT237" s="61"/>
      <c r="CU237" s="61"/>
      <c r="CV237" s="61"/>
      <c r="CW237" s="61"/>
      <c r="CX237" s="61"/>
    </row>
    <row r="238" spans="1:102" ht="15.75" customHeight="1">
      <c r="A238" s="61"/>
      <c r="B238" s="61"/>
      <c r="C238" s="61"/>
      <c r="D238" s="61"/>
      <c r="AX238" s="61"/>
      <c r="AY238" s="61"/>
      <c r="AZ238" s="61"/>
      <c r="BN238" s="61"/>
      <c r="BO238" s="61"/>
      <c r="BP238" s="61"/>
      <c r="CT238" s="61"/>
      <c r="CU238" s="61"/>
      <c r="CV238" s="61"/>
      <c r="CW238" s="61"/>
      <c r="CX238" s="61"/>
    </row>
    <row r="239" spans="1:102" ht="15.75" customHeight="1">
      <c r="A239" s="61"/>
      <c r="B239" s="61"/>
      <c r="C239" s="61"/>
      <c r="D239" s="61"/>
      <c r="AX239" s="61"/>
      <c r="AY239" s="61"/>
      <c r="AZ239" s="61"/>
      <c r="BN239" s="61"/>
      <c r="BO239" s="61"/>
      <c r="BP239" s="61"/>
      <c r="CT239" s="61"/>
      <c r="CU239" s="61"/>
      <c r="CV239" s="61"/>
      <c r="CW239" s="61"/>
      <c r="CX239" s="61"/>
    </row>
    <row r="240" spans="1:102" ht="15.75" customHeight="1">
      <c r="A240" s="61"/>
      <c r="B240" s="61"/>
      <c r="C240" s="61"/>
      <c r="D240" s="61"/>
      <c r="AX240" s="61"/>
      <c r="AY240" s="61"/>
      <c r="AZ240" s="61"/>
      <c r="BN240" s="61"/>
      <c r="BO240" s="61"/>
      <c r="BP240" s="61"/>
      <c r="CT240" s="61"/>
      <c r="CU240" s="61"/>
      <c r="CV240" s="61"/>
      <c r="CW240" s="61"/>
      <c r="CX240" s="61"/>
    </row>
    <row r="241" spans="1:102" ht="15.75" customHeight="1">
      <c r="A241" s="61"/>
      <c r="B241" s="61"/>
      <c r="C241" s="61"/>
      <c r="D241" s="61"/>
      <c r="AX241" s="61"/>
      <c r="AY241" s="61"/>
      <c r="AZ241" s="61"/>
      <c r="BN241" s="61"/>
      <c r="BO241" s="61"/>
      <c r="BP241" s="61"/>
      <c r="CT241" s="61"/>
      <c r="CU241" s="61"/>
      <c r="CV241" s="61"/>
      <c r="CW241" s="61"/>
      <c r="CX241" s="61"/>
    </row>
    <row r="242" spans="1:102" ht="15.75" customHeight="1">
      <c r="A242" s="61"/>
      <c r="B242" s="61"/>
      <c r="C242" s="61"/>
      <c r="D242" s="61"/>
      <c r="AX242" s="61"/>
      <c r="AY242" s="61"/>
      <c r="AZ242" s="61"/>
      <c r="BN242" s="61"/>
      <c r="BO242" s="61"/>
      <c r="BP242" s="61"/>
      <c r="CT242" s="61"/>
      <c r="CU242" s="61"/>
      <c r="CV242" s="61"/>
      <c r="CW242" s="61"/>
      <c r="CX242" s="61"/>
    </row>
    <row r="243" spans="1:102" ht="15.75" customHeight="1">
      <c r="A243" s="61"/>
      <c r="B243" s="61"/>
      <c r="C243" s="61"/>
      <c r="D243" s="61"/>
      <c r="AX243" s="61"/>
      <c r="AY243" s="61"/>
      <c r="AZ243" s="61"/>
      <c r="BN243" s="61"/>
      <c r="BO243" s="61"/>
      <c r="BP243" s="61"/>
      <c r="CT243" s="61"/>
      <c r="CU243" s="61"/>
      <c r="CV243" s="61"/>
      <c r="CW243" s="61"/>
      <c r="CX243" s="61"/>
    </row>
    <row r="244" spans="1:102" ht="15.75" customHeight="1">
      <c r="A244" s="61"/>
      <c r="B244" s="61"/>
      <c r="C244" s="61"/>
      <c r="D244" s="61"/>
      <c r="AX244" s="61"/>
      <c r="AY244" s="61"/>
      <c r="AZ244" s="61"/>
      <c r="BN244" s="61"/>
      <c r="BO244" s="61"/>
      <c r="BP244" s="61"/>
      <c r="CT244" s="61"/>
      <c r="CU244" s="61"/>
      <c r="CV244" s="61"/>
      <c r="CW244" s="61"/>
      <c r="CX244" s="61"/>
    </row>
    <row r="245" spans="1:102" ht="15.75" customHeight="1">
      <c r="A245" s="61"/>
      <c r="B245" s="61"/>
      <c r="C245" s="61"/>
      <c r="D245" s="61"/>
      <c r="AX245" s="61"/>
      <c r="AY245" s="61"/>
      <c r="AZ245" s="61"/>
      <c r="BN245" s="61"/>
      <c r="BO245" s="61"/>
      <c r="BP245" s="61"/>
      <c r="CT245" s="61"/>
      <c r="CU245" s="61"/>
      <c r="CV245" s="61"/>
      <c r="CW245" s="61"/>
      <c r="CX245" s="61"/>
    </row>
    <row r="246" spans="1:102" ht="15.75" customHeight="1">
      <c r="A246" s="61"/>
      <c r="B246" s="61"/>
      <c r="C246" s="61"/>
      <c r="D246" s="61"/>
      <c r="AX246" s="61"/>
      <c r="AY246" s="61"/>
      <c r="AZ246" s="61"/>
      <c r="BN246" s="61"/>
      <c r="BO246" s="61"/>
      <c r="BP246" s="61"/>
      <c r="CT246" s="61"/>
      <c r="CU246" s="61"/>
      <c r="CV246" s="61"/>
      <c r="CW246" s="61"/>
      <c r="CX246" s="61"/>
    </row>
    <row r="247" spans="1:102" ht="15.75" customHeight="1">
      <c r="A247" s="61"/>
      <c r="B247" s="61"/>
      <c r="C247" s="61"/>
      <c r="D247" s="61"/>
      <c r="AX247" s="61"/>
      <c r="AY247" s="61"/>
      <c r="AZ247" s="61"/>
      <c r="BN247" s="61"/>
      <c r="BO247" s="61"/>
      <c r="BP247" s="61"/>
      <c r="CT247" s="61"/>
      <c r="CU247" s="61"/>
      <c r="CV247" s="61"/>
      <c r="CW247" s="61"/>
      <c r="CX247" s="61"/>
    </row>
    <row r="248" spans="1:102" ht="15.75" customHeight="1">
      <c r="A248" s="61"/>
      <c r="B248" s="61"/>
      <c r="C248" s="61"/>
      <c r="D248" s="61"/>
      <c r="AX248" s="61"/>
      <c r="AY248" s="61"/>
      <c r="AZ248" s="61"/>
      <c r="BN248" s="61"/>
      <c r="BO248" s="61"/>
      <c r="BP248" s="61"/>
      <c r="CT248" s="61"/>
      <c r="CU248" s="61"/>
      <c r="CV248" s="61"/>
      <c r="CW248" s="61"/>
      <c r="CX248" s="61"/>
    </row>
    <row r="249" spans="1:102" ht="15.75" customHeight="1">
      <c r="A249" s="61"/>
      <c r="B249" s="61"/>
      <c r="C249" s="61"/>
      <c r="D249" s="61"/>
      <c r="AX249" s="61"/>
      <c r="AY249" s="61"/>
      <c r="AZ249" s="61"/>
      <c r="BN249" s="61"/>
      <c r="BO249" s="61"/>
      <c r="BP249" s="61"/>
      <c r="CT249" s="61"/>
      <c r="CU249" s="61"/>
      <c r="CV249" s="61"/>
      <c r="CW249" s="61"/>
      <c r="CX249" s="61"/>
    </row>
    <row r="250" spans="1:102" ht="15.75" customHeight="1">
      <c r="A250" s="61"/>
      <c r="B250" s="61"/>
      <c r="C250" s="61"/>
      <c r="D250" s="61"/>
      <c r="AX250" s="61"/>
      <c r="AY250" s="61"/>
      <c r="AZ250" s="61"/>
      <c r="BN250" s="61"/>
      <c r="BO250" s="61"/>
      <c r="BP250" s="61"/>
      <c r="CT250" s="61"/>
      <c r="CU250" s="61"/>
      <c r="CV250" s="61"/>
      <c r="CW250" s="61"/>
      <c r="CX250" s="61"/>
    </row>
    <row r="251" spans="1:102" ht="15.75" customHeight="1">
      <c r="A251" s="61"/>
      <c r="B251" s="61"/>
      <c r="C251" s="61"/>
      <c r="D251" s="61"/>
      <c r="AX251" s="61"/>
      <c r="AY251" s="61"/>
      <c r="AZ251" s="61"/>
      <c r="BN251" s="61"/>
      <c r="BO251" s="61"/>
      <c r="BP251" s="61"/>
      <c r="CT251" s="61"/>
      <c r="CU251" s="61"/>
      <c r="CV251" s="61"/>
      <c r="CW251" s="61"/>
      <c r="CX251" s="61"/>
    </row>
    <row r="252" spans="1:102" ht="15.75" customHeight="1">
      <c r="A252" s="61"/>
      <c r="B252" s="61"/>
      <c r="C252" s="61"/>
      <c r="D252" s="61"/>
      <c r="AX252" s="61"/>
      <c r="AY252" s="61"/>
      <c r="AZ252" s="61"/>
      <c r="BN252" s="61"/>
      <c r="BO252" s="61"/>
      <c r="BP252" s="61"/>
      <c r="CT252" s="61"/>
      <c r="CU252" s="61"/>
      <c r="CV252" s="61"/>
      <c r="CW252" s="61"/>
      <c r="CX252" s="61"/>
    </row>
    <row r="253" spans="1:102" ht="15.75" customHeight="1">
      <c r="A253" s="61"/>
      <c r="B253" s="61"/>
      <c r="C253" s="61"/>
      <c r="D253" s="61"/>
      <c r="AX253" s="61"/>
      <c r="AY253" s="61"/>
      <c r="AZ253" s="61"/>
      <c r="BN253" s="61"/>
      <c r="BO253" s="61"/>
      <c r="BP253" s="61"/>
      <c r="CT253" s="61"/>
      <c r="CU253" s="61"/>
      <c r="CV253" s="61"/>
      <c r="CW253" s="61"/>
      <c r="CX253" s="61"/>
    </row>
    <row r="254" spans="1:102" ht="15.75" customHeight="1">
      <c r="A254" s="61"/>
      <c r="B254" s="61"/>
      <c r="C254" s="61"/>
      <c r="D254" s="61"/>
      <c r="AX254" s="61"/>
      <c r="AY254" s="61"/>
      <c r="AZ254" s="61"/>
      <c r="BN254" s="61"/>
      <c r="BO254" s="61"/>
      <c r="BP254" s="61"/>
      <c r="CT254" s="61"/>
      <c r="CU254" s="61"/>
      <c r="CV254" s="61"/>
      <c r="CW254" s="61"/>
      <c r="CX254" s="61"/>
    </row>
    <row r="255" spans="1:102" ht="15.75" customHeight="1">
      <c r="A255" s="61"/>
      <c r="B255" s="61"/>
      <c r="C255" s="61"/>
      <c r="D255" s="61"/>
      <c r="AX255" s="61"/>
      <c r="AY255" s="61"/>
      <c r="AZ255" s="61"/>
      <c r="BN255" s="61"/>
      <c r="BO255" s="61"/>
      <c r="BP255" s="61"/>
      <c r="CT255" s="61"/>
      <c r="CU255" s="61"/>
      <c r="CV255" s="61"/>
      <c r="CW255" s="61"/>
      <c r="CX255" s="61"/>
    </row>
    <row r="256" spans="1:102" ht="15.75" customHeight="1">
      <c r="A256" s="61"/>
      <c r="B256" s="61"/>
      <c r="C256" s="61"/>
      <c r="D256" s="61"/>
      <c r="AX256" s="61"/>
      <c r="AY256" s="61"/>
      <c r="AZ256" s="61"/>
      <c r="BN256" s="61"/>
      <c r="BO256" s="61"/>
      <c r="BP256" s="61"/>
      <c r="CT256" s="61"/>
      <c r="CU256" s="61"/>
      <c r="CV256" s="61"/>
      <c r="CW256" s="61"/>
      <c r="CX256" s="61"/>
    </row>
    <row r="257" spans="1:102" ht="15.75" customHeight="1">
      <c r="A257" s="61"/>
      <c r="B257" s="61"/>
      <c r="C257" s="61"/>
      <c r="D257" s="61"/>
      <c r="AX257" s="61"/>
      <c r="AY257" s="61"/>
      <c r="AZ257" s="61"/>
      <c r="BN257" s="61"/>
      <c r="BO257" s="61"/>
      <c r="BP257" s="61"/>
      <c r="CT257" s="61"/>
      <c r="CU257" s="61"/>
      <c r="CV257" s="61"/>
      <c r="CW257" s="61"/>
      <c r="CX257" s="61"/>
    </row>
    <row r="258" spans="1:102" ht="15.75" customHeight="1">
      <c r="A258" s="61"/>
      <c r="B258" s="61"/>
      <c r="C258" s="61"/>
      <c r="D258" s="61"/>
      <c r="AX258" s="61"/>
      <c r="AY258" s="61"/>
      <c r="AZ258" s="61"/>
      <c r="BN258" s="61"/>
      <c r="BO258" s="61"/>
      <c r="BP258" s="61"/>
      <c r="CT258" s="61"/>
      <c r="CU258" s="61"/>
      <c r="CV258" s="61"/>
      <c r="CW258" s="61"/>
      <c r="CX258" s="61"/>
    </row>
    <row r="259" spans="1:102" ht="15.75" customHeight="1">
      <c r="A259" s="61"/>
      <c r="B259" s="61"/>
      <c r="C259" s="61"/>
      <c r="D259" s="61"/>
      <c r="AX259" s="61"/>
      <c r="AY259" s="61"/>
      <c r="AZ259" s="61"/>
      <c r="BN259" s="61"/>
      <c r="BO259" s="61"/>
      <c r="BP259" s="61"/>
      <c r="CT259" s="61"/>
      <c r="CU259" s="61"/>
      <c r="CV259" s="61"/>
      <c r="CW259" s="61"/>
      <c r="CX259" s="61"/>
    </row>
    <row r="260" spans="1:102" ht="15.75" customHeight="1">
      <c r="A260" s="61"/>
      <c r="B260" s="61"/>
      <c r="C260" s="61"/>
      <c r="D260" s="61"/>
      <c r="AX260" s="61"/>
      <c r="AY260" s="61"/>
      <c r="AZ260" s="61"/>
      <c r="BN260" s="61"/>
      <c r="BO260" s="61"/>
      <c r="BP260" s="61"/>
      <c r="CT260" s="61"/>
      <c r="CU260" s="61"/>
      <c r="CV260" s="61"/>
      <c r="CW260" s="61"/>
      <c r="CX260" s="61"/>
    </row>
    <row r="261" spans="1:102" ht="15.75" customHeight="1">
      <c r="A261" s="61"/>
      <c r="B261" s="61"/>
      <c r="C261" s="61"/>
      <c r="D261" s="61"/>
      <c r="AX261" s="61"/>
      <c r="AY261" s="61"/>
      <c r="AZ261" s="61"/>
      <c r="BN261" s="61"/>
      <c r="BO261" s="61"/>
      <c r="BP261" s="61"/>
      <c r="CT261" s="61"/>
      <c r="CU261" s="61"/>
      <c r="CV261" s="61"/>
      <c r="CW261" s="61"/>
      <c r="CX261" s="61"/>
    </row>
    <row r="262" spans="1:102" ht="15.75" customHeight="1">
      <c r="A262" s="61"/>
      <c r="B262" s="61"/>
      <c r="C262" s="61"/>
      <c r="D262" s="61"/>
      <c r="AX262" s="61"/>
      <c r="AY262" s="61"/>
      <c r="AZ262" s="61"/>
      <c r="BN262" s="61"/>
      <c r="BO262" s="61"/>
      <c r="BP262" s="61"/>
      <c r="CT262" s="61"/>
      <c r="CU262" s="61"/>
      <c r="CV262" s="61"/>
      <c r="CW262" s="61"/>
      <c r="CX262" s="61"/>
    </row>
    <row r="263" spans="1:102" ht="15.75" customHeight="1">
      <c r="A263" s="61"/>
      <c r="B263" s="61"/>
      <c r="C263" s="61"/>
      <c r="D263" s="61"/>
      <c r="AX263" s="61"/>
      <c r="AY263" s="61"/>
      <c r="AZ263" s="61"/>
      <c r="BN263" s="61"/>
      <c r="BO263" s="61"/>
      <c r="BP263" s="61"/>
      <c r="CT263" s="61"/>
      <c r="CU263" s="61"/>
      <c r="CV263" s="61"/>
      <c r="CW263" s="61"/>
      <c r="CX263" s="61"/>
    </row>
    <row r="264" spans="1:102" ht="15.75" customHeight="1">
      <c r="A264" s="61"/>
      <c r="B264" s="61"/>
      <c r="C264" s="61"/>
      <c r="D264" s="61"/>
      <c r="AX264" s="61"/>
      <c r="AY264" s="61"/>
      <c r="AZ264" s="61"/>
      <c r="BN264" s="61"/>
      <c r="BO264" s="61"/>
      <c r="BP264" s="61"/>
      <c r="CT264" s="61"/>
      <c r="CU264" s="61"/>
      <c r="CV264" s="61"/>
      <c r="CW264" s="61"/>
      <c r="CX264" s="61"/>
    </row>
    <row r="265" spans="1:102" ht="15.75" customHeight="1">
      <c r="A265" s="61"/>
      <c r="B265" s="61"/>
      <c r="C265" s="61"/>
      <c r="D265" s="61"/>
      <c r="AX265" s="61"/>
      <c r="AY265" s="61"/>
      <c r="AZ265" s="61"/>
      <c r="BN265" s="61"/>
      <c r="BO265" s="61"/>
      <c r="BP265" s="61"/>
      <c r="CT265" s="61"/>
      <c r="CU265" s="61"/>
      <c r="CV265" s="61"/>
      <c r="CW265" s="61"/>
      <c r="CX265" s="61"/>
    </row>
    <row r="266" spans="1:102" ht="15.75" customHeight="1">
      <c r="A266" s="61"/>
      <c r="B266" s="61"/>
      <c r="C266" s="61"/>
      <c r="D266" s="61"/>
      <c r="AX266" s="61"/>
      <c r="AY266" s="61"/>
      <c r="AZ266" s="61"/>
      <c r="BN266" s="61"/>
      <c r="BO266" s="61"/>
      <c r="BP266" s="61"/>
      <c r="CT266" s="61"/>
      <c r="CU266" s="61"/>
      <c r="CV266" s="61"/>
      <c r="CW266" s="61"/>
      <c r="CX266" s="61"/>
    </row>
    <row r="267" spans="1:102" ht="15.75" customHeight="1">
      <c r="A267" s="61"/>
      <c r="B267" s="61"/>
      <c r="C267" s="61"/>
      <c r="D267" s="61"/>
      <c r="AX267" s="61"/>
      <c r="AY267" s="61"/>
      <c r="AZ267" s="61"/>
      <c r="BN267" s="61"/>
      <c r="BO267" s="61"/>
      <c r="BP267" s="61"/>
      <c r="CT267" s="61"/>
      <c r="CU267" s="61"/>
      <c r="CV267" s="61"/>
      <c r="CW267" s="61"/>
      <c r="CX267" s="61"/>
    </row>
    <row r="268" spans="1:102" ht="15.75" customHeight="1">
      <c r="A268" s="61"/>
      <c r="B268" s="61"/>
      <c r="C268" s="61"/>
      <c r="D268" s="61"/>
      <c r="AX268" s="61"/>
      <c r="AY268" s="61"/>
      <c r="AZ268" s="61"/>
      <c r="BN268" s="61"/>
      <c r="BO268" s="61"/>
      <c r="BP268" s="61"/>
      <c r="CT268" s="61"/>
      <c r="CU268" s="61"/>
      <c r="CV268" s="61"/>
      <c r="CW268" s="61"/>
      <c r="CX268" s="61"/>
    </row>
    <row r="269" spans="1:102" ht="15.75" customHeight="1">
      <c r="A269" s="61"/>
      <c r="B269" s="61"/>
      <c r="C269" s="61"/>
      <c r="D269" s="61"/>
      <c r="AX269" s="61"/>
      <c r="AY269" s="61"/>
      <c r="AZ269" s="61"/>
      <c r="BN269" s="61"/>
      <c r="BO269" s="61"/>
      <c r="BP269" s="61"/>
      <c r="CT269" s="61"/>
      <c r="CU269" s="61"/>
      <c r="CV269" s="61"/>
      <c r="CW269" s="61"/>
      <c r="CX269" s="61"/>
    </row>
    <row r="270" spans="1:102" ht="15.75" customHeight="1">
      <c r="A270" s="61"/>
      <c r="B270" s="61"/>
      <c r="C270" s="61"/>
      <c r="D270" s="61"/>
      <c r="AX270" s="61"/>
      <c r="AY270" s="61"/>
      <c r="AZ270" s="61"/>
      <c r="BN270" s="61"/>
      <c r="BO270" s="61"/>
      <c r="BP270" s="61"/>
      <c r="CT270" s="61"/>
      <c r="CU270" s="61"/>
      <c r="CV270" s="61"/>
      <c r="CW270" s="61"/>
      <c r="CX270" s="61"/>
    </row>
    <row r="271" spans="1:102" ht="15.75" customHeight="1">
      <c r="A271" s="61"/>
      <c r="B271" s="61"/>
      <c r="C271" s="61"/>
      <c r="D271" s="61"/>
      <c r="AX271" s="61"/>
      <c r="AY271" s="61"/>
      <c r="AZ271" s="61"/>
      <c r="BN271" s="61"/>
      <c r="BO271" s="61"/>
      <c r="BP271" s="61"/>
      <c r="CT271" s="61"/>
      <c r="CU271" s="61"/>
      <c r="CV271" s="61"/>
      <c r="CW271" s="61"/>
      <c r="CX271" s="61"/>
    </row>
    <row r="272" spans="1:102" ht="15.75" customHeight="1">
      <c r="A272" s="61"/>
      <c r="B272" s="61"/>
      <c r="C272" s="61"/>
      <c r="D272" s="61"/>
      <c r="AX272" s="61"/>
      <c r="AY272" s="61"/>
      <c r="AZ272" s="61"/>
      <c r="BN272" s="61"/>
      <c r="BO272" s="61"/>
      <c r="BP272" s="61"/>
      <c r="CT272" s="61"/>
      <c r="CU272" s="61"/>
      <c r="CV272" s="61"/>
      <c r="CW272" s="61"/>
      <c r="CX272" s="61"/>
    </row>
    <row r="273" spans="1:102" ht="15.75" customHeight="1">
      <c r="A273" s="61"/>
      <c r="B273" s="61"/>
      <c r="C273" s="61"/>
      <c r="D273" s="61"/>
      <c r="AX273" s="61"/>
      <c r="AY273" s="61"/>
      <c r="AZ273" s="61"/>
      <c r="BN273" s="61"/>
      <c r="BO273" s="61"/>
      <c r="BP273" s="61"/>
      <c r="CT273" s="61"/>
      <c r="CU273" s="61"/>
      <c r="CV273" s="61"/>
      <c r="CW273" s="61"/>
      <c r="CX273" s="61"/>
    </row>
    <row r="274" spans="1:102" ht="15.75" customHeight="1">
      <c r="A274" s="61"/>
      <c r="B274" s="61"/>
      <c r="C274" s="61"/>
      <c r="D274" s="61"/>
      <c r="AX274" s="61"/>
      <c r="AY274" s="61"/>
      <c r="AZ274" s="61"/>
      <c r="BN274" s="61"/>
      <c r="BO274" s="61"/>
      <c r="BP274" s="61"/>
      <c r="CT274" s="61"/>
      <c r="CU274" s="61"/>
      <c r="CV274" s="61"/>
      <c r="CW274" s="61"/>
      <c r="CX274" s="61"/>
    </row>
    <row r="275" spans="1:102" ht="15.75" customHeight="1">
      <c r="A275" s="61"/>
      <c r="B275" s="61"/>
      <c r="C275" s="61"/>
      <c r="D275" s="61"/>
      <c r="AX275" s="61"/>
      <c r="AY275" s="61"/>
      <c r="AZ275" s="61"/>
      <c r="BN275" s="61"/>
      <c r="BO275" s="61"/>
      <c r="BP275" s="61"/>
      <c r="CT275" s="61"/>
      <c r="CU275" s="61"/>
      <c r="CV275" s="61"/>
      <c r="CW275" s="61"/>
      <c r="CX275" s="61"/>
    </row>
    <row r="276" spans="1:102" ht="15.75" customHeight="1">
      <c r="A276" s="61"/>
      <c r="B276" s="61"/>
      <c r="C276" s="61"/>
      <c r="D276" s="61"/>
      <c r="AX276" s="61"/>
      <c r="AY276" s="61"/>
      <c r="AZ276" s="61"/>
      <c r="BN276" s="61"/>
      <c r="BO276" s="61"/>
      <c r="BP276" s="61"/>
      <c r="CT276" s="61"/>
      <c r="CU276" s="61"/>
      <c r="CV276" s="61"/>
      <c r="CW276" s="61"/>
      <c r="CX276" s="61"/>
    </row>
    <row r="277" spans="1:102" ht="15.75" customHeight="1">
      <c r="A277" s="61"/>
      <c r="B277" s="61"/>
      <c r="C277" s="61"/>
      <c r="D277" s="61"/>
      <c r="AX277" s="61"/>
      <c r="AY277" s="61"/>
      <c r="AZ277" s="61"/>
      <c r="BN277" s="61"/>
      <c r="BO277" s="61"/>
      <c r="BP277" s="61"/>
      <c r="CT277" s="61"/>
      <c r="CU277" s="61"/>
      <c r="CV277" s="61"/>
      <c r="CW277" s="61"/>
      <c r="CX277" s="61"/>
    </row>
    <row r="278" spans="1:102" ht="15.75" customHeight="1">
      <c r="A278" s="61"/>
      <c r="B278" s="61"/>
      <c r="C278" s="61"/>
      <c r="D278" s="61"/>
      <c r="AX278" s="61"/>
      <c r="AY278" s="61"/>
      <c r="AZ278" s="61"/>
      <c r="BN278" s="61"/>
      <c r="BO278" s="61"/>
      <c r="BP278" s="61"/>
      <c r="CT278" s="61"/>
      <c r="CU278" s="61"/>
      <c r="CV278" s="61"/>
      <c r="CW278" s="61"/>
      <c r="CX278" s="61"/>
    </row>
    <row r="279" spans="1:102" ht="15.75" customHeight="1">
      <c r="A279" s="61"/>
      <c r="B279" s="61"/>
      <c r="C279" s="61"/>
      <c r="D279" s="61"/>
      <c r="AX279" s="61"/>
      <c r="AY279" s="61"/>
      <c r="AZ279" s="61"/>
      <c r="BN279" s="61"/>
      <c r="BO279" s="61"/>
      <c r="BP279" s="61"/>
      <c r="CT279" s="61"/>
      <c r="CU279" s="61"/>
      <c r="CV279" s="61"/>
      <c r="CW279" s="61"/>
      <c r="CX279" s="61"/>
    </row>
    <row r="280" spans="1:102" ht="15.75" customHeight="1">
      <c r="A280" s="61"/>
      <c r="B280" s="61"/>
      <c r="C280" s="61"/>
      <c r="D280" s="61"/>
      <c r="AX280" s="61"/>
      <c r="AY280" s="61"/>
      <c r="AZ280" s="61"/>
      <c r="BN280" s="61"/>
      <c r="BO280" s="61"/>
      <c r="BP280" s="61"/>
      <c r="CT280" s="61"/>
      <c r="CU280" s="61"/>
      <c r="CV280" s="61"/>
      <c r="CW280" s="61"/>
      <c r="CX280" s="61"/>
    </row>
    <row r="281" spans="1:102" ht="15.75" customHeight="1">
      <c r="A281" s="61"/>
      <c r="B281" s="61"/>
      <c r="C281" s="61"/>
      <c r="D281" s="61"/>
      <c r="AX281" s="61"/>
      <c r="AY281" s="61"/>
      <c r="AZ281" s="61"/>
      <c r="BN281" s="61"/>
      <c r="BO281" s="61"/>
      <c r="BP281" s="61"/>
      <c r="CT281" s="61"/>
      <c r="CU281" s="61"/>
      <c r="CV281" s="61"/>
      <c r="CW281" s="61"/>
      <c r="CX281" s="61"/>
    </row>
    <row r="282" spans="1:102" ht="15.75" customHeight="1">
      <c r="A282" s="61"/>
      <c r="B282" s="61"/>
      <c r="C282" s="61"/>
      <c r="D282" s="61"/>
      <c r="AX282" s="61"/>
      <c r="AY282" s="61"/>
      <c r="AZ282" s="61"/>
      <c r="BN282" s="61"/>
      <c r="BO282" s="61"/>
      <c r="BP282" s="61"/>
      <c r="CT282" s="61"/>
      <c r="CU282" s="61"/>
      <c r="CV282" s="61"/>
      <c r="CW282" s="61"/>
      <c r="CX282" s="61"/>
    </row>
    <row r="283" spans="1:102" ht="15.75" customHeight="1">
      <c r="A283" s="61"/>
      <c r="B283" s="61"/>
      <c r="C283" s="61"/>
      <c r="D283" s="61"/>
      <c r="AX283" s="61"/>
      <c r="AY283" s="61"/>
      <c r="AZ283" s="61"/>
      <c r="BN283" s="61"/>
      <c r="BO283" s="61"/>
      <c r="BP283" s="61"/>
      <c r="CT283" s="61"/>
      <c r="CU283" s="61"/>
      <c r="CV283" s="61"/>
      <c r="CW283" s="61"/>
      <c r="CX283" s="61"/>
    </row>
    <row r="284" spans="1:102" ht="15.75" customHeight="1">
      <c r="A284" s="61"/>
      <c r="B284" s="61"/>
      <c r="C284" s="61"/>
      <c r="D284" s="61"/>
      <c r="AX284" s="61"/>
      <c r="AY284" s="61"/>
      <c r="AZ284" s="61"/>
      <c r="BN284" s="61"/>
      <c r="BO284" s="61"/>
      <c r="BP284" s="61"/>
      <c r="CT284" s="61"/>
      <c r="CU284" s="61"/>
      <c r="CV284" s="61"/>
      <c r="CW284" s="61"/>
      <c r="CX284" s="61"/>
    </row>
    <row r="285" spans="1:102" ht="15.75" customHeight="1">
      <c r="A285" s="61"/>
      <c r="B285" s="61"/>
      <c r="C285" s="61"/>
      <c r="D285" s="61"/>
      <c r="AX285" s="61"/>
      <c r="AY285" s="61"/>
      <c r="AZ285" s="61"/>
      <c r="BN285" s="61"/>
      <c r="BO285" s="61"/>
      <c r="BP285" s="61"/>
      <c r="CT285" s="61"/>
      <c r="CU285" s="61"/>
      <c r="CV285" s="61"/>
      <c r="CW285" s="61"/>
      <c r="CX285" s="61"/>
    </row>
    <row r="286" spans="1:102" ht="15.75" customHeight="1">
      <c r="A286" s="61"/>
      <c r="B286" s="61"/>
      <c r="C286" s="61"/>
      <c r="D286" s="61"/>
      <c r="AX286" s="61"/>
      <c r="AY286" s="61"/>
      <c r="AZ286" s="61"/>
      <c r="BN286" s="61"/>
      <c r="BO286" s="61"/>
      <c r="BP286" s="61"/>
      <c r="CT286" s="61"/>
      <c r="CU286" s="61"/>
      <c r="CV286" s="61"/>
      <c r="CW286" s="61"/>
      <c r="CX286" s="61"/>
    </row>
    <row r="287" spans="1:102" ht="15.75" customHeight="1">
      <c r="A287" s="61"/>
      <c r="B287" s="61"/>
      <c r="C287" s="61"/>
      <c r="D287" s="61"/>
      <c r="AX287" s="61"/>
      <c r="AY287" s="61"/>
      <c r="AZ287" s="61"/>
      <c r="BN287" s="61"/>
      <c r="BO287" s="61"/>
      <c r="BP287" s="61"/>
      <c r="CT287" s="61"/>
      <c r="CU287" s="61"/>
      <c r="CV287" s="61"/>
      <c r="CW287" s="61"/>
      <c r="CX287" s="61"/>
    </row>
    <row r="288" spans="1:102" ht="15.75" customHeight="1">
      <c r="A288" s="61"/>
      <c r="B288" s="61"/>
      <c r="C288" s="61"/>
      <c r="D288" s="61"/>
      <c r="AX288" s="61"/>
      <c r="AY288" s="61"/>
      <c r="AZ288" s="61"/>
      <c r="BN288" s="61"/>
      <c r="BO288" s="61"/>
      <c r="BP288" s="61"/>
      <c r="CT288" s="61"/>
      <c r="CU288" s="61"/>
      <c r="CV288" s="61"/>
      <c r="CW288" s="61"/>
      <c r="CX288" s="61"/>
    </row>
    <row r="289" spans="1:102" ht="15.75" customHeight="1">
      <c r="A289" s="61"/>
      <c r="B289" s="61"/>
      <c r="C289" s="61"/>
      <c r="D289" s="61"/>
      <c r="AX289" s="61"/>
      <c r="AY289" s="61"/>
      <c r="AZ289" s="61"/>
      <c r="BN289" s="61"/>
      <c r="BO289" s="61"/>
      <c r="BP289" s="61"/>
      <c r="CT289" s="61"/>
      <c r="CU289" s="61"/>
      <c r="CV289" s="61"/>
      <c r="CW289" s="61"/>
      <c r="CX289" s="61"/>
    </row>
    <row r="290" spans="1:102" ht="15.75" customHeight="1">
      <c r="A290" s="61"/>
      <c r="B290" s="61"/>
      <c r="C290" s="61"/>
      <c r="D290" s="61"/>
      <c r="AX290" s="61"/>
      <c r="AY290" s="61"/>
      <c r="AZ290" s="61"/>
      <c r="BN290" s="61"/>
      <c r="BO290" s="61"/>
      <c r="BP290" s="61"/>
      <c r="CT290" s="61"/>
      <c r="CU290" s="61"/>
      <c r="CV290" s="61"/>
      <c r="CW290" s="61"/>
      <c r="CX290" s="61"/>
    </row>
    <row r="291" spans="1:102" ht="15.75" customHeight="1">
      <c r="A291" s="61"/>
      <c r="B291" s="61"/>
      <c r="C291" s="61"/>
      <c r="D291" s="61"/>
      <c r="AX291" s="61"/>
      <c r="AY291" s="61"/>
      <c r="AZ291" s="61"/>
      <c r="BN291" s="61"/>
      <c r="BO291" s="61"/>
      <c r="BP291" s="61"/>
      <c r="CT291" s="61"/>
      <c r="CU291" s="61"/>
      <c r="CV291" s="61"/>
      <c r="CW291" s="61"/>
      <c r="CX291" s="61"/>
    </row>
    <row r="292" spans="1:102" ht="15.75" customHeight="1">
      <c r="A292" s="61"/>
      <c r="B292" s="61"/>
      <c r="C292" s="61"/>
      <c r="D292" s="61"/>
      <c r="AX292" s="61"/>
      <c r="AY292" s="61"/>
      <c r="AZ292" s="61"/>
      <c r="BN292" s="61"/>
      <c r="BO292" s="61"/>
      <c r="BP292" s="61"/>
      <c r="CT292" s="61"/>
      <c r="CU292" s="61"/>
      <c r="CV292" s="61"/>
      <c r="CW292" s="61"/>
      <c r="CX292" s="61"/>
    </row>
    <row r="293" spans="1:102" ht="15.75" customHeight="1">
      <c r="A293" s="61"/>
      <c r="B293" s="61"/>
      <c r="C293" s="61"/>
      <c r="D293" s="61"/>
      <c r="AX293" s="61"/>
      <c r="AY293" s="61"/>
      <c r="AZ293" s="61"/>
      <c r="BN293" s="61"/>
      <c r="BO293" s="61"/>
      <c r="BP293" s="61"/>
      <c r="CT293" s="61"/>
      <c r="CU293" s="61"/>
      <c r="CV293" s="61"/>
      <c r="CW293" s="61"/>
      <c r="CX293" s="61"/>
    </row>
    <row r="294" spans="1:102" ht="15.75" customHeight="1">
      <c r="A294" s="61"/>
      <c r="B294" s="61"/>
      <c r="C294" s="61"/>
      <c r="D294" s="61"/>
      <c r="AX294" s="61"/>
      <c r="AY294" s="61"/>
      <c r="AZ294" s="61"/>
      <c r="BN294" s="61"/>
      <c r="BO294" s="61"/>
      <c r="BP294" s="61"/>
      <c r="CT294" s="61"/>
      <c r="CU294" s="61"/>
      <c r="CV294" s="61"/>
      <c r="CW294" s="61"/>
      <c r="CX294" s="61"/>
    </row>
    <row r="295" spans="1:102" ht="15.75" customHeight="1">
      <c r="A295" s="61"/>
      <c r="B295" s="61"/>
      <c r="C295" s="61"/>
      <c r="D295" s="61"/>
      <c r="AX295" s="61"/>
      <c r="AY295" s="61"/>
      <c r="AZ295" s="61"/>
      <c r="BN295" s="61"/>
      <c r="BO295" s="61"/>
      <c r="BP295" s="61"/>
      <c r="CT295" s="61"/>
      <c r="CU295" s="61"/>
      <c r="CV295" s="61"/>
      <c r="CW295" s="61"/>
      <c r="CX295" s="61"/>
    </row>
    <row r="296" spans="1:102" ht="15.75" customHeight="1">
      <c r="A296" s="61"/>
      <c r="B296" s="61"/>
      <c r="C296" s="61"/>
      <c r="D296" s="61"/>
      <c r="AX296" s="61"/>
      <c r="AY296" s="61"/>
      <c r="AZ296" s="61"/>
      <c r="BN296" s="61"/>
      <c r="BO296" s="61"/>
      <c r="BP296" s="61"/>
      <c r="CT296" s="61"/>
      <c r="CU296" s="61"/>
      <c r="CV296" s="61"/>
      <c r="CW296" s="61"/>
      <c r="CX296" s="61"/>
    </row>
    <row r="297" spans="1:102" ht="15.75" customHeight="1">
      <c r="A297" s="61"/>
      <c r="B297" s="61"/>
      <c r="C297" s="61"/>
      <c r="D297" s="61"/>
      <c r="AX297" s="61"/>
      <c r="AY297" s="61"/>
      <c r="AZ297" s="61"/>
      <c r="BN297" s="61"/>
      <c r="BO297" s="61"/>
      <c r="BP297" s="61"/>
      <c r="CT297" s="61"/>
      <c r="CU297" s="61"/>
      <c r="CV297" s="61"/>
      <c r="CW297" s="61"/>
      <c r="CX297" s="61"/>
    </row>
    <row r="298" spans="1:102" ht="15.75" customHeight="1">
      <c r="A298" s="61"/>
      <c r="B298" s="61"/>
      <c r="C298" s="61"/>
      <c r="D298" s="61"/>
      <c r="AX298" s="61"/>
      <c r="AY298" s="61"/>
      <c r="AZ298" s="61"/>
      <c r="BN298" s="61"/>
      <c r="BO298" s="61"/>
      <c r="BP298" s="61"/>
      <c r="CT298" s="61"/>
      <c r="CU298" s="61"/>
      <c r="CV298" s="61"/>
      <c r="CW298" s="61"/>
      <c r="CX298" s="61"/>
    </row>
    <row r="299" spans="1:102" ht="15.75" customHeight="1">
      <c r="A299" s="61"/>
      <c r="B299" s="61"/>
      <c r="C299" s="61"/>
      <c r="D299" s="61"/>
      <c r="AX299" s="61"/>
      <c r="AY299" s="61"/>
      <c r="AZ299" s="61"/>
      <c r="BN299" s="61"/>
      <c r="BO299" s="61"/>
      <c r="BP299" s="61"/>
      <c r="CT299" s="61"/>
      <c r="CU299" s="61"/>
      <c r="CV299" s="61"/>
      <c r="CW299" s="61"/>
      <c r="CX299" s="61"/>
    </row>
    <row r="300" spans="1:102" ht="15.75" customHeight="1">
      <c r="A300" s="61"/>
      <c r="B300" s="61"/>
      <c r="C300" s="61"/>
      <c r="D300" s="61"/>
      <c r="AX300" s="61"/>
      <c r="AY300" s="61"/>
      <c r="AZ300" s="61"/>
      <c r="BN300" s="61"/>
      <c r="BO300" s="61"/>
      <c r="BP300" s="61"/>
      <c r="CT300" s="61"/>
      <c r="CU300" s="61"/>
      <c r="CV300" s="61"/>
      <c r="CW300" s="61"/>
      <c r="CX300" s="61"/>
    </row>
    <row r="301" spans="1:102" ht="15.75" customHeight="1">
      <c r="A301" s="61"/>
      <c r="B301" s="61"/>
      <c r="C301" s="61"/>
      <c r="D301" s="61"/>
      <c r="AX301" s="61"/>
      <c r="AY301" s="61"/>
      <c r="AZ301" s="61"/>
      <c r="BN301" s="61"/>
      <c r="BO301" s="61"/>
      <c r="BP301" s="61"/>
      <c r="CT301" s="61"/>
      <c r="CU301" s="61"/>
      <c r="CV301" s="61"/>
      <c r="CW301" s="61"/>
      <c r="CX301" s="61"/>
    </row>
    <row r="302" spans="1:102" ht="15.75" customHeight="1">
      <c r="A302" s="61"/>
      <c r="B302" s="61"/>
      <c r="C302" s="61"/>
      <c r="D302" s="61"/>
      <c r="AX302" s="61"/>
      <c r="AY302" s="61"/>
      <c r="AZ302" s="61"/>
      <c r="BN302" s="61"/>
      <c r="BO302" s="61"/>
      <c r="BP302" s="61"/>
      <c r="CT302" s="61"/>
      <c r="CU302" s="61"/>
      <c r="CV302" s="61"/>
      <c r="CW302" s="61"/>
      <c r="CX302" s="61"/>
    </row>
    <row r="303" spans="1:102" ht="15.75" customHeight="1">
      <c r="A303" s="61"/>
      <c r="B303" s="61"/>
      <c r="C303" s="61"/>
      <c r="D303" s="61"/>
      <c r="AX303" s="61"/>
      <c r="AY303" s="61"/>
      <c r="AZ303" s="61"/>
      <c r="BN303" s="61"/>
      <c r="BO303" s="61"/>
      <c r="BP303" s="61"/>
      <c r="CT303" s="61"/>
      <c r="CU303" s="61"/>
      <c r="CV303" s="61"/>
      <c r="CW303" s="61"/>
      <c r="CX303" s="61"/>
    </row>
    <row r="304" spans="1:102" ht="15.75" customHeight="1">
      <c r="A304" s="61"/>
      <c r="B304" s="61"/>
      <c r="C304" s="61"/>
      <c r="D304" s="61"/>
      <c r="AX304" s="61"/>
      <c r="AY304" s="61"/>
      <c r="AZ304" s="61"/>
      <c r="BN304" s="61"/>
      <c r="BO304" s="61"/>
      <c r="BP304" s="61"/>
      <c r="CT304" s="61"/>
      <c r="CU304" s="61"/>
      <c r="CV304" s="61"/>
      <c r="CW304" s="61"/>
      <c r="CX304" s="61"/>
    </row>
    <row r="305" spans="1:102" ht="15.75" customHeight="1">
      <c r="A305" s="61"/>
      <c r="B305" s="61"/>
      <c r="C305" s="61"/>
      <c r="D305" s="61"/>
      <c r="AX305" s="61"/>
      <c r="AY305" s="61"/>
      <c r="AZ305" s="61"/>
      <c r="BN305" s="61"/>
      <c r="BO305" s="61"/>
      <c r="BP305" s="61"/>
      <c r="CT305" s="61"/>
      <c r="CU305" s="61"/>
      <c r="CV305" s="61"/>
      <c r="CW305" s="61"/>
      <c r="CX305" s="61"/>
    </row>
    <row r="306" spans="1:102" ht="15.75" customHeight="1">
      <c r="A306" s="61"/>
      <c r="B306" s="61"/>
      <c r="C306" s="61"/>
      <c r="D306" s="61"/>
      <c r="AX306" s="61"/>
      <c r="AY306" s="61"/>
      <c r="AZ306" s="61"/>
      <c r="BN306" s="61"/>
      <c r="BO306" s="61"/>
      <c r="BP306" s="61"/>
      <c r="CT306" s="61"/>
      <c r="CU306" s="61"/>
      <c r="CV306" s="61"/>
      <c r="CW306" s="61"/>
      <c r="CX306" s="61"/>
    </row>
    <row r="307" spans="1:102" ht="15.75" customHeight="1">
      <c r="A307" s="61"/>
      <c r="B307" s="61"/>
      <c r="C307" s="61"/>
      <c r="D307" s="61"/>
      <c r="AX307" s="61"/>
      <c r="AY307" s="61"/>
      <c r="AZ307" s="61"/>
      <c r="BN307" s="61"/>
      <c r="BO307" s="61"/>
      <c r="BP307" s="61"/>
      <c r="CT307" s="61"/>
      <c r="CU307" s="61"/>
      <c r="CV307" s="61"/>
      <c r="CW307" s="61"/>
      <c r="CX307" s="61"/>
    </row>
    <row r="308" spans="1:102" ht="15.75" customHeight="1">
      <c r="A308" s="61"/>
      <c r="B308" s="61"/>
      <c r="C308" s="61"/>
      <c r="D308" s="61"/>
      <c r="AX308" s="61"/>
      <c r="AY308" s="61"/>
      <c r="AZ308" s="61"/>
      <c r="BN308" s="61"/>
      <c r="BO308" s="61"/>
      <c r="BP308" s="61"/>
      <c r="CT308" s="61"/>
      <c r="CU308" s="61"/>
      <c r="CV308" s="61"/>
      <c r="CW308" s="61"/>
      <c r="CX308" s="61"/>
    </row>
    <row r="309" spans="1:102" ht="15.75" customHeight="1">
      <c r="A309" s="61"/>
      <c r="B309" s="61"/>
      <c r="C309" s="61"/>
      <c r="D309" s="61"/>
      <c r="AX309" s="61"/>
      <c r="AY309" s="61"/>
      <c r="AZ309" s="61"/>
      <c r="BN309" s="61"/>
      <c r="BO309" s="61"/>
      <c r="BP309" s="61"/>
      <c r="CT309" s="61"/>
      <c r="CU309" s="61"/>
      <c r="CV309" s="61"/>
      <c r="CW309" s="61"/>
      <c r="CX309" s="61"/>
    </row>
    <row r="310" spans="1:102" ht="15.75" customHeight="1">
      <c r="A310" s="61"/>
      <c r="B310" s="61"/>
      <c r="C310" s="61"/>
      <c r="D310" s="61"/>
      <c r="AX310" s="61"/>
      <c r="AY310" s="61"/>
      <c r="AZ310" s="61"/>
      <c r="BN310" s="61"/>
      <c r="BO310" s="61"/>
      <c r="BP310" s="61"/>
      <c r="CT310" s="61"/>
      <c r="CU310" s="61"/>
      <c r="CV310" s="61"/>
      <c r="CW310" s="61"/>
      <c r="CX310" s="61"/>
    </row>
    <row r="311" spans="1:102" ht="15.75" customHeight="1">
      <c r="A311" s="61"/>
      <c r="B311" s="61"/>
      <c r="C311" s="61"/>
      <c r="D311" s="61"/>
      <c r="AX311" s="61"/>
      <c r="AY311" s="61"/>
      <c r="AZ311" s="61"/>
      <c r="BN311" s="61"/>
      <c r="BO311" s="61"/>
      <c r="BP311" s="61"/>
      <c r="CT311" s="61"/>
      <c r="CU311" s="61"/>
      <c r="CV311" s="61"/>
      <c r="CW311" s="61"/>
      <c r="CX311" s="61"/>
    </row>
    <row r="312" spans="1:102" ht="15.75" customHeight="1">
      <c r="A312" s="61"/>
      <c r="B312" s="61"/>
      <c r="C312" s="61"/>
      <c r="D312" s="61"/>
      <c r="AX312" s="61"/>
      <c r="AY312" s="61"/>
      <c r="AZ312" s="61"/>
      <c r="BN312" s="61"/>
      <c r="BO312" s="61"/>
      <c r="BP312" s="61"/>
      <c r="CT312" s="61"/>
      <c r="CU312" s="61"/>
      <c r="CV312" s="61"/>
      <c r="CW312" s="61"/>
      <c r="CX312" s="61"/>
    </row>
    <row r="313" spans="1:102" ht="15.75" customHeight="1">
      <c r="A313" s="61"/>
      <c r="B313" s="61"/>
      <c r="C313" s="61"/>
      <c r="D313" s="61"/>
      <c r="AX313" s="61"/>
      <c r="AY313" s="61"/>
      <c r="AZ313" s="61"/>
      <c r="BN313" s="61"/>
      <c r="BO313" s="61"/>
      <c r="BP313" s="61"/>
      <c r="CT313" s="61"/>
      <c r="CU313" s="61"/>
      <c r="CV313" s="61"/>
      <c r="CW313" s="61"/>
      <c r="CX313" s="61"/>
    </row>
    <row r="314" spans="1:102" ht="15.75" customHeight="1">
      <c r="A314" s="61"/>
      <c r="B314" s="61"/>
      <c r="C314" s="61"/>
      <c r="D314" s="61"/>
      <c r="AX314" s="61"/>
      <c r="AY314" s="61"/>
      <c r="AZ314" s="61"/>
      <c r="BN314" s="61"/>
      <c r="BO314" s="61"/>
      <c r="BP314" s="61"/>
      <c r="CT314" s="61"/>
      <c r="CU314" s="61"/>
      <c r="CV314" s="61"/>
      <c r="CW314" s="61"/>
      <c r="CX314" s="61"/>
    </row>
    <row r="315" spans="1:102" ht="15.75" customHeight="1">
      <c r="A315" s="61"/>
      <c r="B315" s="61"/>
      <c r="C315" s="61"/>
      <c r="D315" s="61"/>
      <c r="AX315" s="61"/>
      <c r="AY315" s="61"/>
      <c r="AZ315" s="61"/>
      <c r="BN315" s="61"/>
      <c r="BO315" s="61"/>
      <c r="BP315" s="61"/>
      <c r="CT315" s="61"/>
      <c r="CU315" s="61"/>
      <c r="CV315" s="61"/>
      <c r="CW315" s="61"/>
      <c r="CX315" s="61"/>
    </row>
    <row r="316" spans="1:102" ht="15.75" customHeight="1">
      <c r="A316" s="61"/>
      <c r="B316" s="61"/>
      <c r="C316" s="61"/>
      <c r="D316" s="61"/>
      <c r="AX316" s="61"/>
      <c r="AY316" s="61"/>
      <c r="AZ316" s="61"/>
      <c r="BN316" s="61"/>
      <c r="BO316" s="61"/>
      <c r="BP316" s="61"/>
      <c r="CT316" s="61"/>
      <c r="CU316" s="61"/>
      <c r="CV316" s="61"/>
      <c r="CW316" s="61"/>
      <c r="CX316" s="61"/>
    </row>
    <row r="317" spans="1:102" ht="15.75" customHeight="1">
      <c r="A317" s="61"/>
      <c r="B317" s="61"/>
      <c r="C317" s="61"/>
      <c r="D317" s="61"/>
      <c r="AX317" s="61"/>
      <c r="AY317" s="61"/>
      <c r="AZ317" s="61"/>
      <c r="BN317" s="61"/>
      <c r="BO317" s="61"/>
      <c r="BP317" s="61"/>
      <c r="CT317" s="61"/>
      <c r="CU317" s="61"/>
      <c r="CV317" s="61"/>
      <c r="CW317" s="61"/>
      <c r="CX317" s="61"/>
    </row>
    <row r="318" spans="1:102" ht="15.75" customHeight="1">
      <c r="A318" s="61"/>
      <c r="B318" s="61"/>
      <c r="C318" s="61"/>
      <c r="D318" s="61"/>
      <c r="AX318" s="61"/>
      <c r="AY318" s="61"/>
      <c r="AZ318" s="61"/>
      <c r="BN318" s="61"/>
      <c r="BO318" s="61"/>
      <c r="BP318" s="61"/>
      <c r="CT318" s="61"/>
      <c r="CU318" s="61"/>
      <c r="CV318" s="61"/>
      <c r="CW318" s="61"/>
      <c r="CX318" s="61"/>
    </row>
    <row r="319" spans="1:102" ht="15.75" customHeight="1">
      <c r="A319" s="61"/>
      <c r="B319" s="61"/>
      <c r="C319" s="61"/>
      <c r="D319" s="61"/>
      <c r="AX319" s="61"/>
      <c r="AY319" s="61"/>
      <c r="AZ319" s="61"/>
      <c r="BN319" s="61"/>
      <c r="BO319" s="61"/>
      <c r="BP319" s="61"/>
      <c r="CT319" s="61"/>
      <c r="CU319" s="61"/>
      <c r="CV319" s="61"/>
      <c r="CW319" s="61"/>
      <c r="CX319" s="61"/>
    </row>
    <row r="320" spans="1:102" ht="15.75" customHeight="1">
      <c r="A320" s="61"/>
      <c r="B320" s="61"/>
      <c r="C320" s="61"/>
      <c r="D320" s="61"/>
      <c r="AX320" s="61"/>
      <c r="AY320" s="61"/>
      <c r="AZ320" s="61"/>
      <c r="BN320" s="61"/>
      <c r="BO320" s="61"/>
      <c r="BP320" s="61"/>
      <c r="CT320" s="61"/>
      <c r="CU320" s="61"/>
      <c r="CV320" s="61"/>
      <c r="CW320" s="61"/>
      <c r="CX320" s="61"/>
    </row>
    <row r="321" spans="1:102" ht="15.75" customHeight="1">
      <c r="A321" s="61"/>
      <c r="B321" s="61"/>
      <c r="C321" s="61"/>
      <c r="D321" s="61"/>
      <c r="AX321" s="61"/>
      <c r="AY321" s="61"/>
      <c r="AZ321" s="61"/>
      <c r="BN321" s="61"/>
      <c r="BO321" s="61"/>
      <c r="BP321" s="61"/>
      <c r="CT321" s="61"/>
      <c r="CU321" s="61"/>
      <c r="CV321" s="61"/>
      <c r="CW321" s="61"/>
      <c r="CX321" s="61"/>
    </row>
    <row r="322" spans="1:102" ht="15.75" customHeight="1">
      <c r="A322" s="61"/>
      <c r="B322" s="61"/>
      <c r="C322" s="61"/>
      <c r="D322" s="61"/>
      <c r="AX322" s="61"/>
      <c r="AY322" s="61"/>
      <c r="AZ322" s="61"/>
      <c r="BN322" s="61"/>
      <c r="BO322" s="61"/>
      <c r="BP322" s="61"/>
      <c r="CT322" s="61"/>
      <c r="CU322" s="61"/>
      <c r="CV322" s="61"/>
      <c r="CW322" s="61"/>
      <c r="CX322" s="61"/>
    </row>
    <row r="323" spans="1:102" ht="15.75" customHeight="1">
      <c r="A323" s="61"/>
      <c r="B323" s="61"/>
      <c r="C323" s="61"/>
      <c r="D323" s="61"/>
      <c r="AX323" s="61"/>
      <c r="AY323" s="61"/>
      <c r="AZ323" s="61"/>
      <c r="BN323" s="61"/>
      <c r="BO323" s="61"/>
      <c r="BP323" s="61"/>
      <c r="CT323" s="61"/>
      <c r="CU323" s="61"/>
      <c r="CV323" s="61"/>
      <c r="CW323" s="61"/>
      <c r="CX323" s="61"/>
    </row>
    <row r="324" spans="1:102" ht="15.75" customHeight="1">
      <c r="A324" s="61"/>
      <c r="B324" s="61"/>
      <c r="C324" s="61"/>
      <c r="D324" s="61"/>
      <c r="AX324" s="61"/>
      <c r="AY324" s="61"/>
      <c r="AZ324" s="61"/>
      <c r="BN324" s="61"/>
      <c r="BO324" s="61"/>
      <c r="BP324" s="61"/>
      <c r="CT324" s="61"/>
      <c r="CU324" s="61"/>
      <c r="CV324" s="61"/>
      <c r="CW324" s="61"/>
      <c r="CX324" s="61"/>
    </row>
    <row r="325" spans="1:102" ht="15.75" customHeight="1">
      <c r="A325" s="61"/>
      <c r="B325" s="61"/>
      <c r="C325" s="61"/>
      <c r="D325" s="61"/>
      <c r="AX325" s="61"/>
      <c r="AY325" s="61"/>
      <c r="AZ325" s="61"/>
      <c r="BN325" s="61"/>
      <c r="BO325" s="61"/>
      <c r="BP325" s="61"/>
      <c r="CT325" s="61"/>
      <c r="CU325" s="61"/>
      <c r="CV325" s="61"/>
      <c r="CW325" s="61"/>
      <c r="CX325" s="61"/>
    </row>
    <row r="326" spans="1:102" ht="15.75" customHeight="1">
      <c r="A326" s="61"/>
      <c r="B326" s="61"/>
      <c r="C326" s="61"/>
      <c r="D326" s="61"/>
      <c r="AX326" s="61"/>
      <c r="AY326" s="61"/>
      <c r="AZ326" s="61"/>
      <c r="BN326" s="61"/>
      <c r="BO326" s="61"/>
      <c r="BP326" s="61"/>
      <c r="CT326" s="61"/>
      <c r="CU326" s="61"/>
      <c r="CV326" s="61"/>
      <c r="CW326" s="61"/>
      <c r="CX326" s="61"/>
    </row>
    <row r="327" spans="1:102" ht="15.75" customHeight="1">
      <c r="A327" s="61"/>
      <c r="B327" s="61"/>
      <c r="C327" s="61"/>
      <c r="D327" s="61"/>
      <c r="AX327" s="61"/>
      <c r="AY327" s="61"/>
      <c r="AZ327" s="61"/>
      <c r="BN327" s="61"/>
      <c r="BO327" s="61"/>
      <c r="BP327" s="61"/>
      <c r="CT327" s="61"/>
      <c r="CU327" s="61"/>
      <c r="CV327" s="61"/>
      <c r="CW327" s="61"/>
      <c r="CX327" s="61"/>
    </row>
    <row r="328" spans="1:102" ht="15.75" customHeight="1">
      <c r="A328" s="61"/>
      <c r="B328" s="61"/>
      <c r="C328" s="61"/>
      <c r="D328" s="61"/>
      <c r="AX328" s="61"/>
      <c r="AY328" s="61"/>
      <c r="AZ328" s="61"/>
      <c r="BN328" s="61"/>
      <c r="BO328" s="61"/>
      <c r="BP328" s="61"/>
      <c r="CT328" s="61"/>
      <c r="CU328" s="61"/>
      <c r="CV328" s="61"/>
      <c r="CW328" s="61"/>
      <c r="CX328" s="61"/>
    </row>
    <row r="329" spans="1:102" ht="15.75" customHeight="1">
      <c r="A329" s="61"/>
      <c r="B329" s="61"/>
      <c r="C329" s="61"/>
      <c r="D329" s="61"/>
      <c r="AX329" s="61"/>
      <c r="AY329" s="61"/>
      <c r="AZ329" s="61"/>
      <c r="BN329" s="61"/>
      <c r="BO329" s="61"/>
      <c r="BP329" s="61"/>
      <c r="CT329" s="61"/>
      <c r="CU329" s="61"/>
      <c r="CV329" s="61"/>
      <c r="CW329" s="61"/>
      <c r="CX329" s="61"/>
    </row>
    <row r="330" spans="1:102" ht="15.75" customHeight="1">
      <c r="A330" s="61"/>
      <c r="B330" s="61"/>
      <c r="C330" s="61"/>
      <c r="D330" s="61"/>
      <c r="AX330" s="61"/>
      <c r="AY330" s="61"/>
      <c r="AZ330" s="61"/>
      <c r="BN330" s="61"/>
      <c r="BO330" s="61"/>
      <c r="BP330" s="61"/>
      <c r="CT330" s="61"/>
      <c r="CU330" s="61"/>
      <c r="CV330" s="61"/>
      <c r="CW330" s="61"/>
      <c r="CX330" s="61"/>
    </row>
    <row r="331" spans="1:102" ht="15.75" customHeight="1">
      <c r="A331" s="61"/>
      <c r="B331" s="61"/>
      <c r="C331" s="61"/>
      <c r="D331" s="61"/>
      <c r="AX331" s="61"/>
      <c r="AY331" s="61"/>
      <c r="AZ331" s="61"/>
      <c r="BN331" s="61"/>
      <c r="BO331" s="61"/>
      <c r="BP331" s="61"/>
      <c r="CT331" s="61"/>
      <c r="CU331" s="61"/>
      <c r="CV331" s="61"/>
      <c r="CW331" s="61"/>
      <c r="CX331" s="61"/>
    </row>
    <row r="332" spans="1:102" ht="15.75" customHeight="1">
      <c r="A332" s="61"/>
      <c r="B332" s="61"/>
      <c r="C332" s="61"/>
      <c r="D332" s="61"/>
      <c r="AX332" s="61"/>
      <c r="AY332" s="61"/>
      <c r="AZ332" s="61"/>
      <c r="BN332" s="61"/>
      <c r="BO332" s="61"/>
      <c r="BP332" s="61"/>
      <c r="CT332" s="61"/>
      <c r="CU332" s="61"/>
      <c r="CV332" s="61"/>
      <c r="CW332" s="61"/>
      <c r="CX332" s="61"/>
    </row>
    <row r="333" spans="1:102" ht="15.75" customHeight="1">
      <c r="A333" s="61"/>
      <c r="B333" s="61"/>
      <c r="C333" s="61"/>
      <c r="D333" s="61"/>
      <c r="AX333" s="61"/>
      <c r="AY333" s="61"/>
      <c r="AZ333" s="61"/>
      <c r="BN333" s="61"/>
      <c r="BO333" s="61"/>
      <c r="BP333" s="61"/>
      <c r="CT333" s="61"/>
      <c r="CU333" s="61"/>
      <c r="CV333" s="61"/>
      <c r="CW333" s="61"/>
      <c r="CX333" s="61"/>
    </row>
    <row r="334" spans="1:102" ht="15.75" customHeight="1">
      <c r="A334" s="61"/>
      <c r="B334" s="61"/>
      <c r="C334" s="61"/>
      <c r="D334" s="61"/>
      <c r="AX334" s="61"/>
      <c r="AY334" s="61"/>
      <c r="AZ334" s="61"/>
      <c r="BN334" s="61"/>
      <c r="BO334" s="61"/>
      <c r="BP334" s="61"/>
      <c r="CT334" s="61"/>
      <c r="CU334" s="61"/>
      <c r="CV334" s="61"/>
      <c r="CW334" s="61"/>
      <c r="CX334" s="61"/>
    </row>
    <row r="335" spans="1:102" ht="15.75" customHeight="1">
      <c r="A335" s="61"/>
      <c r="B335" s="61"/>
      <c r="C335" s="61"/>
      <c r="D335" s="61"/>
      <c r="AX335" s="61"/>
      <c r="AY335" s="61"/>
      <c r="AZ335" s="61"/>
      <c r="BN335" s="61"/>
      <c r="BO335" s="61"/>
      <c r="BP335" s="61"/>
      <c r="CT335" s="61"/>
      <c r="CU335" s="61"/>
      <c r="CV335" s="61"/>
      <c r="CW335" s="61"/>
      <c r="CX335" s="61"/>
    </row>
    <row r="336" spans="1:102" ht="15.75" customHeight="1">
      <c r="A336" s="61"/>
      <c r="B336" s="61"/>
      <c r="C336" s="61"/>
      <c r="D336" s="61"/>
      <c r="AX336" s="61"/>
      <c r="AY336" s="61"/>
      <c r="AZ336" s="61"/>
      <c r="BN336" s="61"/>
      <c r="BO336" s="61"/>
      <c r="BP336" s="61"/>
      <c r="CT336" s="61"/>
      <c r="CU336" s="61"/>
      <c r="CV336" s="61"/>
      <c r="CW336" s="61"/>
      <c r="CX336" s="61"/>
    </row>
    <row r="337" spans="1:102" ht="15.75" customHeight="1">
      <c r="A337" s="61"/>
      <c r="B337" s="61"/>
      <c r="C337" s="61"/>
      <c r="D337" s="61"/>
      <c r="AX337" s="61"/>
      <c r="AY337" s="61"/>
      <c r="AZ337" s="61"/>
      <c r="BN337" s="61"/>
      <c r="BO337" s="61"/>
      <c r="BP337" s="61"/>
      <c r="CT337" s="61"/>
      <c r="CU337" s="61"/>
      <c r="CV337" s="61"/>
      <c r="CW337" s="61"/>
      <c r="CX337" s="61"/>
    </row>
    <row r="338" spans="1:102" ht="15.75" customHeight="1">
      <c r="A338" s="61"/>
      <c r="B338" s="61"/>
      <c r="C338" s="61"/>
      <c r="D338" s="61"/>
      <c r="AX338" s="61"/>
      <c r="AY338" s="61"/>
      <c r="AZ338" s="61"/>
      <c r="BN338" s="61"/>
      <c r="BO338" s="61"/>
      <c r="BP338" s="61"/>
      <c r="CT338" s="61"/>
      <c r="CU338" s="61"/>
      <c r="CV338" s="61"/>
      <c r="CW338" s="61"/>
      <c r="CX338" s="61"/>
    </row>
    <row r="339" spans="1:102" ht="15.75" customHeight="1">
      <c r="A339" s="61"/>
      <c r="B339" s="61"/>
      <c r="C339" s="61"/>
      <c r="D339" s="61"/>
      <c r="AX339" s="61"/>
      <c r="AY339" s="61"/>
      <c r="AZ339" s="61"/>
      <c r="BN339" s="61"/>
      <c r="BO339" s="61"/>
      <c r="BP339" s="61"/>
      <c r="CT339" s="61"/>
      <c r="CU339" s="61"/>
      <c r="CV339" s="61"/>
      <c r="CW339" s="61"/>
      <c r="CX339" s="61"/>
    </row>
    <row r="340" spans="1:102" ht="15.75" customHeight="1">
      <c r="A340" s="61"/>
      <c r="B340" s="61"/>
      <c r="C340" s="61"/>
      <c r="D340" s="61"/>
      <c r="AX340" s="61"/>
      <c r="AY340" s="61"/>
      <c r="AZ340" s="61"/>
      <c r="BN340" s="61"/>
      <c r="BO340" s="61"/>
      <c r="BP340" s="61"/>
      <c r="CT340" s="61"/>
      <c r="CU340" s="61"/>
      <c r="CV340" s="61"/>
      <c r="CW340" s="61"/>
      <c r="CX340" s="61"/>
    </row>
    <row r="341" spans="1:102" ht="15.75" customHeight="1">
      <c r="A341" s="61"/>
      <c r="B341" s="61"/>
      <c r="C341" s="61"/>
      <c r="D341" s="61"/>
      <c r="AX341" s="61"/>
      <c r="AY341" s="61"/>
      <c r="AZ341" s="61"/>
      <c r="BN341" s="61"/>
      <c r="BO341" s="61"/>
      <c r="BP341" s="61"/>
      <c r="CT341" s="61"/>
      <c r="CU341" s="61"/>
      <c r="CV341" s="61"/>
      <c r="CW341" s="61"/>
      <c r="CX341" s="61"/>
    </row>
    <row r="342" spans="1:102" ht="15.75" customHeight="1">
      <c r="A342" s="61"/>
      <c r="B342" s="61"/>
      <c r="C342" s="61"/>
      <c r="D342" s="61"/>
      <c r="AX342" s="61"/>
      <c r="AY342" s="61"/>
      <c r="AZ342" s="61"/>
      <c r="BN342" s="61"/>
      <c r="BO342" s="61"/>
      <c r="BP342" s="61"/>
      <c r="CT342" s="61"/>
      <c r="CU342" s="61"/>
      <c r="CV342" s="61"/>
      <c r="CW342" s="61"/>
      <c r="CX342" s="61"/>
    </row>
    <row r="343" spans="1:102" ht="15.75" customHeight="1">
      <c r="A343" s="61"/>
      <c r="B343" s="61"/>
      <c r="C343" s="61"/>
      <c r="D343" s="61"/>
      <c r="AX343" s="61"/>
      <c r="AY343" s="61"/>
      <c r="AZ343" s="61"/>
      <c r="BN343" s="61"/>
      <c r="BO343" s="61"/>
      <c r="BP343" s="61"/>
      <c r="CT343" s="61"/>
      <c r="CU343" s="61"/>
      <c r="CV343" s="61"/>
      <c r="CW343" s="61"/>
      <c r="CX343" s="61"/>
    </row>
    <row r="344" spans="1:102" ht="15.75" customHeight="1">
      <c r="A344" s="61"/>
      <c r="B344" s="61"/>
      <c r="C344" s="61"/>
      <c r="D344" s="61"/>
      <c r="AX344" s="61"/>
      <c r="AY344" s="61"/>
      <c r="AZ344" s="61"/>
      <c r="BN344" s="61"/>
      <c r="BO344" s="61"/>
      <c r="BP344" s="61"/>
      <c r="CT344" s="61"/>
      <c r="CU344" s="61"/>
      <c r="CV344" s="61"/>
      <c r="CW344" s="61"/>
      <c r="CX344" s="61"/>
    </row>
    <row r="345" spans="1:102" ht="15.75" customHeight="1">
      <c r="A345" s="61"/>
      <c r="B345" s="61"/>
      <c r="C345" s="61"/>
      <c r="D345" s="61"/>
      <c r="AX345" s="61"/>
      <c r="AY345" s="61"/>
      <c r="AZ345" s="61"/>
      <c r="BN345" s="61"/>
      <c r="BO345" s="61"/>
      <c r="BP345" s="61"/>
      <c r="CT345" s="61"/>
      <c r="CU345" s="61"/>
      <c r="CV345" s="61"/>
      <c r="CW345" s="61"/>
      <c r="CX345" s="61"/>
    </row>
    <row r="346" spans="1:102" ht="15.75" customHeight="1">
      <c r="A346" s="61"/>
      <c r="B346" s="61"/>
      <c r="C346" s="61"/>
      <c r="D346" s="61"/>
      <c r="AX346" s="61"/>
      <c r="AY346" s="61"/>
      <c r="AZ346" s="61"/>
      <c r="BN346" s="61"/>
      <c r="BO346" s="61"/>
      <c r="BP346" s="61"/>
      <c r="CT346" s="61"/>
      <c r="CU346" s="61"/>
      <c r="CV346" s="61"/>
      <c r="CW346" s="61"/>
      <c r="CX346" s="61"/>
    </row>
    <row r="347" spans="1:102" ht="15.75" customHeight="1">
      <c r="A347" s="61"/>
      <c r="B347" s="61"/>
      <c r="C347" s="61"/>
      <c r="D347" s="61"/>
      <c r="AX347" s="61"/>
      <c r="AY347" s="61"/>
      <c r="AZ347" s="61"/>
      <c r="BN347" s="61"/>
      <c r="BO347" s="61"/>
      <c r="BP347" s="61"/>
      <c r="CT347" s="61"/>
      <c r="CU347" s="61"/>
      <c r="CV347" s="61"/>
      <c r="CW347" s="61"/>
      <c r="CX347" s="61"/>
    </row>
    <row r="348" spans="1:102" ht="15.75" customHeight="1">
      <c r="A348" s="61"/>
      <c r="B348" s="61"/>
      <c r="C348" s="61"/>
      <c r="D348" s="61"/>
      <c r="AX348" s="61"/>
      <c r="AY348" s="61"/>
      <c r="AZ348" s="61"/>
      <c r="BN348" s="61"/>
      <c r="BO348" s="61"/>
      <c r="BP348" s="61"/>
      <c r="CT348" s="61"/>
      <c r="CU348" s="61"/>
      <c r="CV348" s="61"/>
      <c r="CW348" s="61"/>
      <c r="CX348" s="61"/>
    </row>
    <row r="349" spans="1:102" ht="15.75" customHeight="1">
      <c r="A349" s="61"/>
      <c r="B349" s="61"/>
      <c r="C349" s="61"/>
      <c r="D349" s="61"/>
      <c r="AX349" s="61"/>
      <c r="AY349" s="61"/>
      <c r="AZ349" s="61"/>
      <c r="BN349" s="61"/>
      <c r="BO349" s="61"/>
      <c r="BP349" s="61"/>
      <c r="CT349" s="61"/>
      <c r="CU349" s="61"/>
      <c r="CV349" s="61"/>
      <c r="CW349" s="61"/>
      <c r="CX349" s="61"/>
    </row>
    <row r="350" spans="1:102" ht="15.75" customHeight="1">
      <c r="A350" s="61"/>
      <c r="B350" s="61"/>
      <c r="C350" s="61"/>
      <c r="D350" s="61"/>
      <c r="AX350" s="61"/>
      <c r="AY350" s="61"/>
      <c r="AZ350" s="61"/>
      <c r="BN350" s="61"/>
      <c r="BO350" s="61"/>
      <c r="BP350" s="61"/>
      <c r="CT350" s="61"/>
      <c r="CU350" s="61"/>
      <c r="CV350" s="61"/>
      <c r="CW350" s="61"/>
      <c r="CX350" s="61"/>
    </row>
    <row r="351" spans="1:102" ht="15.75" customHeight="1">
      <c r="A351" s="61"/>
      <c r="B351" s="61"/>
      <c r="C351" s="61"/>
      <c r="D351" s="61"/>
      <c r="AX351" s="61"/>
      <c r="AY351" s="61"/>
      <c r="AZ351" s="61"/>
      <c r="BN351" s="61"/>
      <c r="BO351" s="61"/>
      <c r="BP351" s="61"/>
      <c r="CT351" s="61"/>
      <c r="CU351" s="61"/>
      <c r="CV351" s="61"/>
      <c r="CW351" s="61"/>
      <c r="CX351" s="61"/>
    </row>
    <row r="352" spans="1:102" ht="15.75" customHeight="1">
      <c r="A352" s="61"/>
      <c r="B352" s="61"/>
      <c r="C352" s="61"/>
      <c r="D352" s="61"/>
      <c r="AX352" s="61"/>
      <c r="AY352" s="61"/>
      <c r="AZ352" s="61"/>
      <c r="BN352" s="61"/>
      <c r="BO352" s="61"/>
      <c r="BP352" s="61"/>
      <c r="CT352" s="61"/>
      <c r="CU352" s="61"/>
      <c r="CV352" s="61"/>
      <c r="CW352" s="61"/>
      <c r="CX352" s="61"/>
    </row>
    <row r="353" spans="1:102" ht="15.75" customHeight="1">
      <c r="A353" s="61"/>
      <c r="B353" s="61"/>
      <c r="C353" s="61"/>
      <c r="D353" s="61"/>
      <c r="AX353" s="61"/>
      <c r="AY353" s="61"/>
      <c r="AZ353" s="61"/>
      <c r="BN353" s="61"/>
      <c r="BO353" s="61"/>
      <c r="BP353" s="61"/>
      <c r="CT353" s="61"/>
      <c r="CU353" s="61"/>
      <c r="CV353" s="61"/>
      <c r="CW353" s="61"/>
      <c r="CX353" s="61"/>
    </row>
    <row r="354" spans="1:102" ht="15.75" customHeight="1">
      <c r="A354" s="61"/>
      <c r="B354" s="61"/>
      <c r="C354" s="61"/>
      <c r="D354" s="61"/>
      <c r="AX354" s="61"/>
      <c r="AY354" s="61"/>
      <c r="AZ354" s="61"/>
      <c r="BN354" s="61"/>
      <c r="BO354" s="61"/>
      <c r="BP354" s="61"/>
      <c r="CT354" s="61"/>
      <c r="CU354" s="61"/>
      <c r="CV354" s="61"/>
      <c r="CW354" s="61"/>
      <c r="CX354" s="61"/>
    </row>
    <row r="355" spans="1:102" ht="15.75" customHeight="1">
      <c r="A355" s="61"/>
      <c r="B355" s="61"/>
      <c r="C355" s="61"/>
      <c r="D355" s="61"/>
      <c r="AX355" s="61"/>
      <c r="AY355" s="61"/>
      <c r="AZ355" s="61"/>
      <c r="BN355" s="61"/>
      <c r="BO355" s="61"/>
      <c r="BP355" s="61"/>
      <c r="CT355" s="61"/>
      <c r="CU355" s="61"/>
      <c r="CV355" s="61"/>
      <c r="CW355" s="61"/>
      <c r="CX355" s="61"/>
    </row>
    <row r="356" spans="1:102" ht="15.75" customHeight="1">
      <c r="A356" s="61"/>
      <c r="B356" s="61"/>
      <c r="C356" s="61"/>
      <c r="D356" s="61"/>
      <c r="AX356" s="61"/>
      <c r="AY356" s="61"/>
      <c r="AZ356" s="61"/>
      <c r="BN356" s="61"/>
      <c r="BO356" s="61"/>
      <c r="BP356" s="61"/>
      <c r="CT356" s="61"/>
      <c r="CU356" s="61"/>
      <c r="CV356" s="61"/>
      <c r="CW356" s="61"/>
      <c r="CX356" s="61"/>
    </row>
    <row r="357" spans="1:102" ht="15.75" customHeight="1">
      <c r="A357" s="61"/>
      <c r="B357" s="61"/>
      <c r="C357" s="61"/>
      <c r="D357" s="61"/>
      <c r="AX357" s="61"/>
      <c r="AY357" s="61"/>
      <c r="AZ357" s="61"/>
      <c r="BN357" s="61"/>
      <c r="BO357" s="61"/>
      <c r="BP357" s="61"/>
      <c r="CT357" s="61"/>
      <c r="CU357" s="61"/>
      <c r="CV357" s="61"/>
      <c r="CW357" s="61"/>
      <c r="CX357" s="61"/>
    </row>
    <row r="358" spans="1:102" ht="15.75" customHeight="1">
      <c r="A358" s="61"/>
      <c r="B358" s="61"/>
      <c r="C358" s="61"/>
      <c r="D358" s="61"/>
      <c r="AX358" s="61"/>
      <c r="AY358" s="61"/>
      <c r="AZ358" s="61"/>
      <c r="BN358" s="61"/>
      <c r="BO358" s="61"/>
      <c r="BP358" s="61"/>
      <c r="CT358" s="61"/>
      <c r="CU358" s="61"/>
      <c r="CV358" s="61"/>
      <c r="CW358" s="61"/>
      <c r="CX358" s="61"/>
    </row>
    <row r="359" spans="1:102" ht="15.75" customHeight="1">
      <c r="A359" s="61"/>
      <c r="B359" s="61"/>
      <c r="C359" s="61"/>
      <c r="D359" s="61"/>
      <c r="AX359" s="61"/>
      <c r="AY359" s="61"/>
      <c r="AZ359" s="61"/>
      <c r="BN359" s="61"/>
      <c r="BO359" s="61"/>
      <c r="BP359" s="61"/>
      <c r="CT359" s="61"/>
      <c r="CU359" s="61"/>
      <c r="CV359" s="61"/>
      <c r="CW359" s="61"/>
      <c r="CX359" s="61"/>
    </row>
    <row r="360" spans="1:102" ht="15.75" customHeight="1">
      <c r="A360" s="61"/>
      <c r="B360" s="61"/>
      <c r="C360" s="61"/>
      <c r="D360" s="61"/>
      <c r="AX360" s="61"/>
      <c r="AY360" s="61"/>
      <c r="AZ360" s="61"/>
      <c r="BN360" s="61"/>
      <c r="BO360" s="61"/>
      <c r="BP360" s="61"/>
      <c r="CT360" s="61"/>
      <c r="CU360" s="61"/>
      <c r="CV360" s="61"/>
      <c r="CW360" s="61"/>
      <c r="CX360" s="61"/>
    </row>
    <row r="361" spans="1:102" ht="15.75" customHeight="1">
      <c r="A361" s="61"/>
      <c r="B361" s="61"/>
      <c r="C361" s="61"/>
      <c r="D361" s="61"/>
      <c r="AX361" s="61"/>
      <c r="AY361" s="61"/>
      <c r="AZ361" s="61"/>
      <c r="BN361" s="61"/>
      <c r="BO361" s="61"/>
      <c r="BP361" s="61"/>
      <c r="CT361" s="61"/>
      <c r="CU361" s="61"/>
      <c r="CV361" s="61"/>
      <c r="CW361" s="61"/>
      <c r="CX361" s="61"/>
    </row>
    <row r="362" spans="1:102" ht="15.75" customHeight="1">
      <c r="A362" s="61"/>
      <c r="B362" s="61"/>
      <c r="C362" s="61"/>
      <c r="D362" s="61"/>
      <c r="AX362" s="61"/>
      <c r="AY362" s="61"/>
      <c r="AZ362" s="61"/>
      <c r="BN362" s="61"/>
      <c r="BO362" s="61"/>
      <c r="BP362" s="61"/>
      <c r="CT362" s="61"/>
      <c r="CU362" s="61"/>
      <c r="CV362" s="61"/>
      <c r="CW362" s="61"/>
      <c r="CX362" s="61"/>
    </row>
    <row r="363" spans="1:102" ht="15.75" customHeight="1">
      <c r="A363" s="61"/>
      <c r="B363" s="61"/>
      <c r="C363" s="61"/>
      <c r="D363" s="61"/>
      <c r="AX363" s="61"/>
      <c r="AY363" s="61"/>
      <c r="AZ363" s="61"/>
      <c r="BN363" s="61"/>
      <c r="BO363" s="61"/>
      <c r="BP363" s="61"/>
      <c r="CT363" s="61"/>
      <c r="CU363" s="61"/>
      <c r="CV363" s="61"/>
      <c r="CW363" s="61"/>
      <c r="CX363" s="61"/>
    </row>
    <row r="364" spans="1:102" ht="15.75" customHeight="1">
      <c r="A364" s="61"/>
      <c r="B364" s="61"/>
      <c r="C364" s="61"/>
      <c r="D364" s="61"/>
      <c r="AX364" s="61"/>
      <c r="AY364" s="61"/>
      <c r="AZ364" s="61"/>
      <c r="BN364" s="61"/>
      <c r="BO364" s="61"/>
      <c r="BP364" s="61"/>
      <c r="CT364" s="61"/>
      <c r="CU364" s="61"/>
      <c r="CV364" s="61"/>
      <c r="CW364" s="61"/>
      <c r="CX364" s="61"/>
    </row>
    <row r="365" spans="1:102" ht="15.75" customHeight="1">
      <c r="A365" s="61"/>
      <c r="B365" s="61"/>
      <c r="C365" s="61"/>
      <c r="D365" s="61"/>
      <c r="AX365" s="61"/>
      <c r="AY365" s="61"/>
      <c r="AZ365" s="61"/>
      <c r="BN365" s="61"/>
      <c r="BO365" s="61"/>
      <c r="BP365" s="61"/>
      <c r="CT365" s="61"/>
      <c r="CU365" s="61"/>
      <c r="CV365" s="61"/>
      <c r="CW365" s="61"/>
      <c r="CX365" s="61"/>
    </row>
    <row r="366" spans="1:102" ht="15.75" customHeight="1">
      <c r="A366" s="61"/>
      <c r="B366" s="61"/>
      <c r="C366" s="61"/>
      <c r="D366" s="61"/>
      <c r="AX366" s="61"/>
      <c r="AY366" s="61"/>
      <c r="AZ366" s="61"/>
      <c r="BN366" s="61"/>
      <c r="BO366" s="61"/>
      <c r="BP366" s="61"/>
      <c r="CT366" s="61"/>
      <c r="CU366" s="61"/>
      <c r="CV366" s="61"/>
      <c r="CW366" s="61"/>
      <c r="CX366" s="61"/>
    </row>
    <row r="367" spans="1:102" ht="15.75" customHeight="1">
      <c r="A367" s="61"/>
      <c r="B367" s="61"/>
      <c r="C367" s="61"/>
      <c r="D367" s="61"/>
      <c r="AX367" s="61"/>
      <c r="AY367" s="61"/>
      <c r="AZ367" s="61"/>
      <c r="BN367" s="61"/>
      <c r="BO367" s="61"/>
      <c r="BP367" s="61"/>
      <c r="CT367" s="61"/>
      <c r="CU367" s="61"/>
      <c r="CV367" s="61"/>
      <c r="CW367" s="61"/>
      <c r="CX367" s="61"/>
    </row>
    <row r="368" spans="1:102" ht="15.75" customHeight="1">
      <c r="A368" s="61"/>
      <c r="B368" s="61"/>
      <c r="C368" s="61"/>
      <c r="D368" s="61"/>
      <c r="AX368" s="61"/>
      <c r="AY368" s="61"/>
      <c r="AZ368" s="61"/>
      <c r="BN368" s="61"/>
      <c r="BO368" s="61"/>
      <c r="BP368" s="61"/>
      <c r="CT368" s="61"/>
      <c r="CU368" s="61"/>
      <c r="CV368" s="61"/>
      <c r="CW368" s="61"/>
      <c r="CX368" s="61"/>
    </row>
    <row r="369" spans="1:102" ht="15.75" customHeight="1">
      <c r="A369" s="61"/>
      <c r="B369" s="61"/>
      <c r="C369" s="61"/>
      <c r="D369" s="61"/>
      <c r="AX369" s="61"/>
      <c r="AY369" s="61"/>
      <c r="AZ369" s="61"/>
      <c r="BN369" s="61"/>
      <c r="BO369" s="61"/>
      <c r="BP369" s="61"/>
      <c r="CT369" s="61"/>
      <c r="CU369" s="61"/>
      <c r="CV369" s="61"/>
      <c r="CW369" s="61"/>
      <c r="CX369" s="61"/>
    </row>
    <row r="370" spans="1:102" ht="15.75" customHeight="1">
      <c r="A370" s="61"/>
      <c r="B370" s="61"/>
      <c r="C370" s="61"/>
      <c r="D370" s="61"/>
      <c r="AX370" s="61"/>
      <c r="AY370" s="61"/>
      <c r="AZ370" s="61"/>
      <c r="BN370" s="61"/>
      <c r="BO370" s="61"/>
      <c r="BP370" s="61"/>
      <c r="CT370" s="61"/>
      <c r="CU370" s="61"/>
      <c r="CV370" s="61"/>
      <c r="CW370" s="61"/>
      <c r="CX370" s="61"/>
    </row>
    <row r="371" spans="1:102" ht="15.75" customHeight="1">
      <c r="A371" s="61"/>
      <c r="B371" s="61"/>
      <c r="C371" s="61"/>
      <c r="D371" s="61"/>
      <c r="AX371" s="61"/>
      <c r="AY371" s="61"/>
      <c r="AZ371" s="61"/>
      <c r="BN371" s="61"/>
      <c r="BO371" s="61"/>
      <c r="BP371" s="61"/>
      <c r="CT371" s="61"/>
      <c r="CU371" s="61"/>
      <c r="CV371" s="61"/>
      <c r="CW371" s="61"/>
      <c r="CX371" s="61"/>
    </row>
    <row r="372" spans="1:102" ht="15.75" customHeight="1">
      <c r="A372" s="61"/>
      <c r="B372" s="61"/>
      <c r="C372" s="61"/>
      <c r="D372" s="61"/>
      <c r="AX372" s="61"/>
      <c r="AY372" s="61"/>
      <c r="AZ372" s="61"/>
      <c r="BN372" s="61"/>
      <c r="BO372" s="61"/>
      <c r="BP372" s="61"/>
      <c r="CT372" s="61"/>
      <c r="CU372" s="61"/>
      <c r="CV372" s="61"/>
      <c r="CW372" s="61"/>
      <c r="CX372" s="61"/>
    </row>
    <row r="373" spans="1:102" ht="15.75" customHeight="1">
      <c r="A373" s="61"/>
      <c r="B373" s="61"/>
      <c r="C373" s="61"/>
      <c r="D373" s="61"/>
      <c r="AX373" s="61"/>
      <c r="AY373" s="61"/>
      <c r="AZ373" s="61"/>
      <c r="BN373" s="61"/>
      <c r="BO373" s="61"/>
      <c r="BP373" s="61"/>
      <c r="CT373" s="61"/>
      <c r="CU373" s="61"/>
      <c r="CV373" s="61"/>
      <c r="CW373" s="61"/>
      <c r="CX373" s="61"/>
    </row>
    <row r="374" spans="1:102" ht="15.75" customHeight="1">
      <c r="A374" s="61"/>
      <c r="B374" s="61"/>
      <c r="C374" s="61"/>
      <c r="D374" s="61"/>
      <c r="AX374" s="61"/>
      <c r="AY374" s="61"/>
      <c r="AZ374" s="61"/>
      <c r="BN374" s="61"/>
      <c r="BO374" s="61"/>
      <c r="BP374" s="61"/>
      <c r="CT374" s="61"/>
      <c r="CU374" s="61"/>
      <c r="CV374" s="61"/>
      <c r="CW374" s="61"/>
      <c r="CX374" s="61"/>
    </row>
    <row r="375" spans="1:102" ht="15.75" customHeight="1">
      <c r="A375" s="61"/>
      <c r="B375" s="61"/>
      <c r="C375" s="61"/>
      <c r="D375" s="61"/>
      <c r="AX375" s="61"/>
      <c r="AY375" s="61"/>
      <c r="AZ375" s="61"/>
      <c r="BN375" s="61"/>
      <c r="BO375" s="61"/>
      <c r="BP375" s="61"/>
      <c r="CT375" s="61"/>
      <c r="CU375" s="61"/>
      <c r="CV375" s="61"/>
      <c r="CW375" s="61"/>
      <c r="CX375" s="61"/>
    </row>
    <row r="376" spans="1:102" ht="15.75" customHeight="1">
      <c r="A376" s="61"/>
      <c r="B376" s="61"/>
      <c r="C376" s="61"/>
      <c r="D376" s="61"/>
      <c r="AX376" s="61"/>
      <c r="AY376" s="61"/>
      <c r="AZ376" s="61"/>
      <c r="BN376" s="61"/>
      <c r="BO376" s="61"/>
      <c r="BP376" s="61"/>
      <c r="CT376" s="61"/>
      <c r="CU376" s="61"/>
      <c r="CV376" s="61"/>
      <c r="CW376" s="61"/>
      <c r="CX376" s="61"/>
    </row>
    <row r="377" spans="1:102" ht="15.75" customHeight="1">
      <c r="A377" s="61"/>
      <c r="B377" s="61"/>
      <c r="C377" s="61"/>
      <c r="D377" s="61"/>
      <c r="AX377" s="61"/>
      <c r="AY377" s="61"/>
      <c r="AZ377" s="61"/>
      <c r="BN377" s="61"/>
      <c r="BO377" s="61"/>
      <c r="BP377" s="61"/>
      <c r="CT377" s="61"/>
      <c r="CU377" s="61"/>
      <c r="CV377" s="61"/>
      <c r="CW377" s="61"/>
      <c r="CX377" s="61"/>
    </row>
    <row r="378" spans="1:102" ht="15.75" customHeight="1">
      <c r="A378" s="61"/>
      <c r="B378" s="61"/>
      <c r="C378" s="61"/>
      <c r="D378" s="61"/>
      <c r="AX378" s="61"/>
      <c r="AY378" s="61"/>
      <c r="AZ378" s="61"/>
      <c r="BN378" s="61"/>
      <c r="BO378" s="61"/>
      <c r="BP378" s="61"/>
      <c r="CT378" s="61"/>
      <c r="CU378" s="61"/>
      <c r="CV378" s="61"/>
      <c r="CW378" s="61"/>
      <c r="CX378" s="61"/>
    </row>
    <row r="379" spans="1:102" ht="15.75" customHeight="1">
      <c r="A379" s="61"/>
      <c r="B379" s="61"/>
      <c r="C379" s="61"/>
      <c r="D379" s="61"/>
      <c r="AX379" s="61"/>
      <c r="AY379" s="61"/>
      <c r="AZ379" s="61"/>
      <c r="BN379" s="61"/>
      <c r="BO379" s="61"/>
      <c r="BP379" s="61"/>
      <c r="CT379" s="61"/>
      <c r="CU379" s="61"/>
      <c r="CV379" s="61"/>
      <c r="CW379" s="61"/>
      <c r="CX379" s="61"/>
    </row>
    <row r="380" spans="1:102" ht="15.75" customHeight="1">
      <c r="A380" s="61"/>
      <c r="B380" s="61"/>
      <c r="C380" s="61"/>
      <c r="D380" s="61"/>
      <c r="AX380" s="61"/>
      <c r="AY380" s="61"/>
      <c r="AZ380" s="61"/>
      <c r="BN380" s="61"/>
      <c r="BO380" s="61"/>
      <c r="BP380" s="61"/>
      <c r="CT380" s="61"/>
      <c r="CU380" s="61"/>
      <c r="CV380" s="61"/>
      <c r="CW380" s="61"/>
      <c r="CX380" s="61"/>
    </row>
    <row r="381" spans="1:102" ht="15.75" customHeight="1">
      <c r="A381" s="61"/>
      <c r="B381" s="61"/>
      <c r="C381" s="61"/>
      <c r="D381" s="61"/>
      <c r="AX381" s="61"/>
      <c r="AY381" s="61"/>
      <c r="AZ381" s="61"/>
      <c r="BN381" s="61"/>
      <c r="BO381" s="61"/>
      <c r="BP381" s="61"/>
      <c r="CT381" s="61"/>
      <c r="CU381" s="61"/>
      <c r="CV381" s="61"/>
      <c r="CW381" s="61"/>
      <c r="CX381" s="61"/>
    </row>
    <row r="382" spans="1:102" ht="15.75" customHeight="1">
      <c r="A382" s="61"/>
      <c r="B382" s="61"/>
      <c r="C382" s="61"/>
      <c r="D382" s="61"/>
      <c r="AX382" s="61"/>
      <c r="AY382" s="61"/>
      <c r="AZ382" s="61"/>
      <c r="BN382" s="61"/>
      <c r="BO382" s="61"/>
      <c r="BP382" s="61"/>
      <c r="CT382" s="61"/>
      <c r="CU382" s="61"/>
      <c r="CV382" s="61"/>
      <c r="CW382" s="61"/>
      <c r="CX382" s="61"/>
    </row>
    <row r="383" spans="1:102" ht="15.75" customHeight="1">
      <c r="A383" s="61"/>
      <c r="B383" s="61"/>
      <c r="C383" s="61"/>
      <c r="D383" s="61"/>
      <c r="AX383" s="61"/>
      <c r="AY383" s="61"/>
      <c r="AZ383" s="61"/>
      <c r="BN383" s="61"/>
      <c r="BO383" s="61"/>
      <c r="BP383" s="61"/>
      <c r="CT383" s="61"/>
      <c r="CU383" s="61"/>
      <c r="CV383" s="61"/>
      <c r="CW383" s="61"/>
      <c r="CX383" s="61"/>
    </row>
    <row r="384" spans="1:102" ht="15.75" customHeight="1">
      <c r="A384" s="61"/>
      <c r="B384" s="61"/>
      <c r="C384" s="61"/>
      <c r="D384" s="61"/>
      <c r="AX384" s="61"/>
      <c r="AY384" s="61"/>
      <c r="AZ384" s="61"/>
      <c r="BN384" s="61"/>
      <c r="BO384" s="61"/>
      <c r="BP384" s="61"/>
      <c r="CT384" s="61"/>
      <c r="CU384" s="61"/>
      <c r="CV384" s="61"/>
      <c r="CW384" s="61"/>
      <c r="CX384" s="61"/>
    </row>
    <row r="385" spans="1:102" ht="15.75" customHeight="1">
      <c r="A385" s="61"/>
      <c r="B385" s="61"/>
      <c r="C385" s="61"/>
      <c r="D385" s="61"/>
      <c r="AX385" s="61"/>
      <c r="AY385" s="61"/>
      <c r="AZ385" s="61"/>
      <c r="BN385" s="61"/>
      <c r="BO385" s="61"/>
      <c r="BP385" s="61"/>
      <c r="CT385" s="61"/>
      <c r="CU385" s="61"/>
      <c r="CV385" s="61"/>
      <c r="CW385" s="61"/>
      <c r="CX385" s="61"/>
    </row>
    <row r="386" spans="1:102" ht="15.75" customHeight="1">
      <c r="A386" s="61"/>
      <c r="B386" s="61"/>
      <c r="C386" s="61"/>
      <c r="D386" s="61"/>
      <c r="AX386" s="61"/>
      <c r="AY386" s="61"/>
      <c r="AZ386" s="61"/>
      <c r="BN386" s="61"/>
      <c r="BO386" s="61"/>
      <c r="BP386" s="61"/>
      <c r="CT386" s="61"/>
      <c r="CU386" s="61"/>
      <c r="CV386" s="61"/>
      <c r="CW386" s="61"/>
      <c r="CX386" s="61"/>
    </row>
    <row r="387" spans="1:102" ht="15.75" customHeight="1">
      <c r="A387" s="61"/>
      <c r="B387" s="61"/>
      <c r="C387" s="61"/>
      <c r="D387" s="61"/>
      <c r="AX387" s="61"/>
      <c r="AY387" s="61"/>
      <c r="AZ387" s="61"/>
      <c r="BN387" s="61"/>
      <c r="BO387" s="61"/>
      <c r="BP387" s="61"/>
      <c r="CT387" s="61"/>
      <c r="CU387" s="61"/>
      <c r="CV387" s="61"/>
      <c r="CW387" s="61"/>
      <c r="CX387" s="61"/>
    </row>
    <row r="388" spans="1:102" ht="15.75" customHeight="1">
      <c r="A388" s="61"/>
      <c r="B388" s="61"/>
      <c r="C388" s="61"/>
      <c r="D388" s="61"/>
      <c r="AX388" s="61"/>
      <c r="AY388" s="61"/>
      <c r="AZ388" s="61"/>
      <c r="BN388" s="61"/>
      <c r="BO388" s="61"/>
      <c r="BP388" s="61"/>
      <c r="CT388" s="61"/>
      <c r="CU388" s="61"/>
      <c r="CV388" s="61"/>
      <c r="CW388" s="61"/>
      <c r="CX388" s="61"/>
    </row>
    <row r="389" spans="1:102" ht="15.75" customHeight="1">
      <c r="A389" s="61"/>
      <c r="B389" s="61"/>
      <c r="C389" s="61"/>
      <c r="D389" s="61"/>
      <c r="AX389" s="61"/>
      <c r="AY389" s="61"/>
      <c r="AZ389" s="61"/>
      <c r="BN389" s="61"/>
      <c r="BO389" s="61"/>
      <c r="BP389" s="61"/>
      <c r="CT389" s="61"/>
      <c r="CU389" s="61"/>
      <c r="CV389" s="61"/>
      <c r="CW389" s="61"/>
      <c r="CX389" s="61"/>
    </row>
    <row r="390" spans="1:102" ht="15.75" customHeight="1">
      <c r="A390" s="61"/>
      <c r="B390" s="61"/>
      <c r="C390" s="61"/>
      <c r="D390" s="61"/>
      <c r="AX390" s="61"/>
      <c r="AY390" s="61"/>
      <c r="AZ390" s="61"/>
      <c r="BN390" s="61"/>
      <c r="BO390" s="61"/>
      <c r="BP390" s="61"/>
      <c r="CT390" s="61"/>
      <c r="CU390" s="61"/>
      <c r="CV390" s="61"/>
      <c r="CW390" s="61"/>
      <c r="CX390" s="61"/>
    </row>
    <row r="391" spans="1:102" ht="15.75" customHeight="1">
      <c r="A391" s="61"/>
      <c r="B391" s="61"/>
      <c r="C391" s="61"/>
      <c r="D391" s="61"/>
      <c r="AX391" s="61"/>
      <c r="AY391" s="61"/>
      <c r="AZ391" s="61"/>
      <c r="BN391" s="61"/>
      <c r="BO391" s="61"/>
      <c r="BP391" s="61"/>
      <c r="CT391" s="61"/>
      <c r="CU391" s="61"/>
      <c r="CV391" s="61"/>
      <c r="CW391" s="61"/>
      <c r="CX391" s="61"/>
    </row>
    <row r="392" spans="1:102" ht="15.75" customHeight="1">
      <c r="A392" s="61"/>
      <c r="B392" s="61"/>
      <c r="C392" s="61"/>
      <c r="D392" s="61"/>
      <c r="AX392" s="61"/>
      <c r="AY392" s="61"/>
      <c r="AZ392" s="61"/>
      <c r="BN392" s="61"/>
      <c r="BO392" s="61"/>
      <c r="BP392" s="61"/>
      <c r="CT392" s="61"/>
      <c r="CU392" s="61"/>
      <c r="CV392" s="61"/>
      <c r="CW392" s="61"/>
      <c r="CX392" s="61"/>
    </row>
    <row r="393" spans="1:102" ht="15.75" customHeight="1">
      <c r="A393" s="61"/>
      <c r="B393" s="61"/>
      <c r="C393" s="61"/>
      <c r="D393" s="61"/>
      <c r="AX393" s="61"/>
      <c r="AY393" s="61"/>
      <c r="AZ393" s="61"/>
      <c r="BN393" s="61"/>
      <c r="BO393" s="61"/>
      <c r="BP393" s="61"/>
      <c r="CT393" s="61"/>
      <c r="CU393" s="61"/>
      <c r="CV393" s="61"/>
      <c r="CW393" s="61"/>
      <c r="CX393" s="61"/>
    </row>
    <row r="394" spans="1:102" ht="15.75" customHeight="1">
      <c r="A394" s="61"/>
      <c r="B394" s="61"/>
      <c r="C394" s="61"/>
      <c r="D394" s="61"/>
      <c r="AX394" s="61"/>
      <c r="AY394" s="61"/>
      <c r="AZ394" s="61"/>
      <c r="BN394" s="61"/>
      <c r="BO394" s="61"/>
      <c r="BP394" s="61"/>
      <c r="CT394" s="61"/>
      <c r="CU394" s="61"/>
      <c r="CV394" s="61"/>
      <c r="CW394" s="61"/>
      <c r="CX394" s="61"/>
    </row>
    <row r="395" spans="1:102" ht="15.75" customHeight="1">
      <c r="A395" s="61"/>
      <c r="B395" s="61"/>
      <c r="C395" s="61"/>
      <c r="D395" s="61"/>
      <c r="AX395" s="61"/>
      <c r="AY395" s="61"/>
      <c r="AZ395" s="61"/>
      <c r="BN395" s="61"/>
      <c r="BO395" s="61"/>
      <c r="BP395" s="61"/>
      <c r="CT395" s="61"/>
      <c r="CU395" s="61"/>
      <c r="CV395" s="61"/>
      <c r="CW395" s="61"/>
      <c r="CX395" s="61"/>
    </row>
    <row r="396" spans="1:102" ht="15.75" customHeight="1">
      <c r="A396" s="61"/>
      <c r="B396" s="61"/>
      <c r="C396" s="61"/>
      <c r="D396" s="61"/>
      <c r="AX396" s="61"/>
      <c r="AY396" s="61"/>
      <c r="AZ396" s="61"/>
      <c r="BN396" s="61"/>
      <c r="BO396" s="61"/>
      <c r="BP396" s="61"/>
      <c r="CT396" s="61"/>
      <c r="CU396" s="61"/>
      <c r="CV396" s="61"/>
      <c r="CW396" s="61"/>
      <c r="CX396" s="61"/>
    </row>
    <row r="397" spans="1:102" ht="15.75" customHeight="1">
      <c r="A397" s="61"/>
      <c r="B397" s="61"/>
      <c r="C397" s="61"/>
      <c r="D397" s="61"/>
      <c r="AX397" s="61"/>
      <c r="AY397" s="61"/>
      <c r="AZ397" s="61"/>
      <c r="BN397" s="61"/>
      <c r="BO397" s="61"/>
      <c r="BP397" s="61"/>
      <c r="CT397" s="61"/>
      <c r="CU397" s="61"/>
      <c r="CV397" s="61"/>
      <c r="CW397" s="61"/>
      <c r="CX397" s="61"/>
    </row>
    <row r="398" spans="1:102" ht="15.75" customHeight="1">
      <c r="A398" s="61"/>
      <c r="B398" s="61"/>
      <c r="C398" s="61"/>
      <c r="D398" s="61"/>
      <c r="AX398" s="61"/>
      <c r="AY398" s="61"/>
      <c r="AZ398" s="61"/>
      <c r="BN398" s="61"/>
      <c r="BO398" s="61"/>
      <c r="BP398" s="61"/>
      <c r="CT398" s="61"/>
      <c r="CU398" s="61"/>
      <c r="CV398" s="61"/>
      <c r="CW398" s="61"/>
      <c r="CX398" s="61"/>
    </row>
    <row r="399" spans="1:102" ht="15.75" customHeight="1">
      <c r="A399" s="61"/>
      <c r="B399" s="61"/>
      <c r="C399" s="61"/>
      <c r="D399" s="61"/>
      <c r="AX399" s="61"/>
      <c r="AY399" s="61"/>
      <c r="AZ399" s="61"/>
      <c r="BN399" s="61"/>
      <c r="BO399" s="61"/>
      <c r="BP399" s="61"/>
      <c r="CT399" s="61"/>
      <c r="CU399" s="61"/>
      <c r="CV399" s="61"/>
      <c r="CW399" s="61"/>
      <c r="CX399" s="61"/>
    </row>
    <row r="400" spans="1:102" ht="15.75" customHeight="1">
      <c r="A400" s="61"/>
      <c r="B400" s="61"/>
      <c r="C400" s="61"/>
      <c r="D400" s="61"/>
      <c r="AX400" s="61"/>
      <c r="AY400" s="61"/>
      <c r="AZ400" s="61"/>
      <c r="BN400" s="61"/>
      <c r="BO400" s="61"/>
      <c r="BP400" s="61"/>
      <c r="CT400" s="61"/>
      <c r="CU400" s="61"/>
      <c r="CV400" s="61"/>
      <c r="CW400" s="61"/>
      <c r="CX400" s="61"/>
    </row>
    <row r="401" spans="1:102" ht="15.75" customHeight="1">
      <c r="A401" s="61"/>
      <c r="B401" s="61"/>
      <c r="C401" s="61"/>
      <c r="D401" s="61"/>
      <c r="AX401" s="61"/>
      <c r="AY401" s="61"/>
      <c r="AZ401" s="61"/>
      <c r="BN401" s="61"/>
      <c r="BO401" s="61"/>
      <c r="BP401" s="61"/>
      <c r="CT401" s="61"/>
      <c r="CU401" s="61"/>
      <c r="CV401" s="61"/>
      <c r="CW401" s="61"/>
      <c r="CX401" s="61"/>
    </row>
    <row r="402" spans="1:102" ht="15.75" customHeight="1">
      <c r="A402" s="61"/>
      <c r="B402" s="61"/>
      <c r="C402" s="61"/>
      <c r="D402" s="61"/>
      <c r="AX402" s="61"/>
      <c r="AY402" s="61"/>
      <c r="AZ402" s="61"/>
      <c r="BN402" s="61"/>
      <c r="BO402" s="61"/>
      <c r="BP402" s="61"/>
      <c r="CT402" s="61"/>
      <c r="CU402" s="61"/>
      <c r="CV402" s="61"/>
      <c r="CW402" s="61"/>
      <c r="CX402" s="61"/>
    </row>
    <row r="403" spans="1:102" ht="15.75" customHeight="1">
      <c r="A403" s="61"/>
      <c r="B403" s="61"/>
      <c r="C403" s="61"/>
      <c r="D403" s="61"/>
      <c r="AX403" s="61"/>
      <c r="AY403" s="61"/>
      <c r="AZ403" s="61"/>
      <c r="BN403" s="61"/>
      <c r="BO403" s="61"/>
      <c r="BP403" s="61"/>
      <c r="CT403" s="61"/>
      <c r="CU403" s="61"/>
      <c r="CV403" s="61"/>
      <c r="CW403" s="61"/>
      <c r="CX403" s="61"/>
    </row>
    <row r="404" spans="1:102" ht="15.75" customHeight="1">
      <c r="A404" s="61"/>
      <c r="B404" s="61"/>
      <c r="C404" s="61"/>
      <c r="D404" s="61"/>
      <c r="AX404" s="61"/>
      <c r="AY404" s="61"/>
      <c r="AZ404" s="61"/>
      <c r="BN404" s="61"/>
      <c r="BO404" s="61"/>
      <c r="BP404" s="61"/>
      <c r="CT404" s="61"/>
      <c r="CU404" s="61"/>
      <c r="CV404" s="61"/>
      <c r="CW404" s="61"/>
      <c r="CX404" s="61"/>
    </row>
    <row r="405" spans="1:102" ht="15.75" customHeight="1">
      <c r="A405" s="61"/>
      <c r="B405" s="61"/>
      <c r="C405" s="61"/>
      <c r="D405" s="61"/>
      <c r="AX405" s="61"/>
      <c r="AY405" s="61"/>
      <c r="AZ405" s="61"/>
      <c r="BN405" s="61"/>
      <c r="BO405" s="61"/>
      <c r="BP405" s="61"/>
      <c r="CT405" s="61"/>
      <c r="CU405" s="61"/>
      <c r="CV405" s="61"/>
      <c r="CW405" s="61"/>
      <c r="CX405" s="61"/>
    </row>
    <row r="406" spans="1:102" ht="15.75" customHeight="1">
      <c r="A406" s="61"/>
      <c r="B406" s="61"/>
      <c r="C406" s="61"/>
      <c r="D406" s="61"/>
      <c r="AX406" s="61"/>
      <c r="AY406" s="61"/>
      <c r="AZ406" s="61"/>
      <c r="BN406" s="61"/>
      <c r="BO406" s="61"/>
      <c r="BP406" s="61"/>
      <c r="CT406" s="61"/>
      <c r="CU406" s="61"/>
      <c r="CV406" s="61"/>
      <c r="CW406" s="61"/>
      <c r="CX406" s="61"/>
    </row>
    <row r="407" spans="1:102" ht="15.75" customHeight="1">
      <c r="A407" s="61"/>
      <c r="B407" s="61"/>
      <c r="C407" s="61"/>
      <c r="D407" s="61"/>
      <c r="AX407" s="61"/>
      <c r="AY407" s="61"/>
      <c r="AZ407" s="61"/>
      <c r="BN407" s="61"/>
      <c r="BO407" s="61"/>
      <c r="BP407" s="61"/>
      <c r="CT407" s="61"/>
      <c r="CU407" s="61"/>
      <c r="CV407" s="61"/>
      <c r="CW407" s="61"/>
      <c r="CX407" s="61"/>
    </row>
    <row r="408" spans="1:102" ht="15.75" customHeight="1">
      <c r="A408" s="61"/>
      <c r="B408" s="61"/>
      <c r="C408" s="61"/>
      <c r="D408" s="61"/>
      <c r="AX408" s="61"/>
      <c r="AY408" s="61"/>
      <c r="AZ408" s="61"/>
      <c r="BN408" s="61"/>
      <c r="BO408" s="61"/>
      <c r="BP408" s="61"/>
      <c r="CT408" s="61"/>
      <c r="CU408" s="61"/>
      <c r="CV408" s="61"/>
      <c r="CW408" s="61"/>
      <c r="CX408" s="61"/>
    </row>
    <row r="409" spans="1:102" ht="15.75" customHeight="1">
      <c r="A409" s="61"/>
      <c r="B409" s="61"/>
      <c r="C409" s="61"/>
      <c r="D409" s="61"/>
      <c r="AX409" s="61"/>
      <c r="AY409" s="61"/>
      <c r="AZ409" s="61"/>
      <c r="BN409" s="61"/>
      <c r="BO409" s="61"/>
      <c r="BP409" s="61"/>
      <c r="CT409" s="61"/>
      <c r="CU409" s="61"/>
      <c r="CV409" s="61"/>
      <c r="CW409" s="61"/>
      <c r="CX409" s="61"/>
    </row>
    <row r="410" spans="1:102" ht="15.75" customHeight="1">
      <c r="A410" s="61"/>
      <c r="B410" s="61"/>
      <c r="C410" s="61"/>
      <c r="D410" s="61"/>
      <c r="AX410" s="61"/>
      <c r="AY410" s="61"/>
      <c r="AZ410" s="61"/>
      <c r="BN410" s="61"/>
      <c r="BO410" s="61"/>
      <c r="BP410" s="61"/>
      <c r="CT410" s="61"/>
      <c r="CU410" s="61"/>
      <c r="CV410" s="61"/>
      <c r="CW410" s="61"/>
      <c r="CX410" s="61"/>
    </row>
    <row r="411" spans="1:102" ht="15.75" customHeight="1">
      <c r="A411" s="61"/>
      <c r="B411" s="61"/>
      <c r="C411" s="61"/>
      <c r="D411" s="61"/>
      <c r="AX411" s="61"/>
      <c r="AY411" s="61"/>
      <c r="AZ411" s="61"/>
      <c r="BN411" s="61"/>
      <c r="BO411" s="61"/>
      <c r="BP411" s="61"/>
      <c r="CT411" s="61"/>
      <c r="CU411" s="61"/>
      <c r="CV411" s="61"/>
      <c r="CW411" s="61"/>
      <c r="CX411" s="61"/>
    </row>
    <row r="412" spans="1:102" ht="15.75" customHeight="1">
      <c r="A412" s="61"/>
      <c r="B412" s="61"/>
      <c r="C412" s="61"/>
      <c r="D412" s="61"/>
      <c r="AX412" s="61"/>
      <c r="AY412" s="61"/>
      <c r="AZ412" s="61"/>
      <c r="BN412" s="61"/>
      <c r="BO412" s="61"/>
      <c r="BP412" s="61"/>
      <c r="CT412" s="61"/>
      <c r="CU412" s="61"/>
      <c r="CV412" s="61"/>
      <c r="CW412" s="61"/>
      <c r="CX412" s="61"/>
    </row>
    <row r="413" spans="1:102" ht="15.75" customHeight="1">
      <c r="A413" s="61"/>
      <c r="B413" s="61"/>
      <c r="C413" s="61"/>
      <c r="D413" s="61"/>
      <c r="AX413" s="61"/>
      <c r="AY413" s="61"/>
      <c r="AZ413" s="61"/>
      <c r="BN413" s="61"/>
      <c r="BO413" s="61"/>
      <c r="BP413" s="61"/>
      <c r="CT413" s="61"/>
      <c r="CU413" s="61"/>
      <c r="CV413" s="61"/>
      <c r="CW413" s="61"/>
      <c r="CX413" s="61"/>
    </row>
    <row r="414" spans="1:102" ht="15.75" customHeight="1">
      <c r="A414" s="61"/>
      <c r="B414" s="61"/>
      <c r="C414" s="61"/>
      <c r="D414" s="61"/>
      <c r="AX414" s="61"/>
      <c r="AY414" s="61"/>
      <c r="AZ414" s="61"/>
      <c r="BN414" s="61"/>
      <c r="BO414" s="61"/>
      <c r="BP414" s="61"/>
      <c r="CT414" s="61"/>
      <c r="CU414" s="61"/>
      <c r="CV414" s="61"/>
      <c r="CW414" s="61"/>
      <c r="CX414" s="61"/>
    </row>
    <row r="415" spans="1:102" ht="15.75" customHeight="1">
      <c r="A415" s="61"/>
      <c r="B415" s="61"/>
      <c r="C415" s="61"/>
      <c r="D415" s="61"/>
      <c r="AX415" s="61"/>
      <c r="AY415" s="61"/>
      <c r="AZ415" s="61"/>
      <c r="BN415" s="61"/>
      <c r="BO415" s="61"/>
      <c r="BP415" s="61"/>
      <c r="CT415" s="61"/>
      <c r="CU415" s="61"/>
      <c r="CV415" s="61"/>
      <c r="CW415" s="61"/>
      <c r="CX415" s="61"/>
    </row>
    <row r="416" spans="1:102" ht="15.75" customHeight="1">
      <c r="A416" s="61"/>
      <c r="B416" s="61"/>
      <c r="C416" s="61"/>
      <c r="D416" s="61"/>
      <c r="AX416" s="61"/>
      <c r="AY416" s="61"/>
      <c r="AZ416" s="61"/>
      <c r="BN416" s="61"/>
      <c r="BO416" s="61"/>
      <c r="BP416" s="61"/>
      <c r="CT416" s="61"/>
      <c r="CU416" s="61"/>
      <c r="CV416" s="61"/>
      <c r="CW416" s="61"/>
      <c r="CX416" s="61"/>
    </row>
    <row r="417" spans="1:102" ht="15.75" customHeight="1">
      <c r="A417" s="61"/>
      <c r="B417" s="61"/>
      <c r="C417" s="61"/>
      <c r="D417" s="61"/>
      <c r="AX417" s="61"/>
      <c r="AY417" s="61"/>
      <c r="AZ417" s="61"/>
      <c r="BN417" s="61"/>
      <c r="BO417" s="61"/>
      <c r="BP417" s="61"/>
      <c r="CT417" s="61"/>
      <c r="CU417" s="61"/>
      <c r="CV417" s="61"/>
      <c r="CW417" s="61"/>
      <c r="CX417" s="61"/>
    </row>
    <row r="418" spans="1:102" ht="15.75" customHeight="1">
      <c r="A418" s="61"/>
      <c r="B418" s="61"/>
      <c r="C418" s="61"/>
      <c r="D418" s="61"/>
      <c r="AX418" s="61"/>
      <c r="AY418" s="61"/>
      <c r="AZ418" s="61"/>
      <c r="BN418" s="61"/>
      <c r="BO418" s="61"/>
      <c r="BP418" s="61"/>
      <c r="CT418" s="61"/>
      <c r="CU418" s="61"/>
      <c r="CV418" s="61"/>
      <c r="CW418" s="61"/>
      <c r="CX418" s="61"/>
    </row>
    <row r="419" spans="1:102" ht="15.75" customHeight="1">
      <c r="A419" s="61"/>
      <c r="B419" s="61"/>
      <c r="C419" s="61"/>
      <c r="D419" s="61"/>
      <c r="AX419" s="61"/>
      <c r="AY419" s="61"/>
      <c r="AZ419" s="61"/>
      <c r="BN419" s="61"/>
      <c r="BO419" s="61"/>
      <c r="BP419" s="61"/>
      <c r="CT419" s="61"/>
      <c r="CU419" s="61"/>
      <c r="CV419" s="61"/>
      <c r="CW419" s="61"/>
      <c r="CX419" s="61"/>
    </row>
    <row r="420" spans="1:102" ht="15.75" customHeight="1">
      <c r="A420" s="61"/>
      <c r="B420" s="61"/>
      <c r="C420" s="61"/>
      <c r="D420" s="61"/>
      <c r="AX420" s="61"/>
      <c r="AY420" s="61"/>
      <c r="AZ420" s="61"/>
      <c r="BN420" s="61"/>
      <c r="BO420" s="61"/>
      <c r="BP420" s="61"/>
      <c r="CT420" s="61"/>
      <c r="CU420" s="61"/>
      <c r="CV420" s="61"/>
      <c r="CW420" s="61"/>
      <c r="CX420" s="61"/>
    </row>
    <row r="421" spans="1:102" ht="15.75" customHeight="1">
      <c r="A421" s="61"/>
      <c r="B421" s="61"/>
      <c r="C421" s="61"/>
      <c r="D421" s="61"/>
      <c r="AX421" s="61"/>
      <c r="AY421" s="61"/>
      <c r="AZ421" s="61"/>
      <c r="BN421" s="61"/>
      <c r="BO421" s="61"/>
      <c r="BP421" s="61"/>
      <c r="CT421" s="61"/>
      <c r="CU421" s="61"/>
      <c r="CV421" s="61"/>
      <c r="CW421" s="61"/>
      <c r="CX421" s="61"/>
    </row>
    <row r="422" spans="1:102" ht="15.75" customHeight="1">
      <c r="A422" s="61"/>
      <c r="B422" s="61"/>
      <c r="C422" s="61"/>
      <c r="D422" s="61"/>
      <c r="AX422" s="61"/>
      <c r="AY422" s="61"/>
      <c r="AZ422" s="61"/>
      <c r="BN422" s="61"/>
      <c r="BO422" s="61"/>
      <c r="BP422" s="61"/>
      <c r="CT422" s="61"/>
      <c r="CU422" s="61"/>
      <c r="CV422" s="61"/>
      <c r="CW422" s="61"/>
      <c r="CX422" s="61"/>
    </row>
    <row r="423" spans="1:102" ht="15.75" customHeight="1">
      <c r="A423" s="61"/>
      <c r="B423" s="61"/>
      <c r="C423" s="61"/>
      <c r="D423" s="61"/>
      <c r="AX423" s="61"/>
      <c r="AY423" s="61"/>
      <c r="AZ423" s="61"/>
      <c r="BN423" s="61"/>
      <c r="BO423" s="61"/>
      <c r="BP423" s="61"/>
      <c r="CT423" s="61"/>
      <c r="CU423" s="61"/>
      <c r="CV423" s="61"/>
      <c r="CW423" s="61"/>
      <c r="CX423" s="61"/>
    </row>
    <row r="424" spans="1:102" ht="15.75" customHeight="1">
      <c r="A424" s="61"/>
      <c r="B424" s="61"/>
      <c r="C424" s="61"/>
      <c r="D424" s="61"/>
      <c r="AX424" s="61"/>
      <c r="AY424" s="61"/>
      <c r="AZ424" s="61"/>
      <c r="BN424" s="61"/>
      <c r="BO424" s="61"/>
      <c r="BP424" s="61"/>
      <c r="CT424" s="61"/>
      <c r="CU424" s="61"/>
      <c r="CV424" s="61"/>
      <c r="CW424" s="61"/>
      <c r="CX424" s="61"/>
    </row>
    <row r="425" spans="1:102" ht="15.75" customHeight="1">
      <c r="A425" s="61"/>
      <c r="B425" s="61"/>
      <c r="C425" s="61"/>
      <c r="D425" s="61"/>
      <c r="AX425" s="61"/>
      <c r="AY425" s="61"/>
      <c r="AZ425" s="61"/>
      <c r="BN425" s="61"/>
      <c r="BO425" s="61"/>
      <c r="BP425" s="61"/>
      <c r="CT425" s="61"/>
      <c r="CU425" s="61"/>
      <c r="CV425" s="61"/>
      <c r="CW425" s="61"/>
      <c r="CX425" s="61"/>
    </row>
    <row r="426" spans="1:102" ht="15.75" customHeight="1">
      <c r="A426" s="61"/>
      <c r="B426" s="61"/>
      <c r="C426" s="61"/>
      <c r="D426" s="61"/>
      <c r="AX426" s="61"/>
      <c r="AY426" s="61"/>
      <c r="AZ426" s="61"/>
      <c r="BN426" s="61"/>
      <c r="BO426" s="61"/>
      <c r="BP426" s="61"/>
      <c r="CT426" s="61"/>
      <c r="CU426" s="61"/>
      <c r="CV426" s="61"/>
      <c r="CW426" s="61"/>
      <c r="CX426" s="61"/>
    </row>
    <row r="427" spans="1:102" ht="15.75" customHeight="1">
      <c r="A427" s="61"/>
      <c r="B427" s="61"/>
      <c r="C427" s="61"/>
      <c r="D427" s="61"/>
      <c r="AX427" s="61"/>
      <c r="AY427" s="61"/>
      <c r="AZ427" s="61"/>
      <c r="BN427" s="61"/>
      <c r="BO427" s="61"/>
      <c r="BP427" s="61"/>
      <c r="CT427" s="61"/>
      <c r="CU427" s="61"/>
      <c r="CV427" s="61"/>
      <c r="CW427" s="61"/>
      <c r="CX427" s="61"/>
    </row>
    <row r="428" spans="1:102" ht="15.75" customHeight="1">
      <c r="A428" s="61"/>
      <c r="B428" s="61"/>
      <c r="C428" s="61"/>
      <c r="D428" s="61"/>
      <c r="AX428" s="61"/>
      <c r="AY428" s="61"/>
      <c r="AZ428" s="61"/>
      <c r="BN428" s="61"/>
      <c r="BO428" s="61"/>
      <c r="BP428" s="61"/>
      <c r="CT428" s="61"/>
      <c r="CU428" s="61"/>
      <c r="CV428" s="61"/>
      <c r="CW428" s="61"/>
      <c r="CX428" s="61"/>
    </row>
    <row r="429" spans="1:102" ht="15.75" customHeight="1">
      <c r="A429" s="61"/>
      <c r="B429" s="61"/>
      <c r="C429" s="61"/>
      <c r="D429" s="61"/>
      <c r="AX429" s="61"/>
      <c r="AY429" s="61"/>
      <c r="AZ429" s="61"/>
      <c r="BN429" s="61"/>
      <c r="BO429" s="61"/>
      <c r="BP429" s="61"/>
      <c r="CT429" s="61"/>
      <c r="CU429" s="61"/>
      <c r="CV429" s="61"/>
      <c r="CW429" s="61"/>
      <c r="CX429" s="61"/>
    </row>
    <row r="430" spans="1:102" ht="15.75" customHeight="1">
      <c r="A430" s="61"/>
      <c r="B430" s="61"/>
      <c r="C430" s="61"/>
      <c r="D430" s="61"/>
      <c r="AX430" s="61"/>
      <c r="AY430" s="61"/>
      <c r="AZ430" s="61"/>
      <c r="BN430" s="61"/>
      <c r="BO430" s="61"/>
      <c r="BP430" s="61"/>
      <c r="CT430" s="61"/>
      <c r="CU430" s="61"/>
      <c r="CV430" s="61"/>
      <c r="CW430" s="61"/>
      <c r="CX430" s="61"/>
    </row>
    <row r="431" spans="1:102" ht="15.75" customHeight="1">
      <c r="A431" s="61"/>
      <c r="B431" s="61"/>
      <c r="C431" s="61"/>
      <c r="D431" s="61"/>
      <c r="AX431" s="61"/>
      <c r="AY431" s="61"/>
      <c r="AZ431" s="61"/>
      <c r="BN431" s="61"/>
      <c r="BO431" s="61"/>
      <c r="BP431" s="61"/>
      <c r="CT431" s="61"/>
      <c r="CU431" s="61"/>
      <c r="CV431" s="61"/>
      <c r="CW431" s="61"/>
      <c r="CX431" s="61"/>
    </row>
    <row r="432" spans="1:102" ht="15.75" customHeight="1">
      <c r="A432" s="61"/>
      <c r="B432" s="61"/>
      <c r="C432" s="61"/>
      <c r="D432" s="61"/>
      <c r="AX432" s="61"/>
      <c r="AY432" s="61"/>
      <c r="AZ432" s="61"/>
      <c r="BN432" s="61"/>
      <c r="BO432" s="61"/>
      <c r="BP432" s="61"/>
      <c r="CT432" s="61"/>
      <c r="CU432" s="61"/>
      <c r="CV432" s="61"/>
      <c r="CW432" s="61"/>
      <c r="CX432" s="61"/>
    </row>
    <row r="433" spans="1:102" ht="15.75" customHeight="1">
      <c r="A433" s="61"/>
      <c r="B433" s="61"/>
      <c r="C433" s="61"/>
      <c r="D433" s="61"/>
      <c r="AX433" s="61"/>
      <c r="AY433" s="61"/>
      <c r="AZ433" s="61"/>
      <c r="BN433" s="61"/>
      <c r="BO433" s="61"/>
      <c r="BP433" s="61"/>
      <c r="CT433" s="61"/>
      <c r="CU433" s="61"/>
      <c r="CV433" s="61"/>
      <c r="CW433" s="61"/>
      <c r="CX433" s="61"/>
    </row>
    <row r="434" spans="1:102" ht="15.75" customHeight="1">
      <c r="A434" s="61"/>
      <c r="B434" s="61"/>
      <c r="C434" s="61"/>
      <c r="D434" s="61"/>
      <c r="AX434" s="61"/>
      <c r="AY434" s="61"/>
      <c r="AZ434" s="61"/>
      <c r="BN434" s="61"/>
      <c r="BO434" s="61"/>
      <c r="BP434" s="61"/>
      <c r="CT434" s="61"/>
      <c r="CU434" s="61"/>
      <c r="CV434" s="61"/>
      <c r="CW434" s="61"/>
      <c r="CX434" s="61"/>
    </row>
    <row r="435" spans="1:102" ht="15.75" customHeight="1">
      <c r="A435" s="61"/>
      <c r="B435" s="61"/>
      <c r="C435" s="61"/>
      <c r="D435" s="61"/>
      <c r="AX435" s="61"/>
      <c r="AY435" s="61"/>
      <c r="AZ435" s="61"/>
      <c r="BN435" s="61"/>
      <c r="BO435" s="61"/>
      <c r="BP435" s="61"/>
      <c r="CT435" s="61"/>
      <c r="CU435" s="61"/>
      <c r="CV435" s="61"/>
      <c r="CW435" s="61"/>
      <c r="CX435" s="61"/>
    </row>
    <row r="436" spans="1:102" ht="15.75" customHeight="1">
      <c r="A436" s="61"/>
      <c r="B436" s="61"/>
      <c r="C436" s="61"/>
      <c r="D436" s="61"/>
      <c r="AX436" s="61"/>
      <c r="AY436" s="61"/>
      <c r="AZ436" s="61"/>
      <c r="BN436" s="61"/>
      <c r="BO436" s="61"/>
      <c r="BP436" s="61"/>
      <c r="CT436" s="61"/>
      <c r="CU436" s="61"/>
      <c r="CV436" s="61"/>
      <c r="CW436" s="61"/>
      <c r="CX436" s="61"/>
    </row>
    <row r="437" spans="1:102" ht="15.75" customHeight="1">
      <c r="A437" s="61"/>
      <c r="B437" s="61"/>
      <c r="C437" s="61"/>
      <c r="D437" s="61"/>
      <c r="AX437" s="61"/>
      <c r="AY437" s="61"/>
      <c r="AZ437" s="61"/>
      <c r="BN437" s="61"/>
      <c r="BO437" s="61"/>
      <c r="BP437" s="61"/>
      <c r="CT437" s="61"/>
      <c r="CU437" s="61"/>
      <c r="CV437" s="61"/>
      <c r="CW437" s="61"/>
      <c r="CX437" s="61"/>
    </row>
    <row r="438" spans="1:102" ht="15.75" customHeight="1">
      <c r="A438" s="61"/>
      <c r="B438" s="61"/>
      <c r="C438" s="61"/>
      <c r="D438" s="61"/>
      <c r="AX438" s="61"/>
      <c r="AY438" s="61"/>
      <c r="AZ438" s="61"/>
      <c r="BN438" s="61"/>
      <c r="BO438" s="61"/>
      <c r="BP438" s="61"/>
      <c r="CT438" s="61"/>
      <c r="CU438" s="61"/>
      <c r="CV438" s="61"/>
      <c r="CW438" s="61"/>
      <c r="CX438" s="61"/>
    </row>
    <row r="439" spans="1:102" ht="15.75" customHeight="1">
      <c r="A439" s="61"/>
      <c r="B439" s="61"/>
      <c r="C439" s="61"/>
      <c r="D439" s="61"/>
      <c r="AX439" s="61"/>
      <c r="AY439" s="61"/>
      <c r="AZ439" s="61"/>
      <c r="BN439" s="61"/>
      <c r="BO439" s="61"/>
      <c r="BP439" s="61"/>
      <c r="CT439" s="61"/>
      <c r="CU439" s="61"/>
      <c r="CV439" s="61"/>
      <c r="CW439" s="61"/>
      <c r="CX439" s="61"/>
    </row>
    <row r="440" spans="1:102" ht="15.75" customHeight="1">
      <c r="A440" s="61"/>
      <c r="B440" s="61"/>
      <c r="C440" s="61"/>
      <c r="D440" s="61"/>
      <c r="AX440" s="61"/>
      <c r="AY440" s="61"/>
      <c r="AZ440" s="61"/>
      <c r="BN440" s="61"/>
      <c r="BO440" s="61"/>
      <c r="BP440" s="61"/>
      <c r="CT440" s="61"/>
      <c r="CU440" s="61"/>
      <c r="CV440" s="61"/>
      <c r="CW440" s="61"/>
      <c r="CX440" s="61"/>
    </row>
    <row r="441" spans="1:102" ht="15.75" customHeight="1">
      <c r="A441" s="61"/>
      <c r="B441" s="61"/>
      <c r="C441" s="61"/>
      <c r="D441" s="61"/>
      <c r="AX441" s="61"/>
      <c r="AY441" s="61"/>
      <c r="AZ441" s="61"/>
      <c r="BN441" s="61"/>
      <c r="BO441" s="61"/>
      <c r="BP441" s="61"/>
      <c r="CT441" s="61"/>
      <c r="CU441" s="61"/>
      <c r="CV441" s="61"/>
      <c r="CW441" s="61"/>
      <c r="CX441" s="61"/>
    </row>
    <row r="442" spans="1:102" ht="15.75" customHeight="1">
      <c r="A442" s="61"/>
      <c r="B442" s="61"/>
      <c r="C442" s="61"/>
      <c r="D442" s="61"/>
      <c r="AX442" s="61"/>
      <c r="AY442" s="61"/>
      <c r="AZ442" s="61"/>
      <c r="BN442" s="61"/>
      <c r="BO442" s="61"/>
      <c r="BP442" s="61"/>
      <c r="CT442" s="61"/>
      <c r="CU442" s="61"/>
      <c r="CV442" s="61"/>
      <c r="CW442" s="61"/>
      <c r="CX442" s="61"/>
    </row>
    <row r="443" spans="1:102" ht="15.75" customHeight="1">
      <c r="A443" s="61"/>
      <c r="B443" s="61"/>
      <c r="C443" s="61"/>
      <c r="D443" s="61"/>
      <c r="AX443" s="61"/>
      <c r="AY443" s="61"/>
      <c r="AZ443" s="61"/>
      <c r="BN443" s="61"/>
      <c r="BO443" s="61"/>
      <c r="BP443" s="61"/>
      <c r="CT443" s="61"/>
      <c r="CU443" s="61"/>
      <c r="CV443" s="61"/>
      <c r="CW443" s="61"/>
      <c r="CX443" s="61"/>
    </row>
    <row r="444" spans="1:102" ht="15.75" customHeight="1">
      <c r="A444" s="61"/>
      <c r="B444" s="61"/>
      <c r="C444" s="61"/>
      <c r="D444" s="61"/>
      <c r="AX444" s="61"/>
      <c r="AY444" s="61"/>
      <c r="AZ444" s="61"/>
      <c r="BN444" s="61"/>
      <c r="BO444" s="61"/>
      <c r="BP444" s="61"/>
      <c r="CT444" s="61"/>
      <c r="CU444" s="61"/>
      <c r="CV444" s="61"/>
      <c r="CW444" s="61"/>
      <c r="CX444" s="61"/>
    </row>
    <row r="445" spans="1:102" ht="15.75" customHeight="1">
      <c r="A445" s="61"/>
      <c r="B445" s="61"/>
      <c r="C445" s="61"/>
      <c r="D445" s="61"/>
      <c r="AX445" s="61"/>
      <c r="AY445" s="61"/>
      <c r="AZ445" s="61"/>
      <c r="BN445" s="61"/>
      <c r="BO445" s="61"/>
      <c r="BP445" s="61"/>
      <c r="CT445" s="61"/>
      <c r="CU445" s="61"/>
      <c r="CV445" s="61"/>
      <c r="CW445" s="61"/>
      <c r="CX445" s="61"/>
    </row>
    <row r="446" spans="1:102" ht="15.75" customHeight="1">
      <c r="A446" s="61"/>
      <c r="B446" s="61"/>
      <c r="C446" s="61"/>
      <c r="D446" s="61"/>
      <c r="AX446" s="61"/>
      <c r="AY446" s="61"/>
      <c r="AZ446" s="61"/>
      <c r="BN446" s="61"/>
      <c r="BO446" s="61"/>
      <c r="BP446" s="61"/>
      <c r="CT446" s="61"/>
      <c r="CU446" s="61"/>
      <c r="CV446" s="61"/>
      <c r="CW446" s="61"/>
      <c r="CX446" s="61"/>
    </row>
    <row r="447" spans="1:102" ht="15.75" customHeight="1">
      <c r="A447" s="61"/>
      <c r="B447" s="61"/>
      <c r="C447" s="61"/>
      <c r="D447" s="61"/>
      <c r="AX447" s="61"/>
      <c r="AY447" s="61"/>
      <c r="AZ447" s="61"/>
      <c r="BN447" s="61"/>
      <c r="BO447" s="61"/>
      <c r="BP447" s="61"/>
      <c r="CT447" s="61"/>
      <c r="CU447" s="61"/>
      <c r="CV447" s="61"/>
      <c r="CW447" s="61"/>
      <c r="CX447" s="61"/>
    </row>
    <row r="448" spans="1:102" ht="15.75" customHeight="1">
      <c r="A448" s="61"/>
      <c r="B448" s="61"/>
      <c r="C448" s="61"/>
      <c r="D448" s="61"/>
      <c r="AX448" s="61"/>
      <c r="AY448" s="61"/>
      <c r="AZ448" s="61"/>
      <c r="BN448" s="61"/>
      <c r="BO448" s="61"/>
      <c r="BP448" s="61"/>
      <c r="CT448" s="61"/>
      <c r="CU448" s="61"/>
      <c r="CV448" s="61"/>
      <c r="CW448" s="61"/>
      <c r="CX448" s="61"/>
    </row>
    <row r="449" spans="1:102" ht="15.75" customHeight="1">
      <c r="A449" s="61"/>
      <c r="B449" s="61"/>
      <c r="C449" s="61"/>
      <c r="D449" s="61"/>
      <c r="AX449" s="61"/>
      <c r="AY449" s="61"/>
      <c r="AZ449" s="61"/>
      <c r="BN449" s="61"/>
      <c r="BO449" s="61"/>
      <c r="BP449" s="61"/>
      <c r="CT449" s="61"/>
      <c r="CU449" s="61"/>
      <c r="CV449" s="61"/>
      <c r="CW449" s="61"/>
      <c r="CX449" s="61"/>
    </row>
    <row r="450" spans="1:102" ht="15.75" customHeight="1">
      <c r="A450" s="61"/>
      <c r="B450" s="61"/>
      <c r="C450" s="61"/>
      <c r="D450" s="61"/>
      <c r="AX450" s="61"/>
      <c r="AY450" s="61"/>
      <c r="AZ450" s="61"/>
      <c r="BN450" s="61"/>
      <c r="BO450" s="61"/>
      <c r="BP450" s="61"/>
      <c r="CT450" s="61"/>
      <c r="CU450" s="61"/>
      <c r="CV450" s="61"/>
      <c r="CW450" s="61"/>
      <c r="CX450" s="61"/>
    </row>
    <row r="451" spans="1:102" ht="15.75" customHeight="1">
      <c r="A451" s="61"/>
      <c r="B451" s="61"/>
      <c r="C451" s="61"/>
      <c r="D451" s="61"/>
      <c r="AX451" s="61"/>
      <c r="AY451" s="61"/>
      <c r="AZ451" s="61"/>
      <c r="BN451" s="61"/>
      <c r="BO451" s="61"/>
      <c r="BP451" s="61"/>
      <c r="CT451" s="61"/>
      <c r="CU451" s="61"/>
      <c r="CV451" s="61"/>
      <c r="CW451" s="61"/>
      <c r="CX451" s="61"/>
    </row>
    <row r="452" spans="1:102" ht="15.75" customHeight="1">
      <c r="A452" s="61"/>
      <c r="B452" s="61"/>
      <c r="C452" s="61"/>
      <c r="D452" s="61"/>
      <c r="AX452" s="61"/>
      <c r="AY452" s="61"/>
      <c r="AZ452" s="61"/>
      <c r="BN452" s="61"/>
      <c r="BO452" s="61"/>
      <c r="BP452" s="61"/>
      <c r="CT452" s="61"/>
      <c r="CU452" s="61"/>
      <c r="CV452" s="61"/>
      <c r="CW452" s="61"/>
      <c r="CX452" s="61"/>
    </row>
    <row r="453" spans="1:102" ht="15.75" customHeight="1">
      <c r="A453" s="61"/>
      <c r="B453" s="61"/>
      <c r="C453" s="61"/>
      <c r="D453" s="61"/>
      <c r="AX453" s="61"/>
      <c r="AY453" s="61"/>
      <c r="AZ453" s="61"/>
      <c r="BN453" s="61"/>
      <c r="BO453" s="61"/>
      <c r="BP453" s="61"/>
      <c r="CT453" s="61"/>
      <c r="CU453" s="61"/>
      <c r="CV453" s="61"/>
      <c r="CW453" s="61"/>
      <c r="CX453" s="61"/>
    </row>
    <row r="454" spans="1:102" ht="15.75" customHeight="1">
      <c r="A454" s="61"/>
      <c r="B454" s="61"/>
      <c r="C454" s="61"/>
      <c r="D454" s="61"/>
      <c r="AX454" s="61"/>
      <c r="AY454" s="61"/>
      <c r="AZ454" s="61"/>
      <c r="BN454" s="61"/>
      <c r="BO454" s="61"/>
      <c r="BP454" s="61"/>
      <c r="CT454" s="61"/>
      <c r="CU454" s="61"/>
      <c r="CV454" s="61"/>
      <c r="CW454" s="61"/>
      <c r="CX454" s="61"/>
    </row>
    <row r="455" spans="1:102" ht="15.75" customHeight="1">
      <c r="A455" s="61"/>
      <c r="B455" s="61"/>
      <c r="C455" s="61"/>
      <c r="D455" s="61"/>
      <c r="AX455" s="61"/>
      <c r="AY455" s="61"/>
      <c r="AZ455" s="61"/>
      <c r="BN455" s="61"/>
      <c r="BO455" s="61"/>
      <c r="BP455" s="61"/>
      <c r="CT455" s="61"/>
      <c r="CU455" s="61"/>
      <c r="CV455" s="61"/>
      <c r="CW455" s="61"/>
      <c r="CX455" s="61"/>
    </row>
    <row r="456" spans="1:102" ht="15.75" customHeight="1">
      <c r="A456" s="61"/>
      <c r="B456" s="61"/>
      <c r="C456" s="61"/>
      <c r="D456" s="61"/>
      <c r="AX456" s="61"/>
      <c r="AY456" s="61"/>
      <c r="AZ456" s="61"/>
      <c r="BN456" s="61"/>
      <c r="BO456" s="61"/>
      <c r="BP456" s="61"/>
      <c r="CT456" s="61"/>
      <c r="CU456" s="61"/>
      <c r="CV456" s="61"/>
      <c r="CW456" s="61"/>
      <c r="CX456" s="61"/>
    </row>
    <row r="457" spans="1:102" ht="15.75" customHeight="1">
      <c r="A457" s="61"/>
      <c r="B457" s="61"/>
      <c r="C457" s="61"/>
      <c r="D457" s="61"/>
      <c r="AX457" s="61"/>
      <c r="AY457" s="61"/>
      <c r="AZ457" s="61"/>
      <c r="BN457" s="61"/>
      <c r="BO457" s="61"/>
      <c r="BP457" s="61"/>
      <c r="CT457" s="61"/>
      <c r="CU457" s="61"/>
      <c r="CV457" s="61"/>
      <c r="CW457" s="61"/>
      <c r="CX457" s="61"/>
    </row>
    <row r="458" spans="1:102" ht="15.75" customHeight="1">
      <c r="A458" s="61"/>
      <c r="B458" s="61"/>
      <c r="C458" s="61"/>
      <c r="D458" s="61"/>
      <c r="AX458" s="61"/>
      <c r="AY458" s="61"/>
      <c r="AZ458" s="61"/>
      <c r="BN458" s="61"/>
      <c r="BO458" s="61"/>
      <c r="BP458" s="61"/>
      <c r="CT458" s="61"/>
      <c r="CU458" s="61"/>
      <c r="CV458" s="61"/>
      <c r="CW458" s="61"/>
      <c r="CX458" s="61"/>
    </row>
    <row r="459" spans="1:102" ht="15.75" customHeight="1">
      <c r="A459" s="61"/>
      <c r="B459" s="61"/>
      <c r="C459" s="61"/>
      <c r="D459" s="61"/>
      <c r="AX459" s="61"/>
      <c r="AY459" s="61"/>
      <c r="AZ459" s="61"/>
      <c r="BN459" s="61"/>
      <c r="BO459" s="61"/>
      <c r="BP459" s="61"/>
      <c r="CT459" s="61"/>
      <c r="CU459" s="61"/>
      <c r="CV459" s="61"/>
      <c r="CW459" s="61"/>
      <c r="CX459" s="61"/>
    </row>
    <row r="460" spans="1:102" ht="15.75" customHeight="1">
      <c r="A460" s="61"/>
      <c r="B460" s="61"/>
      <c r="C460" s="61"/>
      <c r="D460" s="61"/>
      <c r="AX460" s="61"/>
      <c r="AY460" s="61"/>
      <c r="AZ460" s="61"/>
      <c r="BN460" s="61"/>
      <c r="BO460" s="61"/>
      <c r="BP460" s="61"/>
      <c r="CT460" s="61"/>
      <c r="CU460" s="61"/>
      <c r="CV460" s="61"/>
      <c r="CW460" s="61"/>
      <c r="CX460" s="61"/>
    </row>
    <row r="461" spans="1:102" ht="15.75" customHeight="1">
      <c r="A461" s="61"/>
      <c r="B461" s="61"/>
      <c r="C461" s="61"/>
      <c r="D461" s="61"/>
      <c r="AX461" s="61"/>
      <c r="AY461" s="61"/>
      <c r="AZ461" s="61"/>
      <c r="BN461" s="61"/>
      <c r="BO461" s="61"/>
      <c r="BP461" s="61"/>
      <c r="CT461" s="61"/>
      <c r="CU461" s="61"/>
      <c r="CV461" s="61"/>
      <c r="CW461" s="61"/>
      <c r="CX461" s="61"/>
    </row>
    <row r="462" spans="1:102" ht="15.75" customHeight="1">
      <c r="A462" s="61"/>
      <c r="B462" s="61"/>
      <c r="C462" s="61"/>
      <c r="D462" s="61"/>
      <c r="AX462" s="61"/>
      <c r="AY462" s="61"/>
      <c r="AZ462" s="61"/>
      <c r="BN462" s="61"/>
      <c r="BO462" s="61"/>
      <c r="BP462" s="61"/>
      <c r="CT462" s="61"/>
      <c r="CU462" s="61"/>
      <c r="CV462" s="61"/>
      <c r="CW462" s="61"/>
      <c r="CX462" s="61"/>
    </row>
    <row r="463" spans="1:102" ht="15.75" customHeight="1">
      <c r="A463" s="61"/>
      <c r="B463" s="61"/>
      <c r="C463" s="61"/>
      <c r="D463" s="61"/>
      <c r="AX463" s="61"/>
      <c r="AY463" s="61"/>
      <c r="AZ463" s="61"/>
      <c r="BN463" s="61"/>
      <c r="BO463" s="61"/>
      <c r="BP463" s="61"/>
      <c r="CT463" s="61"/>
      <c r="CU463" s="61"/>
      <c r="CV463" s="61"/>
      <c r="CW463" s="61"/>
      <c r="CX463" s="61"/>
    </row>
    <row r="464" spans="1:102" ht="15.75" customHeight="1">
      <c r="A464" s="61"/>
      <c r="B464" s="61"/>
      <c r="C464" s="61"/>
      <c r="D464" s="61"/>
      <c r="AX464" s="61"/>
      <c r="AY464" s="61"/>
      <c r="AZ464" s="61"/>
      <c r="BN464" s="61"/>
      <c r="BO464" s="61"/>
      <c r="BP464" s="61"/>
      <c r="CT464" s="61"/>
      <c r="CU464" s="61"/>
      <c r="CV464" s="61"/>
      <c r="CW464" s="61"/>
      <c r="CX464" s="61"/>
    </row>
    <row r="465" spans="1:102" ht="15.75" customHeight="1">
      <c r="A465" s="61"/>
      <c r="B465" s="61"/>
      <c r="C465" s="61"/>
      <c r="D465" s="61"/>
      <c r="AX465" s="61"/>
      <c r="AY465" s="61"/>
      <c r="AZ465" s="61"/>
      <c r="BN465" s="61"/>
      <c r="BO465" s="61"/>
      <c r="BP465" s="61"/>
      <c r="CT465" s="61"/>
      <c r="CU465" s="61"/>
      <c r="CV465" s="61"/>
      <c r="CW465" s="61"/>
      <c r="CX465" s="61"/>
    </row>
    <row r="466" spans="1:102" ht="15.75" customHeight="1">
      <c r="A466" s="61"/>
      <c r="B466" s="61"/>
      <c r="C466" s="61"/>
      <c r="D466" s="61"/>
      <c r="AX466" s="61"/>
      <c r="AY466" s="61"/>
      <c r="AZ466" s="61"/>
      <c r="BN466" s="61"/>
      <c r="BO466" s="61"/>
      <c r="BP466" s="61"/>
      <c r="CT466" s="61"/>
      <c r="CU466" s="61"/>
      <c r="CV466" s="61"/>
      <c r="CW466" s="61"/>
      <c r="CX466" s="61"/>
    </row>
    <row r="467" spans="1:102" ht="15.75" customHeight="1">
      <c r="A467" s="61"/>
      <c r="B467" s="61"/>
      <c r="C467" s="61"/>
      <c r="D467" s="61"/>
      <c r="AX467" s="61"/>
      <c r="AY467" s="61"/>
      <c r="AZ467" s="61"/>
      <c r="BN467" s="61"/>
      <c r="BO467" s="61"/>
      <c r="BP467" s="61"/>
      <c r="CT467" s="61"/>
      <c r="CU467" s="61"/>
      <c r="CV467" s="61"/>
      <c r="CW467" s="61"/>
      <c r="CX467" s="61"/>
    </row>
    <row r="468" spans="1:102" ht="15.75" customHeight="1">
      <c r="A468" s="61"/>
      <c r="B468" s="61"/>
      <c r="C468" s="61"/>
      <c r="D468" s="61"/>
      <c r="AX468" s="61"/>
      <c r="AY468" s="61"/>
      <c r="AZ468" s="61"/>
      <c r="BN468" s="61"/>
      <c r="BO468" s="61"/>
      <c r="BP468" s="61"/>
      <c r="CT468" s="61"/>
      <c r="CU468" s="61"/>
      <c r="CV468" s="61"/>
      <c r="CW468" s="61"/>
      <c r="CX468" s="61"/>
    </row>
    <row r="469" spans="1:102" ht="15.75" customHeight="1">
      <c r="A469" s="61"/>
      <c r="B469" s="61"/>
      <c r="C469" s="61"/>
      <c r="D469" s="61"/>
      <c r="AX469" s="61"/>
      <c r="AY469" s="61"/>
      <c r="AZ469" s="61"/>
      <c r="BN469" s="61"/>
      <c r="BO469" s="61"/>
      <c r="BP469" s="61"/>
      <c r="CT469" s="61"/>
      <c r="CU469" s="61"/>
      <c r="CV469" s="61"/>
      <c r="CW469" s="61"/>
      <c r="CX469" s="61"/>
    </row>
    <row r="470" spans="1:102" ht="15.75" customHeight="1">
      <c r="A470" s="61"/>
      <c r="B470" s="61"/>
      <c r="C470" s="61"/>
      <c r="D470" s="61"/>
      <c r="AX470" s="61"/>
      <c r="AY470" s="61"/>
      <c r="AZ470" s="61"/>
      <c r="BN470" s="61"/>
      <c r="BO470" s="61"/>
      <c r="BP470" s="61"/>
      <c r="CT470" s="61"/>
      <c r="CU470" s="61"/>
      <c r="CV470" s="61"/>
      <c r="CW470" s="61"/>
      <c r="CX470" s="61"/>
    </row>
    <row r="471" spans="1:102" ht="15.75" customHeight="1">
      <c r="A471" s="61"/>
      <c r="B471" s="61"/>
      <c r="C471" s="61"/>
      <c r="D471" s="61"/>
      <c r="AX471" s="61"/>
      <c r="AY471" s="61"/>
      <c r="AZ471" s="61"/>
      <c r="BN471" s="61"/>
      <c r="BO471" s="61"/>
      <c r="BP471" s="61"/>
      <c r="CT471" s="61"/>
      <c r="CU471" s="61"/>
      <c r="CV471" s="61"/>
      <c r="CW471" s="61"/>
      <c r="CX471" s="61"/>
    </row>
    <row r="472" spans="1:102" ht="15.75" customHeight="1">
      <c r="A472" s="61"/>
      <c r="B472" s="61"/>
      <c r="C472" s="61"/>
      <c r="D472" s="61"/>
      <c r="AX472" s="61"/>
      <c r="AY472" s="61"/>
      <c r="AZ472" s="61"/>
      <c r="BN472" s="61"/>
      <c r="BO472" s="61"/>
      <c r="BP472" s="61"/>
      <c r="CT472" s="61"/>
      <c r="CU472" s="61"/>
      <c r="CV472" s="61"/>
      <c r="CW472" s="61"/>
      <c r="CX472" s="61"/>
    </row>
    <row r="473" spans="1:102" ht="15.75" customHeight="1">
      <c r="A473" s="61"/>
      <c r="B473" s="61"/>
      <c r="C473" s="61"/>
      <c r="D473" s="61"/>
      <c r="AX473" s="61"/>
      <c r="AY473" s="61"/>
      <c r="AZ473" s="61"/>
      <c r="BN473" s="61"/>
      <c r="BO473" s="61"/>
      <c r="BP473" s="61"/>
      <c r="CT473" s="61"/>
      <c r="CU473" s="61"/>
      <c r="CV473" s="61"/>
      <c r="CW473" s="61"/>
      <c r="CX473" s="61"/>
    </row>
    <row r="474" spans="1:102" ht="15.75" customHeight="1">
      <c r="A474" s="61"/>
      <c r="B474" s="61"/>
      <c r="C474" s="61"/>
      <c r="D474" s="61"/>
      <c r="AX474" s="61"/>
      <c r="AY474" s="61"/>
      <c r="AZ474" s="61"/>
      <c r="BN474" s="61"/>
      <c r="BO474" s="61"/>
      <c r="BP474" s="61"/>
      <c r="CT474" s="61"/>
      <c r="CU474" s="61"/>
      <c r="CV474" s="61"/>
      <c r="CW474" s="61"/>
      <c r="CX474" s="61"/>
    </row>
    <row r="475" spans="1:102" ht="15.75" customHeight="1">
      <c r="A475" s="61"/>
      <c r="B475" s="61"/>
      <c r="C475" s="61"/>
      <c r="D475" s="61"/>
      <c r="AX475" s="61"/>
      <c r="AY475" s="61"/>
      <c r="AZ475" s="61"/>
      <c r="BN475" s="61"/>
      <c r="BO475" s="61"/>
      <c r="BP475" s="61"/>
      <c r="CT475" s="61"/>
      <c r="CU475" s="61"/>
      <c r="CV475" s="61"/>
      <c r="CW475" s="61"/>
      <c r="CX475" s="61"/>
    </row>
    <row r="476" spans="1:102" ht="15.75" customHeight="1">
      <c r="A476" s="61"/>
      <c r="B476" s="61"/>
      <c r="C476" s="61"/>
      <c r="D476" s="61"/>
      <c r="AX476" s="61"/>
      <c r="AY476" s="61"/>
      <c r="AZ476" s="61"/>
      <c r="BN476" s="61"/>
      <c r="BO476" s="61"/>
      <c r="BP476" s="61"/>
      <c r="CT476" s="61"/>
      <c r="CU476" s="61"/>
      <c r="CV476" s="61"/>
      <c r="CW476" s="61"/>
      <c r="CX476" s="61"/>
    </row>
    <row r="477" spans="1:102" ht="15.75" customHeight="1">
      <c r="A477" s="61"/>
      <c r="B477" s="61"/>
      <c r="C477" s="61"/>
      <c r="D477" s="61"/>
      <c r="AX477" s="61"/>
      <c r="AY477" s="61"/>
      <c r="AZ477" s="61"/>
      <c r="BN477" s="61"/>
      <c r="BO477" s="61"/>
      <c r="BP477" s="61"/>
      <c r="CT477" s="61"/>
      <c r="CU477" s="61"/>
      <c r="CV477" s="61"/>
      <c r="CW477" s="61"/>
      <c r="CX477" s="61"/>
    </row>
    <row r="478" spans="1:102" ht="15.75" customHeight="1">
      <c r="A478" s="61"/>
      <c r="B478" s="61"/>
      <c r="C478" s="61"/>
      <c r="D478" s="61"/>
      <c r="AX478" s="61"/>
      <c r="AY478" s="61"/>
      <c r="AZ478" s="61"/>
      <c r="BN478" s="61"/>
      <c r="BO478" s="61"/>
      <c r="BP478" s="61"/>
      <c r="CT478" s="61"/>
      <c r="CU478" s="61"/>
      <c r="CV478" s="61"/>
      <c r="CW478" s="61"/>
      <c r="CX478" s="61"/>
    </row>
    <row r="479" spans="1:102" ht="15.75" customHeight="1">
      <c r="A479" s="61"/>
      <c r="B479" s="61"/>
      <c r="C479" s="61"/>
      <c r="D479" s="61"/>
      <c r="AX479" s="61"/>
      <c r="AY479" s="61"/>
      <c r="AZ479" s="61"/>
      <c r="BN479" s="61"/>
      <c r="BO479" s="61"/>
      <c r="BP479" s="61"/>
      <c r="CT479" s="61"/>
      <c r="CU479" s="61"/>
      <c r="CV479" s="61"/>
      <c r="CW479" s="61"/>
      <c r="CX479" s="61"/>
    </row>
    <row r="480" spans="1:102" ht="15.75" customHeight="1">
      <c r="A480" s="61"/>
      <c r="B480" s="61"/>
      <c r="C480" s="61"/>
      <c r="D480" s="61"/>
      <c r="AX480" s="61"/>
      <c r="AY480" s="61"/>
      <c r="AZ480" s="61"/>
      <c r="BN480" s="61"/>
      <c r="BO480" s="61"/>
      <c r="BP480" s="61"/>
      <c r="CT480" s="61"/>
      <c r="CU480" s="61"/>
      <c r="CV480" s="61"/>
      <c r="CW480" s="61"/>
      <c r="CX480" s="61"/>
    </row>
    <row r="481" spans="1:102" ht="15.75" customHeight="1">
      <c r="A481" s="61"/>
      <c r="B481" s="61"/>
      <c r="C481" s="61"/>
      <c r="D481" s="61"/>
      <c r="AX481" s="61"/>
      <c r="AY481" s="61"/>
      <c r="AZ481" s="61"/>
      <c r="BN481" s="61"/>
      <c r="BO481" s="61"/>
      <c r="BP481" s="61"/>
      <c r="CT481" s="61"/>
      <c r="CU481" s="61"/>
      <c r="CV481" s="61"/>
      <c r="CW481" s="61"/>
      <c r="CX481" s="61"/>
    </row>
    <row r="482" spans="1:102" ht="15.75" customHeight="1">
      <c r="A482" s="61"/>
      <c r="B482" s="61"/>
      <c r="C482" s="61"/>
      <c r="D482" s="61"/>
      <c r="AX482" s="61"/>
      <c r="AY482" s="61"/>
      <c r="AZ482" s="61"/>
      <c r="BN482" s="61"/>
      <c r="BO482" s="61"/>
      <c r="BP482" s="61"/>
      <c r="CT482" s="61"/>
      <c r="CU482" s="61"/>
      <c r="CV482" s="61"/>
      <c r="CW482" s="61"/>
      <c r="CX482" s="61"/>
    </row>
    <row r="483" spans="1:102" ht="15.75" customHeight="1">
      <c r="A483" s="61"/>
      <c r="B483" s="61"/>
      <c r="C483" s="61"/>
      <c r="D483" s="61"/>
      <c r="AX483" s="61"/>
      <c r="AY483" s="61"/>
      <c r="AZ483" s="61"/>
      <c r="BN483" s="61"/>
      <c r="BO483" s="61"/>
      <c r="BP483" s="61"/>
      <c r="CT483" s="61"/>
      <c r="CU483" s="61"/>
      <c r="CV483" s="61"/>
      <c r="CW483" s="61"/>
      <c r="CX483" s="61"/>
    </row>
    <row r="484" spans="1:102" ht="15.75" customHeight="1">
      <c r="A484" s="61"/>
      <c r="B484" s="61"/>
      <c r="C484" s="61"/>
      <c r="D484" s="61"/>
      <c r="AX484" s="61"/>
      <c r="AY484" s="61"/>
      <c r="AZ484" s="61"/>
      <c r="BN484" s="61"/>
      <c r="BO484" s="61"/>
      <c r="BP484" s="61"/>
      <c r="CT484" s="61"/>
      <c r="CU484" s="61"/>
      <c r="CV484" s="61"/>
      <c r="CW484" s="61"/>
      <c r="CX484" s="61"/>
    </row>
    <row r="485" spans="1:102" ht="15.75" customHeight="1">
      <c r="A485" s="61"/>
      <c r="B485" s="61"/>
      <c r="C485" s="61"/>
      <c r="D485" s="61"/>
      <c r="AX485" s="61"/>
      <c r="AY485" s="61"/>
      <c r="AZ485" s="61"/>
      <c r="BN485" s="61"/>
      <c r="BO485" s="61"/>
      <c r="BP485" s="61"/>
      <c r="CT485" s="61"/>
      <c r="CU485" s="61"/>
      <c r="CV485" s="61"/>
      <c r="CW485" s="61"/>
      <c r="CX485" s="61"/>
    </row>
    <row r="486" spans="1:102" ht="15.75" customHeight="1">
      <c r="A486" s="61"/>
      <c r="B486" s="61"/>
      <c r="C486" s="61"/>
      <c r="D486" s="61"/>
      <c r="AX486" s="61"/>
      <c r="AY486" s="61"/>
      <c r="AZ486" s="61"/>
      <c r="BN486" s="61"/>
      <c r="BO486" s="61"/>
      <c r="BP486" s="61"/>
      <c r="CT486" s="61"/>
      <c r="CU486" s="61"/>
      <c r="CV486" s="61"/>
      <c r="CW486" s="61"/>
      <c r="CX486" s="61"/>
    </row>
    <row r="487" spans="1:102" ht="15.75" customHeight="1">
      <c r="A487" s="61"/>
      <c r="B487" s="61"/>
      <c r="C487" s="61"/>
      <c r="D487" s="61"/>
      <c r="AX487" s="61"/>
      <c r="AY487" s="61"/>
      <c r="AZ487" s="61"/>
      <c r="BN487" s="61"/>
      <c r="BO487" s="61"/>
      <c r="BP487" s="61"/>
      <c r="CT487" s="61"/>
      <c r="CU487" s="61"/>
      <c r="CV487" s="61"/>
      <c r="CW487" s="61"/>
      <c r="CX487" s="61"/>
    </row>
    <row r="488" spans="1:102" ht="15.75" customHeight="1">
      <c r="A488" s="61"/>
      <c r="B488" s="61"/>
      <c r="C488" s="61"/>
      <c r="D488" s="61"/>
      <c r="AX488" s="61"/>
      <c r="AY488" s="61"/>
      <c r="AZ488" s="61"/>
      <c r="BN488" s="61"/>
      <c r="BO488" s="61"/>
      <c r="BP488" s="61"/>
      <c r="CT488" s="61"/>
      <c r="CU488" s="61"/>
      <c r="CV488" s="61"/>
      <c r="CW488" s="61"/>
      <c r="CX488" s="61"/>
    </row>
    <row r="489" spans="1:102" ht="15.75" customHeight="1">
      <c r="A489" s="61"/>
      <c r="B489" s="61"/>
      <c r="C489" s="61"/>
      <c r="D489" s="61"/>
      <c r="AX489" s="61"/>
      <c r="AY489" s="61"/>
      <c r="AZ489" s="61"/>
      <c r="BN489" s="61"/>
      <c r="BO489" s="61"/>
      <c r="BP489" s="61"/>
      <c r="CT489" s="61"/>
      <c r="CU489" s="61"/>
      <c r="CV489" s="61"/>
      <c r="CW489" s="61"/>
      <c r="CX489" s="61"/>
    </row>
    <row r="490" spans="1:102" ht="15.75" customHeight="1">
      <c r="A490" s="61"/>
      <c r="B490" s="61"/>
      <c r="C490" s="61"/>
      <c r="D490" s="61"/>
      <c r="AX490" s="61"/>
      <c r="AY490" s="61"/>
      <c r="AZ490" s="61"/>
      <c r="BN490" s="61"/>
      <c r="BO490" s="61"/>
      <c r="BP490" s="61"/>
      <c r="CT490" s="61"/>
      <c r="CU490" s="61"/>
      <c r="CV490" s="61"/>
      <c r="CW490" s="61"/>
      <c r="CX490" s="61"/>
    </row>
    <row r="491" spans="1:102" ht="15.75" customHeight="1">
      <c r="A491" s="61"/>
      <c r="B491" s="61"/>
      <c r="C491" s="61"/>
      <c r="D491" s="61"/>
      <c r="AX491" s="61"/>
      <c r="AY491" s="61"/>
      <c r="AZ491" s="61"/>
      <c r="BN491" s="61"/>
      <c r="BO491" s="61"/>
      <c r="BP491" s="61"/>
      <c r="CT491" s="61"/>
      <c r="CU491" s="61"/>
      <c r="CV491" s="61"/>
      <c r="CW491" s="61"/>
      <c r="CX491" s="61"/>
    </row>
    <row r="492" spans="1:102" ht="15.75" customHeight="1">
      <c r="A492" s="61"/>
      <c r="B492" s="61"/>
      <c r="C492" s="61"/>
      <c r="D492" s="61"/>
      <c r="AX492" s="61"/>
      <c r="AY492" s="61"/>
      <c r="AZ492" s="61"/>
      <c r="BN492" s="61"/>
      <c r="BO492" s="61"/>
      <c r="BP492" s="61"/>
      <c r="CT492" s="61"/>
      <c r="CU492" s="61"/>
      <c r="CV492" s="61"/>
      <c r="CW492" s="61"/>
      <c r="CX492" s="61"/>
    </row>
    <row r="493" spans="1:102" ht="15.75" customHeight="1">
      <c r="A493" s="61"/>
      <c r="B493" s="61"/>
      <c r="C493" s="61"/>
      <c r="D493" s="61"/>
      <c r="AX493" s="61"/>
      <c r="AY493" s="61"/>
      <c r="AZ493" s="61"/>
      <c r="BN493" s="61"/>
      <c r="BO493" s="61"/>
      <c r="BP493" s="61"/>
      <c r="CT493" s="61"/>
      <c r="CU493" s="61"/>
      <c r="CV493" s="61"/>
      <c r="CW493" s="61"/>
      <c r="CX493" s="61"/>
    </row>
    <row r="494" spans="1:102" ht="15.75" customHeight="1">
      <c r="A494" s="61"/>
      <c r="B494" s="61"/>
      <c r="C494" s="61"/>
      <c r="D494" s="61"/>
      <c r="AX494" s="61"/>
      <c r="AY494" s="61"/>
      <c r="AZ494" s="61"/>
      <c r="BN494" s="61"/>
      <c r="BO494" s="61"/>
      <c r="BP494" s="61"/>
      <c r="CT494" s="61"/>
      <c r="CU494" s="61"/>
      <c r="CV494" s="61"/>
      <c r="CW494" s="61"/>
      <c r="CX494" s="61"/>
    </row>
    <row r="495" spans="1:102" ht="15.75" customHeight="1">
      <c r="A495" s="61"/>
      <c r="B495" s="61"/>
      <c r="C495" s="61"/>
      <c r="D495" s="61"/>
      <c r="AX495" s="61"/>
      <c r="AY495" s="61"/>
      <c r="AZ495" s="61"/>
      <c r="BN495" s="61"/>
      <c r="BO495" s="61"/>
      <c r="BP495" s="61"/>
      <c r="CT495" s="61"/>
      <c r="CU495" s="61"/>
      <c r="CV495" s="61"/>
      <c r="CW495" s="61"/>
      <c r="CX495" s="61"/>
    </row>
    <row r="496" spans="1:102" ht="15.75" customHeight="1">
      <c r="A496" s="61"/>
      <c r="B496" s="61"/>
      <c r="C496" s="61"/>
      <c r="D496" s="61"/>
      <c r="AX496" s="61"/>
      <c r="AY496" s="61"/>
      <c r="AZ496" s="61"/>
      <c r="BN496" s="61"/>
      <c r="BO496" s="61"/>
      <c r="BP496" s="61"/>
      <c r="CT496" s="61"/>
      <c r="CU496" s="61"/>
      <c r="CV496" s="61"/>
      <c r="CW496" s="61"/>
      <c r="CX496" s="61"/>
    </row>
    <row r="497" spans="1:102" ht="15.75" customHeight="1">
      <c r="A497" s="61"/>
      <c r="B497" s="61"/>
      <c r="C497" s="61"/>
      <c r="D497" s="61"/>
      <c r="AX497" s="61"/>
      <c r="AY497" s="61"/>
      <c r="AZ497" s="61"/>
      <c r="BN497" s="61"/>
      <c r="BO497" s="61"/>
      <c r="BP497" s="61"/>
      <c r="CT497" s="61"/>
      <c r="CU497" s="61"/>
      <c r="CV497" s="61"/>
      <c r="CW497" s="61"/>
      <c r="CX497" s="61"/>
    </row>
    <row r="498" spans="1:102" ht="15.75" customHeight="1">
      <c r="A498" s="61"/>
      <c r="B498" s="61"/>
      <c r="C498" s="61"/>
      <c r="D498" s="61"/>
      <c r="AX498" s="61"/>
      <c r="AY498" s="61"/>
      <c r="AZ498" s="61"/>
      <c r="BN498" s="61"/>
      <c r="BO498" s="61"/>
      <c r="BP498" s="61"/>
      <c r="CT498" s="61"/>
      <c r="CU498" s="61"/>
      <c r="CV498" s="61"/>
      <c r="CW498" s="61"/>
      <c r="CX498" s="61"/>
    </row>
    <row r="499" spans="1:102" ht="15.75" customHeight="1">
      <c r="A499" s="61"/>
      <c r="B499" s="61"/>
      <c r="C499" s="61"/>
      <c r="D499" s="61"/>
      <c r="AX499" s="61"/>
      <c r="AY499" s="61"/>
      <c r="AZ499" s="61"/>
      <c r="BN499" s="61"/>
      <c r="BO499" s="61"/>
      <c r="BP499" s="61"/>
      <c r="CT499" s="61"/>
      <c r="CU499" s="61"/>
      <c r="CV499" s="61"/>
      <c r="CW499" s="61"/>
      <c r="CX499" s="61"/>
    </row>
    <row r="500" spans="1:102" ht="15.75" customHeight="1">
      <c r="A500" s="61"/>
      <c r="B500" s="61"/>
      <c r="C500" s="61"/>
      <c r="D500" s="61"/>
      <c r="AX500" s="61"/>
      <c r="AY500" s="61"/>
      <c r="AZ500" s="61"/>
      <c r="BN500" s="61"/>
      <c r="BO500" s="61"/>
      <c r="BP500" s="61"/>
      <c r="CT500" s="61"/>
      <c r="CU500" s="61"/>
      <c r="CV500" s="61"/>
      <c r="CW500" s="61"/>
      <c r="CX500" s="61"/>
    </row>
    <row r="501" spans="1:102" ht="15.75" customHeight="1">
      <c r="A501" s="61"/>
      <c r="B501" s="61"/>
      <c r="C501" s="61"/>
      <c r="D501" s="61"/>
      <c r="AX501" s="61"/>
      <c r="AY501" s="61"/>
      <c r="AZ501" s="61"/>
      <c r="BN501" s="61"/>
      <c r="BO501" s="61"/>
      <c r="BP501" s="61"/>
      <c r="CT501" s="61"/>
      <c r="CU501" s="61"/>
      <c r="CV501" s="61"/>
      <c r="CW501" s="61"/>
      <c r="CX501" s="61"/>
    </row>
    <row r="502" spans="1:102" ht="15.75" customHeight="1">
      <c r="A502" s="61"/>
      <c r="B502" s="61"/>
      <c r="C502" s="61"/>
      <c r="D502" s="61"/>
      <c r="AX502" s="61"/>
      <c r="AY502" s="61"/>
      <c r="AZ502" s="61"/>
      <c r="BN502" s="61"/>
      <c r="BO502" s="61"/>
      <c r="BP502" s="61"/>
      <c r="CT502" s="61"/>
      <c r="CU502" s="61"/>
      <c r="CV502" s="61"/>
      <c r="CW502" s="61"/>
      <c r="CX502" s="61"/>
    </row>
    <row r="503" spans="1:102" ht="15.75" customHeight="1">
      <c r="A503" s="61"/>
      <c r="B503" s="61"/>
      <c r="C503" s="61"/>
      <c r="D503" s="61"/>
      <c r="AX503" s="61"/>
      <c r="AY503" s="61"/>
      <c r="AZ503" s="61"/>
      <c r="BN503" s="61"/>
      <c r="BO503" s="61"/>
      <c r="BP503" s="61"/>
      <c r="CT503" s="61"/>
      <c r="CU503" s="61"/>
      <c r="CV503" s="61"/>
      <c r="CW503" s="61"/>
      <c r="CX503" s="61"/>
    </row>
    <row r="504" spans="1:102" ht="15.75" customHeight="1">
      <c r="A504" s="61"/>
      <c r="B504" s="61"/>
      <c r="C504" s="61"/>
      <c r="D504" s="61"/>
      <c r="AX504" s="61"/>
      <c r="AY504" s="61"/>
      <c r="AZ504" s="61"/>
      <c r="BN504" s="61"/>
      <c r="BO504" s="61"/>
      <c r="BP504" s="61"/>
      <c r="CT504" s="61"/>
      <c r="CU504" s="61"/>
      <c r="CV504" s="61"/>
      <c r="CW504" s="61"/>
      <c r="CX504" s="61"/>
    </row>
    <row r="505" spans="1:102" ht="15.75" customHeight="1">
      <c r="A505" s="61"/>
      <c r="B505" s="61"/>
      <c r="C505" s="61"/>
      <c r="D505" s="61"/>
      <c r="AX505" s="61"/>
      <c r="AY505" s="61"/>
      <c r="AZ505" s="61"/>
      <c r="BN505" s="61"/>
      <c r="BO505" s="61"/>
      <c r="BP505" s="61"/>
      <c r="CT505" s="61"/>
      <c r="CU505" s="61"/>
      <c r="CV505" s="61"/>
      <c r="CW505" s="61"/>
      <c r="CX505" s="61"/>
    </row>
    <row r="506" spans="1:102" ht="15.75" customHeight="1">
      <c r="A506" s="61"/>
      <c r="B506" s="61"/>
      <c r="C506" s="61"/>
      <c r="D506" s="61"/>
      <c r="AX506" s="61"/>
      <c r="AY506" s="61"/>
      <c r="AZ506" s="61"/>
      <c r="BN506" s="61"/>
      <c r="BO506" s="61"/>
      <c r="BP506" s="61"/>
      <c r="CT506" s="61"/>
      <c r="CU506" s="61"/>
      <c r="CV506" s="61"/>
      <c r="CW506" s="61"/>
      <c r="CX506" s="61"/>
    </row>
    <row r="507" spans="1:102" ht="15.75" customHeight="1">
      <c r="A507" s="61"/>
      <c r="B507" s="61"/>
      <c r="C507" s="61"/>
      <c r="D507" s="61"/>
      <c r="AX507" s="61"/>
      <c r="AY507" s="61"/>
      <c r="AZ507" s="61"/>
      <c r="BN507" s="61"/>
      <c r="BO507" s="61"/>
      <c r="BP507" s="61"/>
      <c r="CT507" s="61"/>
      <c r="CU507" s="61"/>
      <c r="CV507" s="61"/>
      <c r="CW507" s="61"/>
      <c r="CX507" s="61"/>
    </row>
    <row r="508" spans="1:102" ht="15.75" customHeight="1">
      <c r="A508" s="61"/>
      <c r="B508" s="61"/>
      <c r="C508" s="61"/>
      <c r="D508" s="61"/>
      <c r="AX508" s="61"/>
      <c r="AY508" s="61"/>
      <c r="AZ508" s="61"/>
      <c r="BN508" s="61"/>
      <c r="BO508" s="61"/>
      <c r="BP508" s="61"/>
      <c r="CT508" s="61"/>
      <c r="CU508" s="61"/>
      <c r="CV508" s="61"/>
      <c r="CW508" s="61"/>
      <c r="CX508" s="61"/>
    </row>
    <row r="509" spans="1:102" ht="15.75" customHeight="1">
      <c r="A509" s="61"/>
      <c r="B509" s="61"/>
      <c r="C509" s="61"/>
      <c r="D509" s="61"/>
      <c r="AX509" s="61"/>
      <c r="AY509" s="61"/>
      <c r="AZ509" s="61"/>
      <c r="BN509" s="61"/>
      <c r="BO509" s="61"/>
      <c r="BP509" s="61"/>
      <c r="CT509" s="61"/>
      <c r="CU509" s="61"/>
      <c r="CV509" s="61"/>
      <c r="CW509" s="61"/>
      <c r="CX509" s="61"/>
    </row>
    <row r="510" spans="1:102" ht="15.75" customHeight="1">
      <c r="A510" s="61"/>
      <c r="B510" s="61"/>
      <c r="C510" s="61"/>
      <c r="D510" s="61"/>
      <c r="AX510" s="61"/>
      <c r="AY510" s="61"/>
      <c r="AZ510" s="61"/>
      <c r="BN510" s="61"/>
      <c r="BO510" s="61"/>
      <c r="BP510" s="61"/>
      <c r="CT510" s="61"/>
      <c r="CU510" s="61"/>
      <c r="CV510" s="61"/>
      <c r="CW510" s="61"/>
      <c r="CX510" s="61"/>
    </row>
    <row r="511" spans="1:102" ht="15.75" customHeight="1">
      <c r="A511" s="61"/>
      <c r="B511" s="61"/>
      <c r="C511" s="61"/>
      <c r="D511" s="61"/>
      <c r="AX511" s="61"/>
      <c r="AY511" s="61"/>
      <c r="AZ511" s="61"/>
      <c r="BN511" s="61"/>
      <c r="BO511" s="61"/>
      <c r="BP511" s="61"/>
      <c r="CT511" s="61"/>
      <c r="CU511" s="61"/>
      <c r="CV511" s="61"/>
      <c r="CW511" s="61"/>
      <c r="CX511" s="61"/>
    </row>
    <row r="512" spans="1:102" ht="15.75" customHeight="1">
      <c r="A512" s="61"/>
      <c r="B512" s="61"/>
      <c r="C512" s="61"/>
      <c r="D512" s="61"/>
      <c r="AX512" s="61"/>
      <c r="AY512" s="61"/>
      <c r="AZ512" s="61"/>
      <c r="BN512" s="61"/>
      <c r="BO512" s="61"/>
      <c r="BP512" s="61"/>
      <c r="CT512" s="61"/>
      <c r="CU512" s="61"/>
      <c r="CV512" s="61"/>
      <c r="CW512" s="61"/>
      <c r="CX512" s="61"/>
    </row>
    <row r="513" spans="1:102" ht="15.75" customHeight="1">
      <c r="A513" s="61"/>
      <c r="B513" s="61"/>
      <c r="C513" s="61"/>
      <c r="D513" s="61"/>
      <c r="AX513" s="61"/>
      <c r="AY513" s="61"/>
      <c r="AZ513" s="61"/>
      <c r="BN513" s="61"/>
      <c r="BO513" s="61"/>
      <c r="BP513" s="61"/>
      <c r="CT513" s="61"/>
      <c r="CU513" s="61"/>
      <c r="CV513" s="61"/>
      <c r="CW513" s="61"/>
      <c r="CX513" s="61"/>
    </row>
    <row r="514" spans="1:102" ht="15.75" customHeight="1">
      <c r="A514" s="61"/>
      <c r="B514" s="61"/>
      <c r="C514" s="61"/>
      <c r="D514" s="61"/>
      <c r="AX514" s="61"/>
      <c r="AY514" s="61"/>
      <c r="AZ514" s="61"/>
      <c r="BN514" s="61"/>
      <c r="BO514" s="61"/>
      <c r="BP514" s="61"/>
      <c r="CT514" s="61"/>
      <c r="CU514" s="61"/>
      <c r="CV514" s="61"/>
      <c r="CW514" s="61"/>
      <c r="CX514" s="61"/>
    </row>
    <row r="515" spans="1:102" ht="15.75" customHeight="1">
      <c r="A515" s="61"/>
      <c r="B515" s="61"/>
      <c r="C515" s="61"/>
      <c r="D515" s="61"/>
      <c r="AX515" s="61"/>
      <c r="AY515" s="61"/>
      <c r="AZ515" s="61"/>
      <c r="BN515" s="61"/>
      <c r="BO515" s="61"/>
      <c r="BP515" s="61"/>
      <c r="CT515" s="61"/>
      <c r="CU515" s="61"/>
      <c r="CV515" s="61"/>
      <c r="CW515" s="61"/>
      <c r="CX515" s="61"/>
    </row>
    <row r="516" spans="1:102" ht="15.75" customHeight="1">
      <c r="A516" s="61"/>
      <c r="B516" s="61"/>
      <c r="C516" s="61"/>
      <c r="D516" s="61"/>
      <c r="AX516" s="61"/>
      <c r="AY516" s="61"/>
      <c r="AZ516" s="61"/>
      <c r="BN516" s="61"/>
      <c r="BO516" s="61"/>
      <c r="BP516" s="61"/>
      <c r="CT516" s="61"/>
      <c r="CU516" s="61"/>
      <c r="CV516" s="61"/>
      <c r="CW516" s="61"/>
      <c r="CX516" s="61"/>
    </row>
    <row r="517" spans="1:102" ht="15.75" customHeight="1">
      <c r="A517" s="61"/>
      <c r="B517" s="61"/>
      <c r="C517" s="61"/>
      <c r="D517" s="61"/>
      <c r="AX517" s="61"/>
      <c r="AY517" s="61"/>
      <c r="AZ517" s="61"/>
      <c r="BN517" s="61"/>
      <c r="BO517" s="61"/>
      <c r="BP517" s="61"/>
      <c r="CT517" s="61"/>
      <c r="CU517" s="61"/>
      <c r="CV517" s="61"/>
      <c r="CW517" s="61"/>
      <c r="CX517" s="61"/>
    </row>
    <row r="518" spans="1:102" ht="15.75" customHeight="1">
      <c r="A518" s="61"/>
      <c r="B518" s="61"/>
      <c r="C518" s="61"/>
      <c r="D518" s="61"/>
      <c r="AX518" s="61"/>
      <c r="AY518" s="61"/>
      <c r="AZ518" s="61"/>
      <c r="BN518" s="61"/>
      <c r="BO518" s="61"/>
      <c r="BP518" s="61"/>
      <c r="CT518" s="61"/>
      <c r="CU518" s="61"/>
      <c r="CV518" s="61"/>
      <c r="CW518" s="61"/>
      <c r="CX518" s="61"/>
    </row>
    <row r="519" spans="1:102" ht="15.75" customHeight="1">
      <c r="A519" s="61"/>
      <c r="B519" s="61"/>
      <c r="C519" s="61"/>
      <c r="D519" s="61"/>
      <c r="AX519" s="61"/>
      <c r="AY519" s="61"/>
      <c r="AZ519" s="61"/>
      <c r="BN519" s="61"/>
      <c r="BO519" s="61"/>
      <c r="BP519" s="61"/>
      <c r="CT519" s="61"/>
      <c r="CU519" s="61"/>
      <c r="CV519" s="61"/>
      <c r="CW519" s="61"/>
      <c r="CX519" s="61"/>
    </row>
    <row r="520" spans="1:102" ht="15.75" customHeight="1">
      <c r="A520" s="61"/>
      <c r="B520" s="61"/>
      <c r="C520" s="61"/>
      <c r="D520" s="61"/>
      <c r="AX520" s="61"/>
      <c r="AY520" s="61"/>
      <c r="AZ520" s="61"/>
      <c r="BN520" s="61"/>
      <c r="BO520" s="61"/>
      <c r="BP520" s="61"/>
      <c r="CT520" s="61"/>
      <c r="CU520" s="61"/>
      <c r="CV520" s="61"/>
      <c r="CW520" s="61"/>
      <c r="CX520" s="61"/>
    </row>
    <row r="521" spans="1:102" ht="15.75" customHeight="1">
      <c r="A521" s="61"/>
      <c r="B521" s="61"/>
      <c r="C521" s="61"/>
      <c r="D521" s="61"/>
      <c r="AX521" s="61"/>
      <c r="AY521" s="61"/>
      <c r="AZ521" s="61"/>
      <c r="BN521" s="61"/>
      <c r="BO521" s="61"/>
      <c r="BP521" s="61"/>
      <c r="CT521" s="61"/>
      <c r="CU521" s="61"/>
      <c r="CV521" s="61"/>
      <c r="CW521" s="61"/>
      <c r="CX521" s="61"/>
    </row>
    <row r="522" spans="1:102" ht="15.75" customHeight="1">
      <c r="A522" s="61"/>
      <c r="B522" s="61"/>
      <c r="C522" s="61"/>
      <c r="D522" s="61"/>
      <c r="AX522" s="61"/>
      <c r="AY522" s="61"/>
      <c r="AZ522" s="61"/>
      <c r="BN522" s="61"/>
      <c r="BO522" s="61"/>
      <c r="BP522" s="61"/>
      <c r="CT522" s="61"/>
      <c r="CU522" s="61"/>
      <c r="CV522" s="61"/>
      <c r="CW522" s="61"/>
      <c r="CX522" s="61"/>
    </row>
    <row r="523" spans="1:102" ht="15.75" customHeight="1">
      <c r="A523" s="61"/>
      <c r="B523" s="61"/>
      <c r="C523" s="61"/>
      <c r="D523" s="61"/>
      <c r="AX523" s="61"/>
      <c r="AY523" s="61"/>
      <c r="AZ523" s="61"/>
      <c r="BN523" s="61"/>
      <c r="BO523" s="61"/>
      <c r="BP523" s="61"/>
      <c r="CT523" s="61"/>
      <c r="CU523" s="61"/>
      <c r="CV523" s="61"/>
      <c r="CW523" s="61"/>
      <c r="CX523" s="61"/>
    </row>
    <row r="524" spans="1:102" ht="15.75" customHeight="1">
      <c r="A524" s="61"/>
      <c r="B524" s="61"/>
      <c r="C524" s="61"/>
      <c r="D524" s="61"/>
      <c r="AX524" s="61"/>
      <c r="AY524" s="61"/>
      <c r="AZ524" s="61"/>
      <c r="BN524" s="61"/>
      <c r="BO524" s="61"/>
      <c r="BP524" s="61"/>
      <c r="CT524" s="61"/>
      <c r="CU524" s="61"/>
      <c r="CV524" s="61"/>
      <c r="CW524" s="61"/>
      <c r="CX524" s="61"/>
    </row>
    <row r="525" spans="1:102" ht="15.75" customHeight="1">
      <c r="A525" s="61"/>
      <c r="B525" s="61"/>
      <c r="C525" s="61"/>
      <c r="D525" s="61"/>
      <c r="AX525" s="61"/>
      <c r="AY525" s="61"/>
      <c r="AZ525" s="61"/>
      <c r="BN525" s="61"/>
      <c r="BO525" s="61"/>
      <c r="BP525" s="61"/>
      <c r="CT525" s="61"/>
      <c r="CU525" s="61"/>
      <c r="CV525" s="61"/>
      <c r="CW525" s="61"/>
      <c r="CX525" s="61"/>
    </row>
    <row r="526" spans="1:102" ht="15.75" customHeight="1">
      <c r="A526" s="61"/>
      <c r="B526" s="61"/>
      <c r="C526" s="61"/>
      <c r="D526" s="61"/>
      <c r="AX526" s="61"/>
      <c r="AY526" s="61"/>
      <c r="AZ526" s="61"/>
      <c r="BN526" s="61"/>
      <c r="BO526" s="61"/>
      <c r="BP526" s="61"/>
      <c r="CT526" s="61"/>
      <c r="CU526" s="61"/>
      <c r="CV526" s="61"/>
      <c r="CW526" s="61"/>
      <c r="CX526" s="61"/>
    </row>
    <row r="527" spans="1:102" ht="15.75" customHeight="1">
      <c r="A527" s="61"/>
      <c r="B527" s="61"/>
      <c r="C527" s="61"/>
      <c r="D527" s="61"/>
      <c r="AX527" s="61"/>
      <c r="AY527" s="61"/>
      <c r="AZ527" s="61"/>
      <c r="BN527" s="61"/>
      <c r="BO527" s="61"/>
      <c r="BP527" s="61"/>
      <c r="CT527" s="61"/>
      <c r="CU527" s="61"/>
      <c r="CV527" s="61"/>
      <c r="CW527" s="61"/>
      <c r="CX527" s="61"/>
    </row>
    <row r="528" spans="1:102" ht="15.75" customHeight="1">
      <c r="A528" s="61"/>
      <c r="B528" s="61"/>
      <c r="C528" s="61"/>
      <c r="D528" s="61"/>
      <c r="AX528" s="61"/>
      <c r="AY528" s="61"/>
      <c r="AZ528" s="61"/>
      <c r="BN528" s="61"/>
      <c r="BO528" s="61"/>
      <c r="BP528" s="61"/>
      <c r="CT528" s="61"/>
      <c r="CU528" s="61"/>
      <c r="CV528" s="61"/>
      <c r="CW528" s="61"/>
      <c r="CX528" s="61"/>
    </row>
    <row r="529" spans="1:102" ht="15.75" customHeight="1">
      <c r="A529" s="61"/>
      <c r="B529" s="61"/>
      <c r="C529" s="61"/>
      <c r="D529" s="61"/>
      <c r="AX529" s="61"/>
      <c r="AY529" s="61"/>
      <c r="AZ529" s="61"/>
      <c r="BN529" s="61"/>
      <c r="BO529" s="61"/>
      <c r="BP529" s="61"/>
      <c r="CT529" s="61"/>
      <c r="CU529" s="61"/>
      <c r="CV529" s="61"/>
      <c r="CW529" s="61"/>
      <c r="CX529" s="61"/>
    </row>
    <row r="530" spans="1:102" ht="15.75" customHeight="1">
      <c r="A530" s="61"/>
      <c r="B530" s="61"/>
      <c r="C530" s="61"/>
      <c r="D530" s="61"/>
      <c r="AX530" s="61"/>
      <c r="AY530" s="61"/>
      <c r="AZ530" s="61"/>
      <c r="BN530" s="61"/>
      <c r="BO530" s="61"/>
      <c r="BP530" s="61"/>
      <c r="CT530" s="61"/>
      <c r="CU530" s="61"/>
      <c r="CV530" s="61"/>
      <c r="CW530" s="61"/>
      <c r="CX530" s="61"/>
    </row>
    <row r="531" spans="1:102" ht="15.75" customHeight="1">
      <c r="A531" s="61"/>
      <c r="B531" s="61"/>
      <c r="C531" s="61"/>
      <c r="D531" s="61"/>
      <c r="AX531" s="61"/>
      <c r="AY531" s="61"/>
      <c r="AZ531" s="61"/>
      <c r="BN531" s="61"/>
      <c r="BO531" s="61"/>
      <c r="BP531" s="61"/>
      <c r="CT531" s="61"/>
      <c r="CU531" s="61"/>
      <c r="CV531" s="61"/>
      <c r="CW531" s="61"/>
      <c r="CX531" s="61"/>
    </row>
    <row r="532" spans="1:102" ht="15.75" customHeight="1">
      <c r="A532" s="61"/>
      <c r="B532" s="61"/>
      <c r="C532" s="61"/>
      <c r="D532" s="61"/>
      <c r="AX532" s="61"/>
      <c r="AY532" s="61"/>
      <c r="AZ532" s="61"/>
      <c r="BN532" s="61"/>
      <c r="BO532" s="61"/>
      <c r="BP532" s="61"/>
      <c r="CT532" s="61"/>
      <c r="CU532" s="61"/>
      <c r="CV532" s="61"/>
      <c r="CW532" s="61"/>
      <c r="CX532" s="61"/>
    </row>
    <row r="533" spans="1:102" ht="15.75" customHeight="1">
      <c r="A533" s="61"/>
      <c r="B533" s="61"/>
      <c r="C533" s="61"/>
      <c r="D533" s="61"/>
      <c r="AX533" s="61"/>
      <c r="AY533" s="61"/>
      <c r="AZ533" s="61"/>
      <c r="BN533" s="61"/>
      <c r="BO533" s="61"/>
      <c r="BP533" s="61"/>
      <c r="CT533" s="61"/>
      <c r="CU533" s="61"/>
      <c r="CV533" s="61"/>
      <c r="CW533" s="61"/>
      <c r="CX533" s="61"/>
    </row>
    <row r="534" spans="1:102" ht="15.75" customHeight="1">
      <c r="A534" s="61"/>
      <c r="B534" s="61"/>
      <c r="C534" s="61"/>
      <c r="D534" s="61"/>
      <c r="AX534" s="61"/>
      <c r="AY534" s="61"/>
      <c r="AZ534" s="61"/>
      <c r="BN534" s="61"/>
      <c r="BO534" s="61"/>
      <c r="BP534" s="61"/>
      <c r="CT534" s="61"/>
      <c r="CU534" s="61"/>
      <c r="CV534" s="61"/>
      <c r="CW534" s="61"/>
      <c r="CX534" s="61"/>
    </row>
    <row r="535" spans="1:102" ht="15.75" customHeight="1">
      <c r="A535" s="61"/>
      <c r="B535" s="61"/>
      <c r="C535" s="61"/>
      <c r="D535" s="61"/>
      <c r="AX535" s="61"/>
      <c r="AY535" s="61"/>
      <c r="AZ535" s="61"/>
      <c r="BN535" s="61"/>
      <c r="BO535" s="61"/>
      <c r="BP535" s="61"/>
      <c r="CT535" s="61"/>
      <c r="CU535" s="61"/>
      <c r="CV535" s="61"/>
      <c r="CW535" s="61"/>
      <c r="CX535" s="61"/>
    </row>
    <row r="536" spans="1:102" ht="15.75" customHeight="1">
      <c r="A536" s="61"/>
      <c r="B536" s="61"/>
      <c r="C536" s="61"/>
      <c r="D536" s="61"/>
      <c r="AX536" s="61"/>
      <c r="AY536" s="61"/>
      <c r="AZ536" s="61"/>
      <c r="BN536" s="61"/>
      <c r="BO536" s="61"/>
      <c r="BP536" s="61"/>
      <c r="CT536" s="61"/>
      <c r="CU536" s="61"/>
      <c r="CV536" s="61"/>
      <c r="CW536" s="61"/>
      <c r="CX536" s="61"/>
    </row>
    <row r="537" spans="1:102" ht="15.75" customHeight="1">
      <c r="A537" s="61"/>
      <c r="B537" s="61"/>
      <c r="C537" s="61"/>
      <c r="D537" s="61"/>
      <c r="AX537" s="61"/>
      <c r="AY537" s="61"/>
      <c r="AZ537" s="61"/>
      <c r="BN537" s="61"/>
      <c r="BO537" s="61"/>
      <c r="BP537" s="61"/>
      <c r="CT537" s="61"/>
      <c r="CU537" s="61"/>
      <c r="CV537" s="61"/>
      <c r="CW537" s="61"/>
      <c r="CX537" s="61"/>
    </row>
    <row r="538" spans="1:102" ht="15.75" customHeight="1">
      <c r="A538" s="61"/>
      <c r="B538" s="61"/>
      <c r="C538" s="61"/>
      <c r="D538" s="61"/>
      <c r="AX538" s="61"/>
      <c r="AY538" s="61"/>
      <c r="AZ538" s="61"/>
      <c r="BN538" s="61"/>
      <c r="BO538" s="61"/>
      <c r="BP538" s="61"/>
      <c r="CT538" s="61"/>
      <c r="CU538" s="61"/>
      <c r="CV538" s="61"/>
      <c r="CW538" s="61"/>
      <c r="CX538" s="61"/>
    </row>
    <row r="539" spans="1:102" ht="15.75" customHeight="1">
      <c r="A539" s="61"/>
      <c r="B539" s="61"/>
      <c r="C539" s="61"/>
      <c r="D539" s="61"/>
      <c r="AX539" s="61"/>
      <c r="AY539" s="61"/>
      <c r="AZ539" s="61"/>
      <c r="BN539" s="61"/>
      <c r="BO539" s="61"/>
      <c r="BP539" s="61"/>
      <c r="CT539" s="61"/>
      <c r="CU539" s="61"/>
      <c r="CV539" s="61"/>
      <c r="CW539" s="61"/>
      <c r="CX539" s="61"/>
    </row>
    <row r="540" spans="1:102" ht="15.75" customHeight="1">
      <c r="A540" s="61"/>
      <c r="B540" s="61"/>
      <c r="C540" s="61"/>
      <c r="D540" s="61"/>
      <c r="AX540" s="61"/>
      <c r="AY540" s="61"/>
      <c r="AZ540" s="61"/>
      <c r="BN540" s="61"/>
      <c r="BO540" s="61"/>
      <c r="BP540" s="61"/>
      <c r="CT540" s="61"/>
      <c r="CU540" s="61"/>
      <c r="CV540" s="61"/>
      <c r="CW540" s="61"/>
      <c r="CX540" s="61"/>
    </row>
    <row r="541" spans="1:102" ht="15.75" customHeight="1">
      <c r="A541" s="61"/>
      <c r="B541" s="61"/>
      <c r="C541" s="61"/>
      <c r="D541" s="61"/>
      <c r="AX541" s="61"/>
      <c r="AY541" s="61"/>
      <c r="AZ541" s="61"/>
      <c r="BN541" s="61"/>
      <c r="BO541" s="61"/>
      <c r="BP541" s="61"/>
      <c r="CT541" s="61"/>
      <c r="CU541" s="61"/>
      <c r="CV541" s="61"/>
      <c r="CW541" s="61"/>
      <c r="CX541" s="61"/>
    </row>
    <row r="542" spans="1:102" ht="15.75" customHeight="1">
      <c r="A542" s="61"/>
      <c r="B542" s="61"/>
      <c r="C542" s="61"/>
      <c r="D542" s="61"/>
      <c r="AX542" s="61"/>
      <c r="AY542" s="61"/>
      <c r="AZ542" s="61"/>
      <c r="BN542" s="61"/>
      <c r="BO542" s="61"/>
      <c r="BP542" s="61"/>
      <c r="CT542" s="61"/>
      <c r="CU542" s="61"/>
      <c r="CV542" s="61"/>
      <c r="CW542" s="61"/>
      <c r="CX542" s="61"/>
    </row>
    <row r="543" spans="1:102" ht="15.75" customHeight="1">
      <c r="A543" s="61"/>
      <c r="B543" s="61"/>
      <c r="C543" s="61"/>
      <c r="D543" s="61"/>
      <c r="AX543" s="61"/>
      <c r="AY543" s="61"/>
      <c r="AZ543" s="61"/>
      <c r="BN543" s="61"/>
      <c r="BO543" s="61"/>
      <c r="BP543" s="61"/>
      <c r="CT543" s="61"/>
      <c r="CU543" s="61"/>
      <c r="CV543" s="61"/>
      <c r="CW543" s="61"/>
      <c r="CX543" s="61"/>
    </row>
    <row r="544" spans="1:102" ht="15.75" customHeight="1">
      <c r="A544" s="61"/>
      <c r="B544" s="61"/>
      <c r="C544" s="61"/>
      <c r="D544" s="61"/>
      <c r="AX544" s="61"/>
      <c r="AY544" s="61"/>
      <c r="AZ544" s="61"/>
      <c r="BN544" s="61"/>
      <c r="BO544" s="61"/>
      <c r="BP544" s="61"/>
      <c r="CT544" s="61"/>
      <c r="CU544" s="61"/>
      <c r="CV544" s="61"/>
      <c r="CW544" s="61"/>
      <c r="CX544" s="61"/>
    </row>
    <row r="545" spans="1:102" ht="15.75" customHeight="1">
      <c r="A545" s="61"/>
      <c r="B545" s="61"/>
      <c r="C545" s="61"/>
      <c r="D545" s="61"/>
      <c r="AX545" s="61"/>
      <c r="AY545" s="61"/>
      <c r="AZ545" s="61"/>
      <c r="BN545" s="61"/>
      <c r="BO545" s="61"/>
      <c r="BP545" s="61"/>
      <c r="CT545" s="61"/>
      <c r="CU545" s="61"/>
      <c r="CV545" s="61"/>
      <c r="CW545" s="61"/>
      <c r="CX545" s="61"/>
    </row>
    <row r="546" spans="1:102" ht="15.75" customHeight="1">
      <c r="A546" s="61"/>
      <c r="B546" s="61"/>
      <c r="C546" s="61"/>
      <c r="D546" s="61"/>
      <c r="AX546" s="61"/>
      <c r="AY546" s="61"/>
      <c r="AZ546" s="61"/>
      <c r="BN546" s="61"/>
      <c r="BO546" s="61"/>
      <c r="BP546" s="61"/>
      <c r="CT546" s="61"/>
      <c r="CU546" s="61"/>
      <c r="CV546" s="61"/>
      <c r="CW546" s="61"/>
      <c r="CX546" s="61"/>
    </row>
    <row r="547" spans="1:102" ht="15.75" customHeight="1">
      <c r="A547" s="61"/>
      <c r="B547" s="61"/>
      <c r="C547" s="61"/>
      <c r="D547" s="61"/>
      <c r="AX547" s="61"/>
      <c r="AY547" s="61"/>
      <c r="AZ547" s="61"/>
      <c r="BN547" s="61"/>
      <c r="BO547" s="61"/>
      <c r="BP547" s="61"/>
      <c r="CT547" s="61"/>
      <c r="CU547" s="61"/>
      <c r="CV547" s="61"/>
      <c r="CW547" s="61"/>
      <c r="CX547" s="61"/>
    </row>
    <row r="548" spans="1:102" ht="15.75" customHeight="1">
      <c r="A548" s="61"/>
      <c r="B548" s="61"/>
      <c r="C548" s="61"/>
      <c r="D548" s="61"/>
      <c r="AX548" s="61"/>
      <c r="AY548" s="61"/>
      <c r="AZ548" s="61"/>
      <c r="BN548" s="61"/>
      <c r="BO548" s="61"/>
      <c r="BP548" s="61"/>
      <c r="CT548" s="61"/>
      <c r="CU548" s="61"/>
      <c r="CV548" s="61"/>
      <c r="CW548" s="61"/>
      <c r="CX548" s="61"/>
    </row>
    <row r="549" spans="1:102" ht="15.75" customHeight="1">
      <c r="A549" s="61"/>
      <c r="B549" s="61"/>
      <c r="C549" s="61"/>
      <c r="D549" s="61"/>
      <c r="AX549" s="61"/>
      <c r="AY549" s="61"/>
      <c r="AZ549" s="61"/>
      <c r="BN549" s="61"/>
      <c r="BO549" s="61"/>
      <c r="BP549" s="61"/>
      <c r="CT549" s="61"/>
      <c r="CU549" s="61"/>
      <c r="CV549" s="61"/>
      <c r="CW549" s="61"/>
      <c r="CX549" s="61"/>
    </row>
    <row r="550" spans="1:102" ht="15.75" customHeight="1">
      <c r="A550" s="61"/>
      <c r="B550" s="61"/>
      <c r="C550" s="61"/>
      <c r="D550" s="61"/>
      <c r="AX550" s="61"/>
      <c r="AY550" s="61"/>
      <c r="AZ550" s="61"/>
      <c r="BN550" s="61"/>
      <c r="BO550" s="61"/>
      <c r="BP550" s="61"/>
      <c r="CT550" s="61"/>
      <c r="CU550" s="61"/>
      <c r="CV550" s="61"/>
      <c r="CW550" s="61"/>
      <c r="CX550" s="61"/>
    </row>
    <row r="551" spans="1:102" ht="15.75" customHeight="1">
      <c r="A551" s="61"/>
      <c r="B551" s="61"/>
      <c r="C551" s="61"/>
      <c r="D551" s="61"/>
      <c r="AX551" s="61"/>
      <c r="AY551" s="61"/>
      <c r="AZ551" s="61"/>
      <c r="BN551" s="61"/>
      <c r="BO551" s="61"/>
      <c r="BP551" s="61"/>
      <c r="CT551" s="61"/>
      <c r="CU551" s="61"/>
      <c r="CV551" s="61"/>
      <c r="CW551" s="61"/>
      <c r="CX551" s="61"/>
    </row>
    <row r="552" spans="1:102" ht="15.75" customHeight="1">
      <c r="A552" s="61"/>
      <c r="B552" s="61"/>
      <c r="C552" s="61"/>
      <c r="D552" s="61"/>
      <c r="AX552" s="61"/>
      <c r="AY552" s="61"/>
      <c r="AZ552" s="61"/>
      <c r="BN552" s="61"/>
      <c r="BO552" s="61"/>
      <c r="BP552" s="61"/>
      <c r="CT552" s="61"/>
      <c r="CU552" s="61"/>
      <c r="CV552" s="61"/>
      <c r="CW552" s="61"/>
      <c r="CX552" s="61"/>
    </row>
    <row r="553" spans="1:102" ht="15.75" customHeight="1">
      <c r="A553" s="61"/>
      <c r="B553" s="61"/>
      <c r="C553" s="61"/>
      <c r="D553" s="61"/>
      <c r="AX553" s="61"/>
      <c r="AY553" s="61"/>
      <c r="AZ553" s="61"/>
      <c r="BN553" s="61"/>
      <c r="BO553" s="61"/>
      <c r="BP553" s="61"/>
      <c r="CT553" s="61"/>
      <c r="CU553" s="61"/>
      <c r="CV553" s="61"/>
      <c r="CW553" s="61"/>
      <c r="CX553" s="61"/>
    </row>
    <row r="554" spans="1:102" ht="15.75" customHeight="1">
      <c r="A554" s="61"/>
      <c r="B554" s="61"/>
      <c r="C554" s="61"/>
      <c r="D554" s="61"/>
      <c r="AX554" s="61"/>
      <c r="AY554" s="61"/>
      <c r="AZ554" s="61"/>
      <c r="BN554" s="61"/>
      <c r="BO554" s="61"/>
      <c r="BP554" s="61"/>
      <c r="CT554" s="61"/>
      <c r="CU554" s="61"/>
      <c r="CV554" s="61"/>
      <c r="CW554" s="61"/>
      <c r="CX554" s="61"/>
    </row>
    <row r="555" spans="1:102" ht="15.75" customHeight="1">
      <c r="A555" s="61"/>
      <c r="B555" s="61"/>
      <c r="C555" s="61"/>
      <c r="D555" s="61"/>
      <c r="AX555" s="61"/>
      <c r="AY555" s="61"/>
      <c r="AZ555" s="61"/>
      <c r="BN555" s="61"/>
      <c r="BO555" s="61"/>
      <c r="BP555" s="61"/>
      <c r="CT555" s="61"/>
      <c r="CU555" s="61"/>
      <c r="CV555" s="61"/>
      <c r="CW555" s="61"/>
      <c r="CX555" s="61"/>
    </row>
    <row r="556" spans="1:102" ht="15.75" customHeight="1">
      <c r="A556" s="61"/>
      <c r="B556" s="61"/>
      <c r="C556" s="61"/>
      <c r="D556" s="61"/>
      <c r="AX556" s="61"/>
      <c r="AY556" s="61"/>
      <c r="AZ556" s="61"/>
      <c r="BN556" s="61"/>
      <c r="BO556" s="61"/>
      <c r="BP556" s="61"/>
      <c r="CT556" s="61"/>
      <c r="CU556" s="61"/>
      <c r="CV556" s="61"/>
      <c r="CW556" s="61"/>
      <c r="CX556" s="61"/>
    </row>
    <row r="557" spans="1:102" ht="15.75" customHeight="1">
      <c r="A557" s="61"/>
      <c r="B557" s="61"/>
      <c r="C557" s="61"/>
      <c r="D557" s="61"/>
      <c r="AX557" s="61"/>
      <c r="AY557" s="61"/>
      <c r="AZ557" s="61"/>
      <c r="BN557" s="61"/>
      <c r="BO557" s="61"/>
      <c r="BP557" s="61"/>
      <c r="CT557" s="61"/>
      <c r="CU557" s="61"/>
      <c r="CV557" s="61"/>
      <c r="CW557" s="61"/>
      <c r="CX557" s="61"/>
    </row>
    <row r="558" spans="1:102" ht="15.75" customHeight="1">
      <c r="A558" s="61"/>
      <c r="B558" s="61"/>
      <c r="C558" s="61"/>
      <c r="D558" s="61"/>
      <c r="AX558" s="61"/>
      <c r="AY558" s="61"/>
      <c r="AZ558" s="61"/>
      <c r="BN558" s="61"/>
      <c r="BO558" s="61"/>
      <c r="BP558" s="61"/>
      <c r="CT558" s="61"/>
      <c r="CU558" s="61"/>
      <c r="CV558" s="61"/>
      <c r="CW558" s="61"/>
      <c r="CX558" s="61"/>
    </row>
    <row r="559" spans="1:102" ht="15.75" customHeight="1">
      <c r="A559" s="61"/>
      <c r="B559" s="61"/>
      <c r="C559" s="61"/>
      <c r="D559" s="61"/>
      <c r="AX559" s="61"/>
      <c r="AY559" s="61"/>
      <c r="AZ559" s="61"/>
      <c r="BN559" s="61"/>
      <c r="BO559" s="61"/>
      <c r="BP559" s="61"/>
      <c r="CT559" s="61"/>
      <c r="CU559" s="61"/>
      <c r="CV559" s="61"/>
      <c r="CW559" s="61"/>
      <c r="CX559" s="61"/>
    </row>
    <row r="560" spans="1:102" ht="15.75" customHeight="1">
      <c r="A560" s="61"/>
      <c r="B560" s="61"/>
      <c r="C560" s="61"/>
      <c r="D560" s="61"/>
      <c r="AX560" s="61"/>
      <c r="AY560" s="61"/>
      <c r="AZ560" s="61"/>
      <c r="BN560" s="61"/>
      <c r="BO560" s="61"/>
      <c r="BP560" s="61"/>
      <c r="CT560" s="61"/>
      <c r="CU560" s="61"/>
      <c r="CV560" s="61"/>
      <c r="CW560" s="61"/>
      <c r="CX560" s="61"/>
    </row>
    <row r="561" spans="1:102" ht="15.75" customHeight="1">
      <c r="A561" s="61"/>
      <c r="B561" s="61"/>
      <c r="C561" s="61"/>
      <c r="D561" s="61"/>
      <c r="AX561" s="61"/>
      <c r="AY561" s="61"/>
      <c r="AZ561" s="61"/>
      <c r="BN561" s="61"/>
      <c r="BO561" s="61"/>
      <c r="BP561" s="61"/>
      <c r="CT561" s="61"/>
      <c r="CU561" s="61"/>
      <c r="CV561" s="61"/>
      <c r="CW561" s="61"/>
      <c r="CX561" s="61"/>
    </row>
    <row r="562" spans="1:102" ht="15.75" customHeight="1">
      <c r="A562" s="61"/>
      <c r="B562" s="61"/>
      <c r="C562" s="61"/>
      <c r="D562" s="61"/>
      <c r="AX562" s="61"/>
      <c r="AY562" s="61"/>
      <c r="AZ562" s="61"/>
      <c r="BN562" s="61"/>
      <c r="BO562" s="61"/>
      <c r="BP562" s="61"/>
      <c r="CT562" s="61"/>
      <c r="CU562" s="61"/>
      <c r="CV562" s="61"/>
      <c r="CW562" s="61"/>
      <c r="CX562" s="61"/>
    </row>
    <row r="563" spans="1:102" ht="15.75" customHeight="1">
      <c r="A563" s="61"/>
      <c r="B563" s="61"/>
      <c r="C563" s="61"/>
      <c r="D563" s="61"/>
      <c r="AX563" s="61"/>
      <c r="AY563" s="61"/>
      <c r="AZ563" s="61"/>
      <c r="BN563" s="61"/>
      <c r="BO563" s="61"/>
      <c r="BP563" s="61"/>
      <c r="CT563" s="61"/>
      <c r="CU563" s="61"/>
      <c r="CV563" s="61"/>
      <c r="CW563" s="61"/>
      <c r="CX563" s="61"/>
    </row>
    <row r="564" spans="1:102" ht="15.75" customHeight="1">
      <c r="A564" s="61"/>
      <c r="B564" s="61"/>
      <c r="C564" s="61"/>
      <c r="D564" s="61"/>
      <c r="AX564" s="61"/>
      <c r="AY564" s="61"/>
      <c r="AZ564" s="61"/>
      <c r="BN564" s="61"/>
      <c r="BO564" s="61"/>
      <c r="BP564" s="61"/>
      <c r="CT564" s="61"/>
      <c r="CU564" s="61"/>
      <c r="CV564" s="61"/>
      <c r="CW564" s="61"/>
      <c r="CX564" s="61"/>
    </row>
    <row r="565" spans="1:102" ht="15.75" customHeight="1">
      <c r="A565" s="61"/>
      <c r="B565" s="61"/>
      <c r="C565" s="61"/>
      <c r="D565" s="61"/>
      <c r="AX565" s="61"/>
      <c r="AY565" s="61"/>
      <c r="AZ565" s="61"/>
      <c r="BN565" s="61"/>
      <c r="BO565" s="61"/>
      <c r="BP565" s="61"/>
      <c r="CT565" s="61"/>
      <c r="CU565" s="61"/>
      <c r="CV565" s="61"/>
      <c r="CW565" s="61"/>
      <c r="CX565" s="61"/>
    </row>
    <row r="566" spans="1:102" ht="15.75" customHeight="1">
      <c r="A566" s="61"/>
      <c r="B566" s="61"/>
      <c r="C566" s="61"/>
      <c r="D566" s="61"/>
      <c r="AX566" s="61"/>
      <c r="AY566" s="61"/>
      <c r="AZ566" s="61"/>
      <c r="BN566" s="61"/>
      <c r="BO566" s="61"/>
      <c r="BP566" s="61"/>
      <c r="CT566" s="61"/>
      <c r="CU566" s="61"/>
      <c r="CV566" s="61"/>
      <c r="CW566" s="61"/>
      <c r="CX566" s="61"/>
    </row>
    <row r="567" spans="1:102" ht="15.75" customHeight="1">
      <c r="A567" s="61"/>
      <c r="B567" s="61"/>
      <c r="C567" s="61"/>
      <c r="D567" s="61"/>
      <c r="AX567" s="61"/>
      <c r="AY567" s="61"/>
      <c r="AZ567" s="61"/>
      <c r="BN567" s="61"/>
      <c r="BO567" s="61"/>
      <c r="BP567" s="61"/>
      <c r="CT567" s="61"/>
      <c r="CU567" s="61"/>
      <c r="CV567" s="61"/>
      <c r="CW567" s="61"/>
      <c r="CX567" s="61"/>
    </row>
    <row r="568" spans="1:102" ht="15.75" customHeight="1">
      <c r="A568" s="61"/>
      <c r="B568" s="61"/>
      <c r="C568" s="61"/>
      <c r="D568" s="61"/>
      <c r="AX568" s="61"/>
      <c r="AY568" s="61"/>
      <c r="AZ568" s="61"/>
      <c r="BN568" s="61"/>
      <c r="BO568" s="61"/>
      <c r="BP568" s="61"/>
      <c r="CT568" s="61"/>
      <c r="CU568" s="61"/>
      <c r="CV568" s="61"/>
      <c r="CW568" s="61"/>
      <c r="CX568" s="61"/>
    </row>
    <row r="569" spans="1:102" ht="15.75" customHeight="1">
      <c r="A569" s="61"/>
      <c r="B569" s="61"/>
      <c r="C569" s="61"/>
      <c r="D569" s="61"/>
      <c r="AX569" s="61"/>
      <c r="AY569" s="61"/>
      <c r="AZ569" s="61"/>
      <c r="BN569" s="61"/>
      <c r="BO569" s="61"/>
      <c r="BP569" s="61"/>
      <c r="CT569" s="61"/>
      <c r="CU569" s="61"/>
      <c r="CV569" s="61"/>
      <c r="CW569" s="61"/>
      <c r="CX569" s="61"/>
    </row>
    <row r="570" spans="1:102" ht="15.75" customHeight="1">
      <c r="A570" s="61"/>
      <c r="B570" s="61"/>
      <c r="C570" s="61"/>
      <c r="D570" s="61"/>
      <c r="AX570" s="61"/>
      <c r="AY570" s="61"/>
      <c r="AZ570" s="61"/>
      <c r="BN570" s="61"/>
      <c r="BO570" s="61"/>
      <c r="BP570" s="61"/>
      <c r="CT570" s="61"/>
      <c r="CU570" s="61"/>
      <c r="CV570" s="61"/>
      <c r="CW570" s="61"/>
      <c r="CX570" s="61"/>
    </row>
    <row r="571" spans="1:102" ht="15.75" customHeight="1">
      <c r="A571" s="61"/>
      <c r="B571" s="61"/>
      <c r="C571" s="61"/>
      <c r="D571" s="61"/>
      <c r="AX571" s="61"/>
      <c r="AY571" s="61"/>
      <c r="AZ571" s="61"/>
      <c r="BN571" s="61"/>
      <c r="BO571" s="61"/>
      <c r="BP571" s="61"/>
      <c r="CT571" s="61"/>
      <c r="CU571" s="61"/>
      <c r="CV571" s="61"/>
      <c r="CW571" s="61"/>
      <c r="CX571" s="61"/>
    </row>
    <row r="572" spans="1:102" ht="15.75" customHeight="1">
      <c r="A572" s="61"/>
      <c r="B572" s="61"/>
      <c r="C572" s="61"/>
      <c r="D572" s="61"/>
      <c r="AX572" s="61"/>
      <c r="AY572" s="61"/>
      <c r="AZ572" s="61"/>
      <c r="BN572" s="61"/>
      <c r="BO572" s="61"/>
      <c r="BP572" s="61"/>
      <c r="CT572" s="61"/>
      <c r="CU572" s="61"/>
      <c r="CV572" s="61"/>
      <c r="CW572" s="61"/>
      <c r="CX572" s="61"/>
    </row>
    <row r="573" spans="1:102" ht="15.75" customHeight="1">
      <c r="A573" s="61"/>
      <c r="B573" s="61"/>
      <c r="C573" s="61"/>
      <c r="D573" s="61"/>
      <c r="AX573" s="61"/>
      <c r="AY573" s="61"/>
      <c r="AZ573" s="61"/>
      <c r="BN573" s="61"/>
      <c r="BO573" s="61"/>
      <c r="BP573" s="61"/>
      <c r="CT573" s="61"/>
      <c r="CU573" s="61"/>
      <c r="CV573" s="61"/>
      <c r="CW573" s="61"/>
      <c r="CX573" s="61"/>
    </row>
    <row r="574" spans="1:102" ht="15.75" customHeight="1">
      <c r="A574" s="61"/>
      <c r="B574" s="61"/>
      <c r="C574" s="61"/>
      <c r="D574" s="61"/>
      <c r="AX574" s="61"/>
      <c r="AY574" s="61"/>
      <c r="AZ574" s="61"/>
      <c r="BN574" s="61"/>
      <c r="BO574" s="61"/>
      <c r="BP574" s="61"/>
      <c r="CT574" s="61"/>
      <c r="CU574" s="61"/>
      <c r="CV574" s="61"/>
      <c r="CW574" s="61"/>
      <c r="CX574" s="61"/>
    </row>
    <row r="575" spans="1:102" ht="15.75" customHeight="1">
      <c r="A575" s="61"/>
      <c r="B575" s="61"/>
      <c r="C575" s="61"/>
      <c r="D575" s="61"/>
      <c r="AX575" s="61"/>
      <c r="AY575" s="61"/>
      <c r="AZ575" s="61"/>
      <c r="BN575" s="61"/>
      <c r="BO575" s="61"/>
      <c r="BP575" s="61"/>
      <c r="CT575" s="61"/>
      <c r="CU575" s="61"/>
      <c r="CV575" s="61"/>
      <c r="CW575" s="61"/>
      <c r="CX575" s="61"/>
    </row>
    <row r="576" spans="1:102" ht="15.75" customHeight="1">
      <c r="A576" s="61"/>
      <c r="B576" s="61"/>
      <c r="C576" s="61"/>
      <c r="D576" s="61"/>
      <c r="AX576" s="61"/>
      <c r="AY576" s="61"/>
      <c r="AZ576" s="61"/>
      <c r="BN576" s="61"/>
      <c r="BO576" s="61"/>
      <c r="BP576" s="61"/>
      <c r="CT576" s="61"/>
      <c r="CU576" s="61"/>
      <c r="CV576" s="61"/>
      <c r="CW576" s="61"/>
      <c r="CX576" s="61"/>
    </row>
    <row r="577" spans="1:102" ht="15.75" customHeight="1">
      <c r="A577" s="61"/>
      <c r="B577" s="61"/>
      <c r="C577" s="61"/>
      <c r="D577" s="61"/>
      <c r="AX577" s="61"/>
      <c r="AY577" s="61"/>
      <c r="AZ577" s="61"/>
      <c r="BN577" s="61"/>
      <c r="BO577" s="61"/>
      <c r="BP577" s="61"/>
      <c r="CT577" s="61"/>
      <c r="CU577" s="61"/>
      <c r="CV577" s="61"/>
      <c r="CW577" s="61"/>
      <c r="CX577" s="61"/>
    </row>
    <row r="578" spans="1:102" ht="15.75" customHeight="1">
      <c r="A578" s="61"/>
      <c r="B578" s="61"/>
      <c r="C578" s="61"/>
      <c r="D578" s="61"/>
      <c r="AX578" s="61"/>
      <c r="AY578" s="61"/>
      <c r="AZ578" s="61"/>
      <c r="BN578" s="61"/>
      <c r="BO578" s="61"/>
      <c r="BP578" s="61"/>
      <c r="CT578" s="61"/>
      <c r="CU578" s="61"/>
      <c r="CV578" s="61"/>
      <c r="CW578" s="61"/>
      <c r="CX578" s="61"/>
    </row>
    <row r="579" spans="1:102" ht="15.75" customHeight="1">
      <c r="A579" s="61"/>
      <c r="B579" s="61"/>
      <c r="C579" s="61"/>
      <c r="D579" s="61"/>
      <c r="AX579" s="61"/>
      <c r="AY579" s="61"/>
      <c r="AZ579" s="61"/>
      <c r="BN579" s="61"/>
      <c r="BO579" s="61"/>
      <c r="BP579" s="61"/>
      <c r="CT579" s="61"/>
      <c r="CU579" s="61"/>
      <c r="CV579" s="61"/>
      <c r="CW579" s="61"/>
      <c r="CX579" s="61"/>
    </row>
    <row r="580" spans="1:102" ht="15.75" customHeight="1">
      <c r="A580" s="61"/>
      <c r="B580" s="61"/>
      <c r="C580" s="61"/>
      <c r="D580" s="61"/>
      <c r="AX580" s="61"/>
      <c r="AY580" s="61"/>
      <c r="AZ580" s="61"/>
      <c r="BN580" s="61"/>
      <c r="BO580" s="61"/>
      <c r="BP580" s="61"/>
      <c r="CT580" s="61"/>
      <c r="CU580" s="61"/>
      <c r="CV580" s="61"/>
      <c r="CW580" s="61"/>
      <c r="CX580" s="61"/>
    </row>
    <row r="581" spans="1:102" ht="15.75" customHeight="1">
      <c r="A581" s="61"/>
      <c r="B581" s="61"/>
      <c r="C581" s="61"/>
      <c r="D581" s="61"/>
      <c r="AX581" s="61"/>
      <c r="AY581" s="61"/>
      <c r="AZ581" s="61"/>
      <c r="BN581" s="61"/>
      <c r="BO581" s="61"/>
      <c r="BP581" s="61"/>
      <c r="CT581" s="61"/>
      <c r="CU581" s="61"/>
      <c r="CV581" s="61"/>
      <c r="CW581" s="61"/>
      <c r="CX581" s="61"/>
    </row>
    <row r="582" spans="1:102" ht="15.75" customHeight="1">
      <c r="A582" s="61"/>
      <c r="B582" s="61"/>
      <c r="C582" s="61"/>
      <c r="D582" s="61"/>
      <c r="AX582" s="61"/>
      <c r="AY582" s="61"/>
      <c r="AZ582" s="61"/>
      <c r="BN582" s="61"/>
      <c r="BO582" s="61"/>
      <c r="BP582" s="61"/>
      <c r="CT582" s="61"/>
      <c r="CU582" s="61"/>
      <c r="CV582" s="61"/>
      <c r="CW582" s="61"/>
      <c r="CX582" s="61"/>
    </row>
    <row r="583" spans="1:102" ht="15.75" customHeight="1">
      <c r="A583" s="61"/>
      <c r="B583" s="61"/>
      <c r="C583" s="61"/>
      <c r="D583" s="61"/>
      <c r="AX583" s="61"/>
      <c r="AY583" s="61"/>
      <c r="AZ583" s="61"/>
      <c r="BN583" s="61"/>
      <c r="BO583" s="61"/>
      <c r="BP583" s="61"/>
      <c r="CT583" s="61"/>
      <c r="CU583" s="61"/>
      <c r="CV583" s="61"/>
      <c r="CW583" s="61"/>
      <c r="CX583" s="61"/>
    </row>
    <row r="584" spans="1:102" ht="15.75" customHeight="1">
      <c r="A584" s="61"/>
      <c r="B584" s="61"/>
      <c r="C584" s="61"/>
      <c r="D584" s="61"/>
      <c r="AX584" s="61"/>
      <c r="AY584" s="61"/>
      <c r="AZ584" s="61"/>
      <c r="BN584" s="61"/>
      <c r="BO584" s="61"/>
      <c r="BP584" s="61"/>
      <c r="CT584" s="61"/>
      <c r="CU584" s="61"/>
      <c r="CV584" s="61"/>
      <c r="CW584" s="61"/>
      <c r="CX584" s="61"/>
    </row>
    <row r="585" spans="1:102" ht="15.75" customHeight="1">
      <c r="A585" s="61"/>
      <c r="B585" s="61"/>
      <c r="C585" s="61"/>
      <c r="D585" s="61"/>
      <c r="AX585" s="61"/>
      <c r="AY585" s="61"/>
      <c r="AZ585" s="61"/>
      <c r="BN585" s="61"/>
      <c r="BO585" s="61"/>
      <c r="BP585" s="61"/>
      <c r="CT585" s="61"/>
      <c r="CU585" s="61"/>
      <c r="CV585" s="61"/>
      <c r="CW585" s="61"/>
      <c r="CX585" s="61"/>
    </row>
    <row r="586" spans="1:102" ht="15.75" customHeight="1">
      <c r="A586" s="61"/>
      <c r="B586" s="61"/>
      <c r="C586" s="61"/>
      <c r="D586" s="61"/>
      <c r="AX586" s="61"/>
      <c r="AY586" s="61"/>
      <c r="AZ586" s="61"/>
      <c r="BN586" s="61"/>
      <c r="BO586" s="61"/>
      <c r="BP586" s="61"/>
      <c r="CT586" s="61"/>
      <c r="CU586" s="61"/>
      <c r="CV586" s="61"/>
      <c r="CW586" s="61"/>
      <c r="CX586" s="61"/>
    </row>
    <row r="587" spans="1:102" ht="15.75" customHeight="1">
      <c r="A587" s="61"/>
      <c r="B587" s="61"/>
      <c r="C587" s="61"/>
      <c r="D587" s="61"/>
      <c r="AX587" s="61"/>
      <c r="AY587" s="61"/>
      <c r="AZ587" s="61"/>
      <c r="BN587" s="61"/>
      <c r="BO587" s="61"/>
      <c r="BP587" s="61"/>
      <c r="CT587" s="61"/>
      <c r="CU587" s="61"/>
      <c r="CV587" s="61"/>
      <c r="CW587" s="61"/>
      <c r="CX587" s="61"/>
    </row>
    <row r="588" spans="1:102" ht="15.75" customHeight="1">
      <c r="A588" s="61"/>
      <c r="B588" s="61"/>
      <c r="C588" s="61"/>
      <c r="D588" s="61"/>
      <c r="AX588" s="61"/>
      <c r="AY588" s="61"/>
      <c r="AZ588" s="61"/>
      <c r="BN588" s="61"/>
      <c r="BO588" s="61"/>
      <c r="BP588" s="61"/>
      <c r="CT588" s="61"/>
      <c r="CU588" s="61"/>
      <c r="CV588" s="61"/>
      <c r="CW588" s="61"/>
      <c r="CX588" s="61"/>
    </row>
    <row r="589" spans="1:102" ht="15.75" customHeight="1">
      <c r="A589" s="61"/>
      <c r="B589" s="61"/>
      <c r="C589" s="61"/>
      <c r="D589" s="61"/>
      <c r="AX589" s="61"/>
      <c r="AY589" s="61"/>
      <c r="AZ589" s="61"/>
      <c r="BN589" s="61"/>
      <c r="BO589" s="61"/>
      <c r="BP589" s="61"/>
      <c r="CT589" s="61"/>
      <c r="CU589" s="61"/>
      <c r="CV589" s="61"/>
      <c r="CW589" s="61"/>
      <c r="CX589" s="61"/>
    </row>
    <row r="590" spans="1:102" ht="15.75" customHeight="1">
      <c r="A590" s="61"/>
      <c r="B590" s="61"/>
      <c r="C590" s="61"/>
      <c r="D590" s="61"/>
      <c r="AX590" s="61"/>
      <c r="AY590" s="61"/>
      <c r="AZ590" s="61"/>
      <c r="BN590" s="61"/>
      <c r="BO590" s="61"/>
      <c r="BP590" s="61"/>
      <c r="CT590" s="61"/>
      <c r="CU590" s="61"/>
      <c r="CV590" s="61"/>
      <c r="CW590" s="61"/>
      <c r="CX590" s="61"/>
    </row>
    <row r="591" spans="1:102" ht="15.75" customHeight="1">
      <c r="A591" s="61"/>
      <c r="B591" s="61"/>
      <c r="C591" s="61"/>
      <c r="D591" s="61"/>
      <c r="AX591" s="61"/>
      <c r="AY591" s="61"/>
      <c r="AZ591" s="61"/>
      <c r="BN591" s="61"/>
      <c r="BO591" s="61"/>
      <c r="BP591" s="61"/>
      <c r="CT591" s="61"/>
      <c r="CU591" s="61"/>
      <c r="CV591" s="61"/>
      <c r="CW591" s="61"/>
      <c r="CX591" s="61"/>
    </row>
    <row r="592" spans="1:102" ht="15.75" customHeight="1">
      <c r="A592" s="61"/>
      <c r="B592" s="61"/>
      <c r="C592" s="61"/>
      <c r="D592" s="61"/>
      <c r="AX592" s="61"/>
      <c r="AY592" s="61"/>
      <c r="AZ592" s="61"/>
      <c r="BN592" s="61"/>
      <c r="BO592" s="61"/>
      <c r="BP592" s="61"/>
      <c r="CT592" s="61"/>
      <c r="CU592" s="61"/>
      <c r="CV592" s="61"/>
      <c r="CW592" s="61"/>
      <c r="CX592" s="61"/>
    </row>
    <row r="593" spans="1:102" ht="15.75" customHeight="1">
      <c r="A593" s="61"/>
      <c r="B593" s="61"/>
      <c r="C593" s="61"/>
      <c r="D593" s="61"/>
      <c r="AX593" s="61"/>
      <c r="AY593" s="61"/>
      <c r="AZ593" s="61"/>
      <c r="BN593" s="61"/>
      <c r="BO593" s="61"/>
      <c r="BP593" s="61"/>
      <c r="CT593" s="61"/>
      <c r="CU593" s="61"/>
      <c r="CV593" s="61"/>
      <c r="CW593" s="61"/>
      <c r="CX593" s="61"/>
    </row>
    <row r="594" spans="1:102" ht="15.75" customHeight="1">
      <c r="A594" s="61"/>
      <c r="B594" s="61"/>
      <c r="C594" s="61"/>
      <c r="D594" s="61"/>
      <c r="AX594" s="61"/>
      <c r="AY594" s="61"/>
      <c r="AZ594" s="61"/>
      <c r="BN594" s="61"/>
      <c r="BO594" s="61"/>
      <c r="BP594" s="61"/>
      <c r="CT594" s="61"/>
      <c r="CU594" s="61"/>
      <c r="CV594" s="61"/>
      <c r="CW594" s="61"/>
      <c r="CX594" s="61"/>
    </row>
    <row r="595" spans="1:102" ht="15.75" customHeight="1">
      <c r="A595" s="61"/>
      <c r="B595" s="61"/>
      <c r="C595" s="61"/>
      <c r="D595" s="61"/>
      <c r="AX595" s="61"/>
      <c r="AY595" s="61"/>
      <c r="AZ595" s="61"/>
      <c r="BN595" s="61"/>
      <c r="BO595" s="61"/>
      <c r="BP595" s="61"/>
      <c r="CT595" s="61"/>
      <c r="CU595" s="61"/>
      <c r="CV595" s="61"/>
      <c r="CW595" s="61"/>
      <c r="CX595" s="61"/>
    </row>
    <row r="596" spans="1:102" ht="15.75" customHeight="1">
      <c r="A596" s="61"/>
      <c r="B596" s="61"/>
      <c r="C596" s="61"/>
      <c r="D596" s="61"/>
      <c r="AX596" s="61"/>
      <c r="AY596" s="61"/>
      <c r="AZ596" s="61"/>
      <c r="BN596" s="61"/>
      <c r="BO596" s="61"/>
      <c r="BP596" s="61"/>
      <c r="CT596" s="61"/>
      <c r="CU596" s="61"/>
      <c r="CV596" s="61"/>
      <c r="CW596" s="61"/>
      <c r="CX596" s="61"/>
    </row>
    <row r="597" spans="1:102" ht="15.75" customHeight="1">
      <c r="A597" s="61"/>
      <c r="B597" s="61"/>
      <c r="C597" s="61"/>
      <c r="D597" s="61"/>
      <c r="AX597" s="61"/>
      <c r="AY597" s="61"/>
      <c r="AZ597" s="61"/>
      <c r="BN597" s="61"/>
      <c r="BO597" s="61"/>
      <c r="BP597" s="61"/>
      <c r="CT597" s="61"/>
      <c r="CU597" s="61"/>
      <c r="CV597" s="61"/>
      <c r="CW597" s="61"/>
      <c r="CX597" s="61"/>
    </row>
    <row r="598" spans="1:102" ht="15.75" customHeight="1">
      <c r="A598" s="61"/>
      <c r="B598" s="61"/>
      <c r="C598" s="61"/>
      <c r="D598" s="61"/>
      <c r="AX598" s="61"/>
      <c r="AY598" s="61"/>
      <c r="AZ598" s="61"/>
      <c r="BN598" s="61"/>
      <c r="BO598" s="61"/>
      <c r="BP598" s="61"/>
      <c r="CT598" s="61"/>
      <c r="CU598" s="61"/>
      <c r="CV598" s="61"/>
      <c r="CW598" s="61"/>
      <c r="CX598" s="61"/>
    </row>
    <row r="599" spans="1:102" ht="15.75" customHeight="1">
      <c r="A599" s="61"/>
      <c r="B599" s="61"/>
      <c r="C599" s="61"/>
      <c r="D599" s="61"/>
      <c r="AX599" s="61"/>
      <c r="AY599" s="61"/>
      <c r="AZ599" s="61"/>
      <c r="BN599" s="61"/>
      <c r="BO599" s="61"/>
      <c r="BP599" s="61"/>
      <c r="CT599" s="61"/>
      <c r="CU599" s="61"/>
      <c r="CV599" s="61"/>
      <c r="CW599" s="61"/>
      <c r="CX599" s="61"/>
    </row>
    <row r="600" spans="1:102" ht="15.75" customHeight="1">
      <c r="A600" s="61"/>
      <c r="B600" s="61"/>
      <c r="C600" s="61"/>
      <c r="D600" s="61"/>
      <c r="AX600" s="61"/>
      <c r="AY600" s="61"/>
      <c r="AZ600" s="61"/>
      <c r="BN600" s="61"/>
      <c r="BO600" s="61"/>
      <c r="BP600" s="61"/>
      <c r="CT600" s="61"/>
      <c r="CU600" s="61"/>
      <c r="CV600" s="61"/>
      <c r="CW600" s="61"/>
      <c r="CX600" s="61"/>
    </row>
    <row r="601" spans="1:102" ht="15.75" customHeight="1">
      <c r="A601" s="61"/>
      <c r="B601" s="61"/>
      <c r="C601" s="61"/>
      <c r="D601" s="61"/>
      <c r="AX601" s="61"/>
      <c r="AY601" s="61"/>
      <c r="AZ601" s="61"/>
      <c r="BN601" s="61"/>
      <c r="BO601" s="61"/>
      <c r="BP601" s="61"/>
      <c r="CT601" s="61"/>
      <c r="CU601" s="61"/>
      <c r="CV601" s="61"/>
      <c r="CW601" s="61"/>
      <c r="CX601" s="61"/>
    </row>
    <row r="602" spans="1:102" ht="15.75" customHeight="1">
      <c r="A602" s="61"/>
      <c r="B602" s="61"/>
      <c r="C602" s="61"/>
      <c r="D602" s="61"/>
      <c r="AX602" s="61"/>
      <c r="AY602" s="61"/>
      <c r="AZ602" s="61"/>
      <c r="BN602" s="61"/>
      <c r="BO602" s="61"/>
      <c r="BP602" s="61"/>
      <c r="CT602" s="61"/>
      <c r="CU602" s="61"/>
      <c r="CV602" s="61"/>
      <c r="CW602" s="61"/>
      <c r="CX602" s="61"/>
    </row>
    <row r="603" spans="1:102" ht="15.75" customHeight="1">
      <c r="A603" s="61"/>
      <c r="B603" s="61"/>
      <c r="C603" s="61"/>
      <c r="D603" s="61"/>
      <c r="AX603" s="61"/>
      <c r="AY603" s="61"/>
      <c r="AZ603" s="61"/>
      <c r="BN603" s="61"/>
      <c r="BO603" s="61"/>
      <c r="BP603" s="61"/>
      <c r="CT603" s="61"/>
      <c r="CU603" s="61"/>
      <c r="CV603" s="61"/>
      <c r="CW603" s="61"/>
      <c r="CX603" s="61"/>
    </row>
    <row r="604" spans="1:102" ht="15.75" customHeight="1">
      <c r="A604" s="61"/>
      <c r="B604" s="61"/>
      <c r="C604" s="61"/>
      <c r="D604" s="61"/>
      <c r="AX604" s="61"/>
      <c r="AY604" s="61"/>
      <c r="AZ604" s="61"/>
      <c r="BN604" s="61"/>
      <c r="BO604" s="61"/>
      <c r="BP604" s="61"/>
      <c r="CT604" s="61"/>
      <c r="CU604" s="61"/>
      <c r="CV604" s="61"/>
      <c r="CW604" s="61"/>
      <c r="CX604" s="61"/>
    </row>
    <row r="605" spans="1:102" ht="15.75" customHeight="1">
      <c r="A605" s="61"/>
      <c r="B605" s="61"/>
      <c r="C605" s="61"/>
      <c r="D605" s="61"/>
      <c r="AX605" s="61"/>
      <c r="AY605" s="61"/>
      <c r="AZ605" s="61"/>
      <c r="BN605" s="61"/>
      <c r="BO605" s="61"/>
      <c r="BP605" s="61"/>
      <c r="CT605" s="61"/>
      <c r="CU605" s="61"/>
      <c r="CV605" s="61"/>
      <c r="CW605" s="61"/>
      <c r="CX605" s="61"/>
    </row>
    <row r="606" spans="1:102" ht="15.75" customHeight="1">
      <c r="A606" s="61"/>
      <c r="B606" s="61"/>
      <c r="C606" s="61"/>
      <c r="D606" s="61"/>
      <c r="AX606" s="61"/>
      <c r="AY606" s="61"/>
      <c r="AZ606" s="61"/>
      <c r="BN606" s="61"/>
      <c r="BO606" s="61"/>
      <c r="BP606" s="61"/>
      <c r="CT606" s="61"/>
      <c r="CU606" s="61"/>
      <c r="CV606" s="61"/>
      <c r="CW606" s="61"/>
      <c r="CX606" s="61"/>
    </row>
    <row r="607" spans="1:102" ht="15.75" customHeight="1">
      <c r="A607" s="61"/>
      <c r="B607" s="61"/>
      <c r="C607" s="61"/>
      <c r="D607" s="61"/>
      <c r="AX607" s="61"/>
      <c r="AY607" s="61"/>
      <c r="AZ607" s="61"/>
      <c r="BN607" s="61"/>
      <c r="BO607" s="61"/>
      <c r="BP607" s="61"/>
      <c r="CT607" s="61"/>
      <c r="CU607" s="61"/>
      <c r="CV607" s="61"/>
      <c r="CW607" s="61"/>
      <c r="CX607" s="61"/>
    </row>
    <row r="608" spans="1:102" ht="15.75" customHeight="1">
      <c r="A608" s="61"/>
      <c r="B608" s="61"/>
      <c r="C608" s="61"/>
      <c r="D608" s="61"/>
      <c r="AX608" s="61"/>
      <c r="AY608" s="61"/>
      <c r="AZ608" s="61"/>
      <c r="BN608" s="61"/>
      <c r="BO608" s="61"/>
      <c r="BP608" s="61"/>
      <c r="CT608" s="61"/>
      <c r="CU608" s="61"/>
      <c r="CV608" s="61"/>
      <c r="CW608" s="61"/>
      <c r="CX608" s="61"/>
    </row>
    <row r="609" spans="1:102" ht="15.75" customHeight="1">
      <c r="A609" s="61"/>
      <c r="B609" s="61"/>
      <c r="C609" s="61"/>
      <c r="D609" s="61"/>
      <c r="AX609" s="61"/>
      <c r="AY609" s="61"/>
      <c r="AZ609" s="61"/>
      <c r="BN609" s="61"/>
      <c r="BO609" s="61"/>
      <c r="BP609" s="61"/>
      <c r="CT609" s="61"/>
      <c r="CU609" s="61"/>
      <c r="CV609" s="61"/>
      <c r="CW609" s="61"/>
      <c r="CX609" s="61"/>
    </row>
    <row r="610" spans="1:102" ht="15.75" customHeight="1">
      <c r="A610" s="61"/>
      <c r="B610" s="61"/>
      <c r="C610" s="61"/>
      <c r="D610" s="61"/>
      <c r="AX610" s="61"/>
      <c r="AY610" s="61"/>
      <c r="AZ610" s="61"/>
      <c r="BN610" s="61"/>
      <c r="BO610" s="61"/>
      <c r="BP610" s="61"/>
      <c r="CT610" s="61"/>
      <c r="CU610" s="61"/>
      <c r="CV610" s="61"/>
      <c r="CW610" s="61"/>
      <c r="CX610" s="61"/>
    </row>
    <row r="611" spans="1:102" ht="15.75" customHeight="1">
      <c r="A611" s="61"/>
      <c r="B611" s="61"/>
      <c r="C611" s="61"/>
      <c r="D611" s="61"/>
      <c r="AX611" s="61"/>
      <c r="AY611" s="61"/>
      <c r="AZ611" s="61"/>
      <c r="BN611" s="61"/>
      <c r="BO611" s="61"/>
      <c r="BP611" s="61"/>
      <c r="CT611" s="61"/>
      <c r="CU611" s="61"/>
      <c r="CV611" s="61"/>
      <c r="CW611" s="61"/>
      <c r="CX611" s="61"/>
    </row>
    <row r="612" spans="1:102" ht="15.75" customHeight="1">
      <c r="A612" s="61"/>
      <c r="B612" s="61"/>
      <c r="C612" s="61"/>
      <c r="D612" s="61"/>
      <c r="AX612" s="61"/>
      <c r="AY612" s="61"/>
      <c r="AZ612" s="61"/>
      <c r="BN612" s="61"/>
      <c r="BO612" s="61"/>
      <c r="BP612" s="61"/>
      <c r="CT612" s="61"/>
      <c r="CU612" s="61"/>
      <c r="CV612" s="61"/>
      <c r="CW612" s="61"/>
      <c r="CX612" s="61"/>
    </row>
    <row r="613" spans="1:102" ht="15.75" customHeight="1">
      <c r="A613" s="61"/>
      <c r="B613" s="61"/>
      <c r="C613" s="61"/>
      <c r="D613" s="61"/>
      <c r="AX613" s="61"/>
      <c r="AY613" s="61"/>
      <c r="AZ613" s="61"/>
      <c r="BN613" s="61"/>
      <c r="BO613" s="61"/>
      <c r="BP613" s="61"/>
      <c r="CT613" s="61"/>
      <c r="CU613" s="61"/>
      <c r="CV613" s="61"/>
      <c r="CW613" s="61"/>
      <c r="CX613" s="61"/>
    </row>
    <row r="614" spans="1:102" ht="15.75" customHeight="1">
      <c r="A614" s="61"/>
      <c r="B614" s="61"/>
      <c r="C614" s="61"/>
      <c r="D614" s="61"/>
      <c r="AX614" s="61"/>
      <c r="AY614" s="61"/>
      <c r="AZ614" s="61"/>
      <c r="BN614" s="61"/>
      <c r="BO614" s="61"/>
      <c r="BP614" s="61"/>
      <c r="CT614" s="61"/>
      <c r="CU614" s="61"/>
      <c r="CV614" s="61"/>
      <c r="CW614" s="61"/>
      <c r="CX614" s="61"/>
    </row>
    <row r="615" spans="1:102" ht="15.75" customHeight="1">
      <c r="A615" s="61"/>
      <c r="B615" s="61"/>
      <c r="C615" s="61"/>
      <c r="D615" s="61"/>
      <c r="AX615" s="61"/>
      <c r="AY615" s="61"/>
      <c r="AZ615" s="61"/>
      <c r="BN615" s="61"/>
      <c r="BO615" s="61"/>
      <c r="BP615" s="61"/>
      <c r="CT615" s="61"/>
      <c r="CU615" s="61"/>
      <c r="CV615" s="61"/>
      <c r="CW615" s="61"/>
      <c r="CX615" s="61"/>
    </row>
    <row r="616" spans="1:102" ht="15.75" customHeight="1">
      <c r="A616" s="61"/>
      <c r="B616" s="61"/>
      <c r="C616" s="61"/>
      <c r="D616" s="61"/>
      <c r="AX616" s="61"/>
      <c r="AY616" s="61"/>
      <c r="AZ616" s="61"/>
      <c r="BN616" s="61"/>
      <c r="BO616" s="61"/>
      <c r="BP616" s="61"/>
      <c r="CT616" s="61"/>
      <c r="CU616" s="61"/>
      <c r="CV616" s="61"/>
      <c r="CW616" s="61"/>
      <c r="CX616" s="61"/>
    </row>
    <row r="617" spans="1:102" ht="15.75" customHeight="1">
      <c r="A617" s="61"/>
      <c r="B617" s="61"/>
      <c r="C617" s="61"/>
      <c r="D617" s="61"/>
      <c r="AX617" s="61"/>
      <c r="AY617" s="61"/>
      <c r="AZ617" s="61"/>
      <c r="BN617" s="61"/>
      <c r="BO617" s="61"/>
      <c r="BP617" s="61"/>
      <c r="CT617" s="61"/>
      <c r="CU617" s="61"/>
      <c r="CV617" s="61"/>
      <c r="CW617" s="61"/>
      <c r="CX617" s="61"/>
    </row>
    <row r="618" spans="1:102" ht="15.75" customHeight="1">
      <c r="A618" s="61"/>
      <c r="B618" s="61"/>
      <c r="C618" s="61"/>
      <c r="D618" s="61"/>
      <c r="AX618" s="61"/>
      <c r="AY618" s="61"/>
      <c r="AZ618" s="61"/>
      <c r="BN618" s="61"/>
      <c r="BO618" s="61"/>
      <c r="BP618" s="61"/>
      <c r="CT618" s="61"/>
      <c r="CU618" s="61"/>
      <c r="CV618" s="61"/>
      <c r="CW618" s="61"/>
      <c r="CX618" s="61"/>
    </row>
    <row r="619" spans="1:102" ht="15.75" customHeight="1">
      <c r="A619" s="61"/>
      <c r="B619" s="61"/>
      <c r="C619" s="61"/>
      <c r="D619" s="61"/>
      <c r="AX619" s="61"/>
      <c r="AY619" s="61"/>
      <c r="AZ619" s="61"/>
      <c r="BN619" s="61"/>
      <c r="BO619" s="61"/>
      <c r="BP619" s="61"/>
      <c r="CT619" s="61"/>
      <c r="CU619" s="61"/>
      <c r="CV619" s="61"/>
      <c r="CW619" s="61"/>
      <c r="CX619" s="61"/>
    </row>
    <row r="620" spans="1:102" ht="15.75" customHeight="1">
      <c r="A620" s="61"/>
      <c r="B620" s="61"/>
      <c r="C620" s="61"/>
      <c r="D620" s="61"/>
      <c r="AX620" s="61"/>
      <c r="AY620" s="61"/>
      <c r="AZ620" s="61"/>
      <c r="BN620" s="61"/>
      <c r="BO620" s="61"/>
      <c r="BP620" s="61"/>
      <c r="CT620" s="61"/>
      <c r="CU620" s="61"/>
      <c r="CV620" s="61"/>
      <c r="CW620" s="61"/>
      <c r="CX620" s="61"/>
    </row>
    <row r="621" spans="1:102" ht="15.75" customHeight="1">
      <c r="A621" s="61"/>
      <c r="B621" s="61"/>
      <c r="C621" s="61"/>
      <c r="D621" s="61"/>
      <c r="AX621" s="61"/>
      <c r="AY621" s="61"/>
      <c r="AZ621" s="61"/>
      <c r="BN621" s="61"/>
      <c r="BO621" s="61"/>
      <c r="BP621" s="61"/>
      <c r="CT621" s="61"/>
      <c r="CU621" s="61"/>
      <c r="CV621" s="61"/>
      <c r="CW621" s="61"/>
      <c r="CX621" s="61"/>
    </row>
    <row r="622" spans="1:102" ht="15.75" customHeight="1">
      <c r="A622" s="61"/>
      <c r="B622" s="61"/>
      <c r="C622" s="61"/>
      <c r="D622" s="61"/>
      <c r="AX622" s="61"/>
      <c r="AY622" s="61"/>
      <c r="AZ622" s="61"/>
      <c r="BN622" s="61"/>
      <c r="BO622" s="61"/>
      <c r="BP622" s="61"/>
      <c r="CT622" s="61"/>
      <c r="CU622" s="61"/>
      <c r="CV622" s="61"/>
      <c r="CW622" s="61"/>
      <c r="CX622" s="61"/>
    </row>
    <row r="623" spans="1:102" ht="15.75" customHeight="1">
      <c r="A623" s="61"/>
      <c r="B623" s="61"/>
      <c r="C623" s="61"/>
      <c r="D623" s="61"/>
      <c r="AX623" s="61"/>
      <c r="AY623" s="61"/>
      <c r="AZ623" s="61"/>
      <c r="BN623" s="61"/>
      <c r="BO623" s="61"/>
      <c r="BP623" s="61"/>
      <c r="CT623" s="61"/>
      <c r="CU623" s="61"/>
      <c r="CV623" s="61"/>
      <c r="CW623" s="61"/>
      <c r="CX623" s="61"/>
    </row>
    <row r="624" spans="1:102" ht="15.75" customHeight="1">
      <c r="A624" s="61"/>
      <c r="B624" s="61"/>
      <c r="C624" s="61"/>
      <c r="D624" s="61"/>
      <c r="AX624" s="61"/>
      <c r="AY624" s="61"/>
      <c r="AZ624" s="61"/>
      <c r="BN624" s="61"/>
      <c r="BO624" s="61"/>
      <c r="BP624" s="61"/>
      <c r="CT624" s="61"/>
      <c r="CU624" s="61"/>
      <c r="CV624" s="61"/>
      <c r="CW624" s="61"/>
      <c r="CX624" s="61"/>
    </row>
    <row r="625" spans="1:102" ht="15.75" customHeight="1">
      <c r="A625" s="61"/>
      <c r="B625" s="61"/>
      <c r="C625" s="61"/>
      <c r="D625" s="61"/>
      <c r="AX625" s="61"/>
      <c r="AY625" s="61"/>
      <c r="AZ625" s="61"/>
      <c r="BN625" s="61"/>
      <c r="BO625" s="61"/>
      <c r="BP625" s="61"/>
      <c r="CT625" s="61"/>
      <c r="CU625" s="61"/>
      <c r="CV625" s="61"/>
      <c r="CW625" s="61"/>
      <c r="CX625" s="61"/>
    </row>
    <row r="626" spans="1:102" ht="15.75" customHeight="1">
      <c r="A626" s="61"/>
      <c r="B626" s="61"/>
      <c r="C626" s="61"/>
      <c r="D626" s="61"/>
      <c r="AX626" s="61"/>
      <c r="AY626" s="61"/>
      <c r="AZ626" s="61"/>
      <c r="BN626" s="61"/>
      <c r="BO626" s="61"/>
      <c r="BP626" s="61"/>
      <c r="CT626" s="61"/>
      <c r="CU626" s="61"/>
      <c r="CV626" s="61"/>
      <c r="CW626" s="61"/>
      <c r="CX626" s="61"/>
    </row>
    <row r="627" spans="1:102" ht="15.75" customHeight="1">
      <c r="A627" s="61"/>
      <c r="B627" s="61"/>
      <c r="C627" s="61"/>
      <c r="D627" s="61"/>
      <c r="AX627" s="61"/>
      <c r="AY627" s="61"/>
      <c r="AZ627" s="61"/>
      <c r="BN627" s="61"/>
      <c r="BO627" s="61"/>
      <c r="BP627" s="61"/>
      <c r="CT627" s="61"/>
      <c r="CU627" s="61"/>
      <c r="CV627" s="61"/>
      <c r="CW627" s="61"/>
      <c r="CX627" s="61"/>
    </row>
    <row r="628" spans="1:102" ht="15.75" customHeight="1">
      <c r="A628" s="61"/>
      <c r="B628" s="61"/>
      <c r="C628" s="61"/>
      <c r="D628" s="61"/>
      <c r="AX628" s="61"/>
      <c r="AY628" s="61"/>
      <c r="AZ628" s="61"/>
      <c r="BN628" s="61"/>
      <c r="BO628" s="61"/>
      <c r="BP628" s="61"/>
      <c r="CT628" s="61"/>
      <c r="CU628" s="61"/>
      <c r="CV628" s="61"/>
      <c r="CW628" s="61"/>
      <c r="CX628" s="61"/>
    </row>
    <row r="629" spans="1:102" ht="15.75" customHeight="1">
      <c r="A629" s="61"/>
      <c r="B629" s="61"/>
      <c r="C629" s="61"/>
      <c r="D629" s="61"/>
      <c r="AX629" s="61"/>
      <c r="AY629" s="61"/>
      <c r="AZ629" s="61"/>
      <c r="BN629" s="61"/>
      <c r="BO629" s="61"/>
      <c r="BP629" s="61"/>
      <c r="CT629" s="61"/>
      <c r="CU629" s="61"/>
      <c r="CV629" s="61"/>
      <c r="CW629" s="61"/>
      <c r="CX629" s="61"/>
    </row>
    <row r="630" spans="1:102" ht="15.75" customHeight="1">
      <c r="A630" s="61"/>
      <c r="B630" s="61"/>
      <c r="C630" s="61"/>
      <c r="D630" s="61"/>
      <c r="AX630" s="61"/>
      <c r="AY630" s="61"/>
      <c r="AZ630" s="61"/>
      <c r="BN630" s="61"/>
      <c r="BO630" s="61"/>
      <c r="BP630" s="61"/>
      <c r="CT630" s="61"/>
      <c r="CU630" s="61"/>
      <c r="CV630" s="61"/>
      <c r="CW630" s="61"/>
      <c r="CX630" s="61"/>
    </row>
    <row r="631" spans="1:102" ht="15.75" customHeight="1">
      <c r="A631" s="61"/>
      <c r="B631" s="61"/>
      <c r="C631" s="61"/>
      <c r="D631" s="61"/>
      <c r="AX631" s="61"/>
      <c r="AY631" s="61"/>
      <c r="AZ631" s="61"/>
      <c r="BN631" s="61"/>
      <c r="BO631" s="61"/>
      <c r="BP631" s="61"/>
      <c r="CT631" s="61"/>
      <c r="CU631" s="61"/>
      <c r="CV631" s="61"/>
      <c r="CW631" s="61"/>
      <c r="CX631" s="61"/>
    </row>
    <row r="632" spans="1:102" ht="15.75" customHeight="1">
      <c r="A632" s="61"/>
      <c r="B632" s="61"/>
      <c r="C632" s="61"/>
      <c r="D632" s="61"/>
      <c r="AX632" s="61"/>
      <c r="AY632" s="61"/>
      <c r="AZ632" s="61"/>
      <c r="BN632" s="61"/>
      <c r="BO632" s="61"/>
      <c r="BP632" s="61"/>
      <c r="CT632" s="61"/>
      <c r="CU632" s="61"/>
      <c r="CV632" s="61"/>
      <c r="CW632" s="61"/>
      <c r="CX632" s="61"/>
    </row>
    <row r="633" spans="1:102" ht="15.75" customHeight="1">
      <c r="A633" s="61"/>
      <c r="B633" s="61"/>
      <c r="C633" s="61"/>
      <c r="D633" s="61"/>
      <c r="AX633" s="61"/>
      <c r="AY633" s="61"/>
      <c r="AZ633" s="61"/>
      <c r="BN633" s="61"/>
      <c r="BO633" s="61"/>
      <c r="BP633" s="61"/>
      <c r="CT633" s="61"/>
      <c r="CU633" s="61"/>
      <c r="CV633" s="61"/>
      <c r="CW633" s="61"/>
      <c r="CX633" s="61"/>
    </row>
    <row r="634" spans="1:102" ht="15.75" customHeight="1">
      <c r="A634" s="61"/>
      <c r="B634" s="61"/>
      <c r="C634" s="61"/>
      <c r="D634" s="61"/>
      <c r="AX634" s="61"/>
      <c r="AY634" s="61"/>
      <c r="AZ634" s="61"/>
      <c r="BN634" s="61"/>
      <c r="BO634" s="61"/>
      <c r="BP634" s="61"/>
      <c r="CT634" s="61"/>
      <c r="CU634" s="61"/>
      <c r="CV634" s="61"/>
      <c r="CW634" s="61"/>
      <c r="CX634" s="61"/>
    </row>
    <row r="635" spans="1:102" ht="15.75" customHeight="1">
      <c r="A635" s="61"/>
      <c r="B635" s="61"/>
      <c r="C635" s="61"/>
      <c r="D635" s="61"/>
      <c r="AX635" s="61"/>
      <c r="AY635" s="61"/>
      <c r="AZ635" s="61"/>
      <c r="BN635" s="61"/>
      <c r="BO635" s="61"/>
      <c r="BP635" s="61"/>
      <c r="CT635" s="61"/>
      <c r="CU635" s="61"/>
      <c r="CV635" s="61"/>
      <c r="CW635" s="61"/>
      <c r="CX635" s="61"/>
    </row>
    <row r="636" spans="1:102" ht="15.75" customHeight="1">
      <c r="A636" s="61"/>
      <c r="B636" s="61"/>
      <c r="C636" s="61"/>
      <c r="D636" s="61"/>
      <c r="AX636" s="61"/>
      <c r="AY636" s="61"/>
      <c r="AZ636" s="61"/>
      <c r="BN636" s="61"/>
      <c r="BO636" s="61"/>
      <c r="BP636" s="61"/>
      <c r="CT636" s="61"/>
      <c r="CU636" s="61"/>
      <c r="CV636" s="61"/>
      <c r="CW636" s="61"/>
      <c r="CX636" s="61"/>
    </row>
    <row r="637" spans="1:102" ht="15.75" customHeight="1">
      <c r="A637" s="61"/>
      <c r="B637" s="61"/>
      <c r="C637" s="61"/>
      <c r="D637" s="61"/>
      <c r="AX637" s="61"/>
      <c r="AY637" s="61"/>
      <c r="AZ637" s="61"/>
      <c r="BN637" s="61"/>
      <c r="BO637" s="61"/>
      <c r="BP637" s="61"/>
      <c r="CT637" s="61"/>
      <c r="CU637" s="61"/>
      <c r="CV637" s="61"/>
      <c r="CW637" s="61"/>
      <c r="CX637" s="61"/>
    </row>
    <row r="638" spans="1:102" ht="15.75" customHeight="1">
      <c r="A638" s="61"/>
      <c r="B638" s="61"/>
      <c r="C638" s="61"/>
      <c r="D638" s="61"/>
      <c r="AX638" s="61"/>
      <c r="AY638" s="61"/>
      <c r="AZ638" s="61"/>
      <c r="BN638" s="61"/>
      <c r="BO638" s="61"/>
      <c r="BP638" s="61"/>
      <c r="CT638" s="61"/>
      <c r="CU638" s="61"/>
      <c r="CV638" s="61"/>
      <c r="CW638" s="61"/>
      <c r="CX638" s="61"/>
    </row>
    <row r="639" spans="1:102" ht="15.75" customHeight="1">
      <c r="A639" s="61"/>
      <c r="B639" s="61"/>
      <c r="C639" s="61"/>
      <c r="D639" s="61"/>
      <c r="AX639" s="61"/>
      <c r="AY639" s="61"/>
      <c r="AZ639" s="61"/>
      <c r="BN639" s="61"/>
      <c r="BO639" s="61"/>
      <c r="BP639" s="61"/>
      <c r="CT639" s="61"/>
      <c r="CU639" s="61"/>
      <c r="CV639" s="61"/>
      <c r="CW639" s="61"/>
      <c r="CX639" s="61"/>
    </row>
    <row r="640" spans="1:102" ht="15.75" customHeight="1">
      <c r="A640" s="61"/>
      <c r="B640" s="61"/>
      <c r="C640" s="61"/>
      <c r="D640" s="61"/>
      <c r="AX640" s="61"/>
      <c r="AY640" s="61"/>
      <c r="AZ640" s="61"/>
      <c r="BN640" s="61"/>
      <c r="BO640" s="61"/>
      <c r="BP640" s="61"/>
      <c r="CT640" s="61"/>
      <c r="CU640" s="61"/>
      <c r="CV640" s="61"/>
      <c r="CW640" s="61"/>
      <c r="CX640" s="61"/>
    </row>
    <row r="641" spans="1:102" ht="15.75" customHeight="1">
      <c r="A641" s="61"/>
      <c r="B641" s="61"/>
      <c r="C641" s="61"/>
      <c r="D641" s="61"/>
      <c r="AX641" s="61"/>
      <c r="AY641" s="61"/>
      <c r="AZ641" s="61"/>
      <c r="BN641" s="61"/>
      <c r="BO641" s="61"/>
      <c r="BP641" s="61"/>
      <c r="CT641" s="61"/>
      <c r="CU641" s="61"/>
      <c r="CV641" s="61"/>
      <c r="CW641" s="61"/>
      <c r="CX641" s="61"/>
    </row>
    <row r="642" spans="1:102" ht="15.75" customHeight="1">
      <c r="A642" s="61"/>
      <c r="B642" s="61"/>
      <c r="C642" s="61"/>
      <c r="D642" s="61"/>
      <c r="AX642" s="61"/>
      <c r="AY642" s="61"/>
      <c r="AZ642" s="61"/>
      <c r="BN642" s="61"/>
      <c r="BO642" s="61"/>
      <c r="BP642" s="61"/>
      <c r="CT642" s="61"/>
      <c r="CU642" s="61"/>
      <c r="CV642" s="61"/>
      <c r="CW642" s="61"/>
      <c r="CX642" s="61"/>
    </row>
    <row r="643" spans="1:102" ht="15.75" customHeight="1">
      <c r="A643" s="61"/>
      <c r="B643" s="61"/>
      <c r="C643" s="61"/>
      <c r="D643" s="61"/>
      <c r="AX643" s="61"/>
      <c r="AY643" s="61"/>
      <c r="AZ643" s="61"/>
      <c r="BN643" s="61"/>
      <c r="BO643" s="61"/>
      <c r="BP643" s="61"/>
      <c r="CT643" s="61"/>
      <c r="CU643" s="61"/>
      <c r="CV643" s="61"/>
      <c r="CW643" s="61"/>
      <c r="CX643" s="61"/>
    </row>
    <row r="644" spans="1:102" ht="15.75" customHeight="1">
      <c r="A644" s="61"/>
      <c r="B644" s="61"/>
      <c r="C644" s="61"/>
      <c r="D644" s="61"/>
      <c r="AX644" s="61"/>
      <c r="AY644" s="61"/>
      <c r="AZ644" s="61"/>
      <c r="BN644" s="61"/>
      <c r="BO644" s="61"/>
      <c r="BP644" s="61"/>
      <c r="CT644" s="61"/>
      <c r="CU644" s="61"/>
      <c r="CV644" s="61"/>
      <c r="CW644" s="61"/>
      <c r="CX644" s="61"/>
    </row>
    <row r="645" spans="1:102" ht="15.75" customHeight="1">
      <c r="A645" s="61"/>
      <c r="B645" s="61"/>
      <c r="C645" s="61"/>
      <c r="D645" s="61"/>
      <c r="AX645" s="61"/>
      <c r="AY645" s="61"/>
      <c r="AZ645" s="61"/>
      <c r="BN645" s="61"/>
      <c r="BO645" s="61"/>
      <c r="BP645" s="61"/>
      <c r="CT645" s="61"/>
      <c r="CU645" s="61"/>
      <c r="CV645" s="61"/>
      <c r="CW645" s="61"/>
      <c r="CX645" s="61"/>
    </row>
    <row r="646" spans="1:102" ht="15.75" customHeight="1">
      <c r="A646" s="61"/>
      <c r="B646" s="61"/>
      <c r="C646" s="61"/>
      <c r="D646" s="61"/>
      <c r="AX646" s="61"/>
      <c r="AY646" s="61"/>
      <c r="AZ646" s="61"/>
      <c r="BN646" s="61"/>
      <c r="BO646" s="61"/>
      <c r="BP646" s="61"/>
      <c r="CT646" s="61"/>
      <c r="CU646" s="61"/>
      <c r="CV646" s="61"/>
      <c r="CW646" s="61"/>
      <c r="CX646" s="61"/>
    </row>
    <row r="647" spans="1:102" ht="15.75" customHeight="1">
      <c r="A647" s="61"/>
      <c r="B647" s="61"/>
      <c r="C647" s="61"/>
      <c r="D647" s="61"/>
      <c r="AX647" s="61"/>
      <c r="AY647" s="61"/>
      <c r="AZ647" s="61"/>
      <c r="BN647" s="61"/>
      <c r="BO647" s="61"/>
      <c r="BP647" s="61"/>
      <c r="CT647" s="61"/>
      <c r="CU647" s="61"/>
      <c r="CV647" s="61"/>
      <c r="CW647" s="61"/>
      <c r="CX647" s="61"/>
    </row>
    <row r="648" spans="1:102" ht="15.75" customHeight="1">
      <c r="A648" s="61"/>
      <c r="B648" s="61"/>
      <c r="C648" s="61"/>
      <c r="D648" s="61"/>
      <c r="AX648" s="61"/>
      <c r="AY648" s="61"/>
      <c r="AZ648" s="61"/>
      <c r="BN648" s="61"/>
      <c r="BO648" s="61"/>
      <c r="BP648" s="61"/>
      <c r="CT648" s="61"/>
      <c r="CU648" s="61"/>
      <c r="CV648" s="61"/>
      <c r="CW648" s="61"/>
      <c r="CX648" s="61"/>
    </row>
    <row r="649" spans="1:102" ht="15.75" customHeight="1">
      <c r="A649" s="61"/>
      <c r="B649" s="61"/>
      <c r="C649" s="61"/>
      <c r="D649" s="61"/>
      <c r="AX649" s="61"/>
      <c r="AY649" s="61"/>
      <c r="AZ649" s="61"/>
      <c r="BN649" s="61"/>
      <c r="BO649" s="61"/>
      <c r="BP649" s="61"/>
      <c r="CT649" s="61"/>
      <c r="CU649" s="61"/>
      <c r="CV649" s="61"/>
      <c r="CW649" s="61"/>
      <c r="CX649" s="61"/>
    </row>
    <row r="650" spans="1:102" ht="15.75" customHeight="1">
      <c r="A650" s="61"/>
      <c r="B650" s="61"/>
      <c r="C650" s="61"/>
      <c r="D650" s="61"/>
      <c r="AX650" s="61"/>
      <c r="AY650" s="61"/>
      <c r="AZ650" s="61"/>
      <c r="BN650" s="61"/>
      <c r="BO650" s="61"/>
      <c r="BP650" s="61"/>
      <c r="CT650" s="61"/>
      <c r="CU650" s="61"/>
      <c r="CV650" s="61"/>
      <c r="CW650" s="61"/>
      <c r="CX650" s="61"/>
    </row>
    <row r="651" spans="1:102" ht="15.75" customHeight="1">
      <c r="A651" s="61"/>
      <c r="B651" s="61"/>
      <c r="C651" s="61"/>
      <c r="D651" s="61"/>
      <c r="AX651" s="61"/>
      <c r="AY651" s="61"/>
      <c r="AZ651" s="61"/>
      <c r="BN651" s="61"/>
      <c r="BO651" s="61"/>
      <c r="BP651" s="61"/>
      <c r="CT651" s="61"/>
      <c r="CU651" s="61"/>
      <c r="CV651" s="61"/>
      <c r="CW651" s="61"/>
      <c r="CX651" s="61"/>
    </row>
    <row r="652" spans="1:102" ht="15.75" customHeight="1">
      <c r="A652" s="61"/>
      <c r="B652" s="61"/>
      <c r="C652" s="61"/>
      <c r="D652" s="61"/>
      <c r="AX652" s="61"/>
      <c r="AY652" s="61"/>
      <c r="AZ652" s="61"/>
      <c r="BN652" s="61"/>
      <c r="BO652" s="61"/>
      <c r="BP652" s="61"/>
      <c r="CT652" s="61"/>
      <c r="CU652" s="61"/>
      <c r="CV652" s="61"/>
      <c r="CW652" s="61"/>
      <c r="CX652" s="61"/>
    </row>
    <row r="653" spans="1:102" ht="15.75" customHeight="1">
      <c r="A653" s="61"/>
      <c r="B653" s="61"/>
      <c r="C653" s="61"/>
      <c r="D653" s="61"/>
      <c r="AX653" s="61"/>
      <c r="AY653" s="61"/>
      <c r="AZ653" s="61"/>
      <c r="BN653" s="61"/>
      <c r="BO653" s="61"/>
      <c r="BP653" s="61"/>
      <c r="CT653" s="61"/>
      <c r="CU653" s="61"/>
      <c r="CV653" s="61"/>
      <c r="CW653" s="61"/>
      <c r="CX653" s="61"/>
    </row>
    <row r="654" spans="1:102" ht="15.75" customHeight="1">
      <c r="A654" s="61"/>
      <c r="B654" s="61"/>
      <c r="C654" s="61"/>
      <c r="D654" s="61"/>
      <c r="AX654" s="61"/>
      <c r="AY654" s="61"/>
      <c r="AZ654" s="61"/>
      <c r="BN654" s="61"/>
      <c r="BO654" s="61"/>
      <c r="BP654" s="61"/>
      <c r="CT654" s="61"/>
      <c r="CU654" s="61"/>
      <c r="CV654" s="61"/>
      <c r="CW654" s="61"/>
      <c r="CX654" s="61"/>
    </row>
    <row r="655" spans="1:102" ht="15.75" customHeight="1">
      <c r="A655" s="61"/>
      <c r="B655" s="61"/>
      <c r="C655" s="61"/>
      <c r="D655" s="61"/>
      <c r="AX655" s="61"/>
      <c r="AY655" s="61"/>
      <c r="AZ655" s="61"/>
      <c r="BN655" s="61"/>
      <c r="BO655" s="61"/>
      <c r="BP655" s="61"/>
      <c r="CT655" s="61"/>
      <c r="CU655" s="61"/>
      <c r="CV655" s="61"/>
      <c r="CW655" s="61"/>
      <c r="CX655" s="61"/>
    </row>
    <row r="656" spans="1:102" ht="15.75" customHeight="1">
      <c r="A656" s="61"/>
      <c r="B656" s="61"/>
      <c r="C656" s="61"/>
      <c r="D656" s="61"/>
      <c r="AX656" s="61"/>
      <c r="AY656" s="61"/>
      <c r="AZ656" s="61"/>
      <c r="BN656" s="61"/>
      <c r="BO656" s="61"/>
      <c r="BP656" s="61"/>
      <c r="CT656" s="61"/>
      <c r="CU656" s="61"/>
      <c r="CV656" s="61"/>
      <c r="CW656" s="61"/>
      <c r="CX656" s="61"/>
    </row>
    <row r="657" spans="1:102" ht="15.75" customHeight="1">
      <c r="A657" s="61"/>
      <c r="B657" s="61"/>
      <c r="C657" s="61"/>
      <c r="D657" s="61"/>
      <c r="AX657" s="61"/>
      <c r="AY657" s="61"/>
      <c r="AZ657" s="61"/>
      <c r="BN657" s="61"/>
      <c r="BO657" s="61"/>
      <c r="BP657" s="61"/>
      <c r="CT657" s="61"/>
      <c r="CU657" s="61"/>
      <c r="CV657" s="61"/>
      <c r="CW657" s="61"/>
      <c r="CX657" s="61"/>
    </row>
    <row r="658" spans="1:102" ht="15.75" customHeight="1">
      <c r="A658" s="61"/>
      <c r="B658" s="61"/>
      <c r="C658" s="61"/>
      <c r="D658" s="61"/>
      <c r="AX658" s="61"/>
      <c r="AY658" s="61"/>
      <c r="AZ658" s="61"/>
      <c r="BN658" s="61"/>
      <c r="BO658" s="61"/>
      <c r="BP658" s="61"/>
      <c r="CT658" s="61"/>
      <c r="CU658" s="61"/>
      <c r="CV658" s="61"/>
      <c r="CW658" s="61"/>
      <c r="CX658" s="61"/>
    </row>
    <row r="659" spans="1:102" ht="15.75" customHeight="1">
      <c r="A659" s="61"/>
      <c r="B659" s="61"/>
      <c r="C659" s="61"/>
      <c r="D659" s="61"/>
      <c r="AX659" s="61"/>
      <c r="AY659" s="61"/>
      <c r="AZ659" s="61"/>
      <c r="BN659" s="61"/>
      <c r="BO659" s="61"/>
      <c r="BP659" s="61"/>
      <c r="CT659" s="61"/>
      <c r="CU659" s="61"/>
      <c r="CV659" s="61"/>
      <c r="CW659" s="61"/>
      <c r="CX659" s="61"/>
    </row>
    <row r="660" spans="1:102" ht="15.75" customHeight="1">
      <c r="A660" s="61"/>
      <c r="B660" s="61"/>
      <c r="C660" s="61"/>
      <c r="D660" s="61"/>
      <c r="AX660" s="61"/>
      <c r="AY660" s="61"/>
      <c r="AZ660" s="61"/>
      <c r="BN660" s="61"/>
      <c r="BO660" s="61"/>
      <c r="BP660" s="61"/>
      <c r="CT660" s="61"/>
      <c r="CU660" s="61"/>
      <c r="CV660" s="61"/>
      <c r="CW660" s="61"/>
      <c r="CX660" s="61"/>
    </row>
    <row r="661" spans="1:102" ht="15.75" customHeight="1">
      <c r="A661" s="61"/>
      <c r="B661" s="61"/>
      <c r="C661" s="61"/>
      <c r="D661" s="61"/>
      <c r="AX661" s="61"/>
      <c r="AY661" s="61"/>
      <c r="AZ661" s="61"/>
      <c r="BN661" s="61"/>
      <c r="BO661" s="61"/>
      <c r="BP661" s="61"/>
      <c r="CT661" s="61"/>
      <c r="CU661" s="61"/>
      <c r="CV661" s="61"/>
      <c r="CW661" s="61"/>
      <c r="CX661" s="61"/>
    </row>
    <row r="662" spans="1:102" ht="15.75" customHeight="1">
      <c r="A662" s="61"/>
      <c r="B662" s="61"/>
      <c r="C662" s="61"/>
      <c r="D662" s="61"/>
      <c r="AX662" s="61"/>
      <c r="AY662" s="61"/>
      <c r="AZ662" s="61"/>
      <c r="BN662" s="61"/>
      <c r="BO662" s="61"/>
      <c r="BP662" s="61"/>
      <c r="CT662" s="61"/>
      <c r="CU662" s="61"/>
      <c r="CV662" s="61"/>
      <c r="CW662" s="61"/>
      <c r="CX662" s="61"/>
    </row>
    <row r="663" spans="1:102" ht="15.75" customHeight="1">
      <c r="A663" s="61"/>
      <c r="B663" s="61"/>
      <c r="C663" s="61"/>
      <c r="D663" s="61"/>
      <c r="AX663" s="61"/>
      <c r="AY663" s="61"/>
      <c r="AZ663" s="61"/>
      <c r="BN663" s="61"/>
      <c r="BO663" s="61"/>
      <c r="BP663" s="61"/>
      <c r="CT663" s="61"/>
      <c r="CU663" s="61"/>
      <c r="CV663" s="61"/>
      <c r="CW663" s="61"/>
      <c r="CX663" s="61"/>
    </row>
    <row r="664" spans="1:102" ht="15.75" customHeight="1">
      <c r="A664" s="61"/>
      <c r="B664" s="61"/>
      <c r="C664" s="61"/>
      <c r="D664" s="61"/>
      <c r="AX664" s="61"/>
      <c r="AY664" s="61"/>
      <c r="AZ664" s="61"/>
      <c r="BN664" s="61"/>
      <c r="BO664" s="61"/>
      <c r="BP664" s="61"/>
      <c r="CT664" s="61"/>
      <c r="CU664" s="61"/>
      <c r="CV664" s="61"/>
      <c r="CW664" s="61"/>
      <c r="CX664" s="61"/>
    </row>
    <row r="665" spans="1:102" ht="15.75" customHeight="1">
      <c r="A665" s="61"/>
      <c r="B665" s="61"/>
      <c r="C665" s="61"/>
      <c r="D665" s="61"/>
      <c r="AX665" s="61"/>
      <c r="AY665" s="61"/>
      <c r="AZ665" s="61"/>
      <c r="BN665" s="61"/>
      <c r="BO665" s="61"/>
      <c r="BP665" s="61"/>
      <c r="CT665" s="61"/>
      <c r="CU665" s="61"/>
      <c r="CV665" s="61"/>
      <c r="CW665" s="61"/>
      <c r="CX665" s="61"/>
    </row>
    <row r="666" spans="1:102" ht="15.75" customHeight="1">
      <c r="A666" s="61"/>
      <c r="B666" s="61"/>
      <c r="C666" s="61"/>
      <c r="D666" s="61"/>
      <c r="AX666" s="61"/>
      <c r="AY666" s="61"/>
      <c r="AZ666" s="61"/>
      <c r="BN666" s="61"/>
      <c r="BO666" s="61"/>
      <c r="BP666" s="61"/>
      <c r="CT666" s="61"/>
      <c r="CU666" s="61"/>
      <c r="CV666" s="61"/>
      <c r="CW666" s="61"/>
      <c r="CX666" s="61"/>
    </row>
    <row r="667" spans="1:102" ht="15.75" customHeight="1">
      <c r="A667" s="61"/>
      <c r="B667" s="61"/>
      <c r="C667" s="61"/>
      <c r="D667" s="61"/>
      <c r="AX667" s="61"/>
      <c r="AY667" s="61"/>
      <c r="AZ667" s="61"/>
      <c r="BN667" s="61"/>
      <c r="BO667" s="61"/>
      <c r="BP667" s="61"/>
      <c r="CT667" s="61"/>
      <c r="CU667" s="61"/>
      <c r="CV667" s="61"/>
      <c r="CW667" s="61"/>
      <c r="CX667" s="61"/>
    </row>
    <row r="668" spans="1:102" ht="15.75" customHeight="1">
      <c r="A668" s="61"/>
      <c r="B668" s="61"/>
      <c r="C668" s="61"/>
      <c r="D668" s="61"/>
      <c r="AX668" s="61"/>
      <c r="AY668" s="61"/>
      <c r="AZ668" s="61"/>
      <c r="BN668" s="61"/>
      <c r="BO668" s="61"/>
      <c r="BP668" s="61"/>
      <c r="CT668" s="61"/>
      <c r="CU668" s="61"/>
      <c r="CV668" s="61"/>
      <c r="CW668" s="61"/>
      <c r="CX668" s="61"/>
    </row>
    <row r="669" spans="1:102" ht="15.75" customHeight="1">
      <c r="A669" s="61"/>
      <c r="B669" s="61"/>
      <c r="C669" s="61"/>
      <c r="D669" s="61"/>
      <c r="AX669" s="61"/>
      <c r="AY669" s="61"/>
      <c r="AZ669" s="61"/>
      <c r="BN669" s="61"/>
      <c r="BO669" s="61"/>
      <c r="BP669" s="61"/>
      <c r="CT669" s="61"/>
      <c r="CU669" s="61"/>
      <c r="CV669" s="61"/>
      <c r="CW669" s="61"/>
      <c r="CX669" s="61"/>
    </row>
    <row r="670" spans="1:102" ht="15.75" customHeight="1">
      <c r="A670" s="61"/>
      <c r="B670" s="61"/>
      <c r="C670" s="61"/>
      <c r="D670" s="61"/>
      <c r="AX670" s="61"/>
      <c r="AY670" s="61"/>
      <c r="AZ670" s="61"/>
      <c r="BN670" s="61"/>
      <c r="BO670" s="61"/>
      <c r="BP670" s="61"/>
      <c r="CT670" s="61"/>
      <c r="CU670" s="61"/>
      <c r="CV670" s="61"/>
      <c r="CW670" s="61"/>
      <c r="CX670" s="61"/>
    </row>
    <row r="671" spans="1:102" ht="15.75" customHeight="1">
      <c r="A671" s="61"/>
      <c r="B671" s="61"/>
      <c r="C671" s="61"/>
      <c r="D671" s="61"/>
      <c r="AX671" s="61"/>
      <c r="AY671" s="61"/>
      <c r="AZ671" s="61"/>
      <c r="BN671" s="61"/>
      <c r="BO671" s="61"/>
      <c r="BP671" s="61"/>
      <c r="CT671" s="61"/>
      <c r="CU671" s="61"/>
      <c r="CV671" s="61"/>
      <c r="CW671" s="61"/>
      <c r="CX671" s="61"/>
    </row>
    <row r="672" spans="1:102" ht="15.75" customHeight="1">
      <c r="A672" s="61"/>
      <c r="B672" s="61"/>
      <c r="C672" s="61"/>
      <c r="D672" s="61"/>
      <c r="AX672" s="61"/>
      <c r="AY672" s="61"/>
      <c r="AZ672" s="61"/>
      <c r="BN672" s="61"/>
      <c r="BO672" s="61"/>
      <c r="BP672" s="61"/>
      <c r="CT672" s="61"/>
      <c r="CU672" s="61"/>
      <c r="CV672" s="61"/>
      <c r="CW672" s="61"/>
      <c r="CX672" s="61"/>
    </row>
    <row r="673" spans="1:102" ht="15.75" customHeight="1">
      <c r="A673" s="61"/>
      <c r="B673" s="61"/>
      <c r="C673" s="61"/>
      <c r="D673" s="61"/>
      <c r="AX673" s="61"/>
      <c r="AY673" s="61"/>
      <c r="AZ673" s="61"/>
      <c r="BN673" s="61"/>
      <c r="BO673" s="61"/>
      <c r="BP673" s="61"/>
      <c r="CT673" s="61"/>
      <c r="CU673" s="61"/>
      <c r="CV673" s="61"/>
      <c r="CW673" s="61"/>
      <c r="CX673" s="61"/>
    </row>
    <row r="674" spans="1:102" ht="15.75" customHeight="1">
      <c r="A674" s="61"/>
      <c r="B674" s="61"/>
      <c r="C674" s="61"/>
      <c r="D674" s="61"/>
      <c r="AX674" s="61"/>
      <c r="AY674" s="61"/>
      <c r="AZ674" s="61"/>
      <c r="BN674" s="61"/>
      <c r="BO674" s="61"/>
      <c r="BP674" s="61"/>
      <c r="CT674" s="61"/>
      <c r="CU674" s="61"/>
      <c r="CV674" s="61"/>
      <c r="CW674" s="61"/>
      <c r="CX674" s="61"/>
    </row>
    <row r="675" spans="1:102" ht="15.75" customHeight="1">
      <c r="A675" s="61"/>
      <c r="B675" s="61"/>
      <c r="C675" s="61"/>
      <c r="D675" s="61"/>
      <c r="AX675" s="61"/>
      <c r="AY675" s="61"/>
      <c r="AZ675" s="61"/>
      <c r="BN675" s="61"/>
      <c r="BO675" s="61"/>
      <c r="BP675" s="61"/>
      <c r="CT675" s="61"/>
      <c r="CU675" s="61"/>
      <c r="CV675" s="61"/>
      <c r="CW675" s="61"/>
      <c r="CX675" s="61"/>
    </row>
    <row r="676" spans="1:102" ht="15.75" customHeight="1">
      <c r="A676" s="61"/>
      <c r="B676" s="61"/>
      <c r="C676" s="61"/>
      <c r="D676" s="61"/>
      <c r="AX676" s="61"/>
      <c r="AY676" s="61"/>
      <c r="AZ676" s="61"/>
      <c r="BN676" s="61"/>
      <c r="BO676" s="61"/>
      <c r="BP676" s="61"/>
      <c r="CT676" s="61"/>
      <c r="CU676" s="61"/>
      <c r="CV676" s="61"/>
      <c r="CW676" s="61"/>
      <c r="CX676" s="61"/>
    </row>
    <row r="677" spans="1:102" ht="15.75" customHeight="1">
      <c r="A677" s="61"/>
      <c r="B677" s="61"/>
      <c r="C677" s="61"/>
      <c r="D677" s="61"/>
      <c r="AX677" s="61"/>
      <c r="AY677" s="61"/>
      <c r="AZ677" s="61"/>
      <c r="BN677" s="61"/>
      <c r="BO677" s="61"/>
      <c r="BP677" s="61"/>
      <c r="CT677" s="61"/>
      <c r="CU677" s="61"/>
      <c r="CV677" s="61"/>
      <c r="CW677" s="61"/>
      <c r="CX677" s="61"/>
    </row>
    <row r="678" spans="1:102" ht="15.75" customHeight="1">
      <c r="A678" s="61"/>
      <c r="B678" s="61"/>
      <c r="C678" s="61"/>
      <c r="D678" s="61"/>
      <c r="AX678" s="61"/>
      <c r="AY678" s="61"/>
      <c r="AZ678" s="61"/>
      <c r="BN678" s="61"/>
      <c r="BO678" s="61"/>
      <c r="BP678" s="61"/>
      <c r="CT678" s="61"/>
      <c r="CU678" s="61"/>
      <c r="CV678" s="61"/>
      <c r="CW678" s="61"/>
      <c r="CX678" s="61"/>
    </row>
    <row r="679" spans="1:102" ht="15.75" customHeight="1">
      <c r="A679" s="61"/>
      <c r="B679" s="61"/>
      <c r="C679" s="61"/>
      <c r="D679" s="61"/>
      <c r="AX679" s="61"/>
      <c r="AY679" s="61"/>
      <c r="AZ679" s="61"/>
      <c r="BN679" s="61"/>
      <c r="BO679" s="61"/>
      <c r="BP679" s="61"/>
      <c r="CT679" s="61"/>
      <c r="CU679" s="61"/>
      <c r="CV679" s="61"/>
      <c r="CW679" s="61"/>
      <c r="CX679" s="61"/>
    </row>
    <row r="680" spans="1:102" ht="15.75" customHeight="1">
      <c r="A680" s="61"/>
      <c r="B680" s="61"/>
      <c r="C680" s="61"/>
      <c r="D680" s="61"/>
      <c r="AX680" s="61"/>
      <c r="AY680" s="61"/>
      <c r="AZ680" s="61"/>
      <c r="BN680" s="61"/>
      <c r="BO680" s="61"/>
      <c r="BP680" s="61"/>
      <c r="CT680" s="61"/>
      <c r="CU680" s="61"/>
      <c r="CV680" s="61"/>
      <c r="CW680" s="61"/>
      <c r="CX680" s="61"/>
    </row>
    <row r="681" spans="1:102" ht="15.75" customHeight="1">
      <c r="A681" s="61"/>
      <c r="B681" s="61"/>
      <c r="C681" s="61"/>
      <c r="D681" s="61"/>
      <c r="AX681" s="61"/>
      <c r="AY681" s="61"/>
      <c r="AZ681" s="61"/>
      <c r="BN681" s="61"/>
      <c r="BO681" s="61"/>
      <c r="BP681" s="61"/>
      <c r="CT681" s="61"/>
      <c r="CU681" s="61"/>
      <c r="CV681" s="61"/>
      <c r="CW681" s="61"/>
      <c r="CX681" s="61"/>
    </row>
    <row r="682" spans="1:102" ht="15.75" customHeight="1">
      <c r="A682" s="61"/>
      <c r="B682" s="61"/>
      <c r="C682" s="61"/>
      <c r="D682" s="61"/>
      <c r="AX682" s="61"/>
      <c r="AY682" s="61"/>
      <c r="AZ682" s="61"/>
      <c r="BN682" s="61"/>
      <c r="BO682" s="61"/>
      <c r="BP682" s="61"/>
      <c r="CT682" s="61"/>
      <c r="CU682" s="61"/>
      <c r="CV682" s="61"/>
      <c r="CW682" s="61"/>
      <c r="CX682" s="61"/>
    </row>
    <row r="683" spans="1:102" ht="15.75" customHeight="1">
      <c r="A683" s="61"/>
      <c r="B683" s="61"/>
      <c r="C683" s="61"/>
      <c r="D683" s="61"/>
      <c r="AX683" s="61"/>
      <c r="AY683" s="61"/>
      <c r="AZ683" s="61"/>
      <c r="BN683" s="61"/>
      <c r="BO683" s="61"/>
      <c r="BP683" s="61"/>
      <c r="CT683" s="61"/>
      <c r="CU683" s="61"/>
      <c r="CV683" s="61"/>
      <c r="CW683" s="61"/>
      <c r="CX683" s="61"/>
    </row>
    <row r="684" spans="1:102" ht="15.75" customHeight="1">
      <c r="A684" s="61"/>
      <c r="B684" s="61"/>
      <c r="C684" s="61"/>
      <c r="D684" s="61"/>
      <c r="AX684" s="61"/>
      <c r="AY684" s="61"/>
      <c r="AZ684" s="61"/>
      <c r="BN684" s="61"/>
      <c r="BO684" s="61"/>
      <c r="BP684" s="61"/>
      <c r="CT684" s="61"/>
      <c r="CU684" s="61"/>
      <c r="CV684" s="61"/>
      <c r="CW684" s="61"/>
      <c r="CX684" s="61"/>
    </row>
    <row r="685" spans="1:102" ht="15.75" customHeight="1">
      <c r="A685" s="61"/>
      <c r="B685" s="61"/>
      <c r="C685" s="61"/>
      <c r="D685" s="61"/>
      <c r="AX685" s="61"/>
      <c r="AY685" s="61"/>
      <c r="AZ685" s="61"/>
      <c r="BN685" s="61"/>
      <c r="BO685" s="61"/>
      <c r="BP685" s="61"/>
      <c r="CT685" s="61"/>
      <c r="CU685" s="61"/>
      <c r="CV685" s="61"/>
      <c r="CW685" s="61"/>
      <c r="CX685" s="61"/>
    </row>
    <row r="686" spans="1:102" ht="15.75" customHeight="1">
      <c r="A686" s="61"/>
      <c r="B686" s="61"/>
      <c r="C686" s="61"/>
      <c r="D686" s="61"/>
      <c r="AX686" s="61"/>
      <c r="AY686" s="61"/>
      <c r="AZ686" s="61"/>
      <c r="BN686" s="61"/>
      <c r="BO686" s="61"/>
      <c r="BP686" s="61"/>
      <c r="CT686" s="61"/>
      <c r="CU686" s="61"/>
      <c r="CV686" s="61"/>
      <c r="CW686" s="61"/>
      <c r="CX686" s="61"/>
    </row>
    <row r="687" spans="1:102" ht="15.75" customHeight="1">
      <c r="A687" s="61"/>
      <c r="B687" s="61"/>
      <c r="C687" s="61"/>
      <c r="D687" s="61"/>
      <c r="AX687" s="61"/>
      <c r="AY687" s="61"/>
      <c r="AZ687" s="61"/>
      <c r="BN687" s="61"/>
      <c r="BO687" s="61"/>
      <c r="BP687" s="61"/>
      <c r="CT687" s="61"/>
      <c r="CU687" s="61"/>
      <c r="CV687" s="61"/>
      <c r="CW687" s="61"/>
      <c r="CX687" s="61"/>
    </row>
    <row r="688" spans="1:102" ht="15.75" customHeight="1">
      <c r="A688" s="61"/>
      <c r="B688" s="61"/>
      <c r="C688" s="61"/>
      <c r="D688" s="61"/>
      <c r="AX688" s="61"/>
      <c r="AY688" s="61"/>
      <c r="AZ688" s="61"/>
      <c r="BN688" s="61"/>
      <c r="BO688" s="61"/>
      <c r="BP688" s="61"/>
      <c r="CT688" s="61"/>
      <c r="CU688" s="61"/>
      <c r="CV688" s="61"/>
      <c r="CW688" s="61"/>
      <c r="CX688" s="61"/>
    </row>
    <row r="689" spans="1:102" ht="15.75" customHeight="1">
      <c r="A689" s="61"/>
      <c r="B689" s="61"/>
      <c r="C689" s="61"/>
      <c r="D689" s="61"/>
      <c r="AX689" s="61"/>
      <c r="AY689" s="61"/>
      <c r="AZ689" s="61"/>
      <c r="BN689" s="61"/>
      <c r="BO689" s="61"/>
      <c r="BP689" s="61"/>
      <c r="CT689" s="61"/>
      <c r="CU689" s="61"/>
      <c r="CV689" s="61"/>
      <c r="CW689" s="61"/>
      <c r="CX689" s="61"/>
    </row>
    <row r="690" spans="1:102" ht="15.75" customHeight="1">
      <c r="A690" s="61"/>
      <c r="B690" s="61"/>
      <c r="C690" s="61"/>
      <c r="D690" s="61"/>
      <c r="AX690" s="61"/>
      <c r="AY690" s="61"/>
      <c r="AZ690" s="61"/>
      <c r="BN690" s="61"/>
      <c r="BO690" s="61"/>
      <c r="BP690" s="61"/>
      <c r="CT690" s="61"/>
      <c r="CU690" s="61"/>
      <c r="CV690" s="61"/>
      <c r="CW690" s="61"/>
      <c r="CX690" s="61"/>
    </row>
    <row r="691" spans="1:102" ht="15.75" customHeight="1">
      <c r="A691" s="61"/>
      <c r="B691" s="61"/>
      <c r="C691" s="61"/>
      <c r="D691" s="61"/>
      <c r="AX691" s="61"/>
      <c r="AY691" s="61"/>
      <c r="AZ691" s="61"/>
      <c r="BN691" s="61"/>
      <c r="BO691" s="61"/>
      <c r="BP691" s="61"/>
      <c r="CT691" s="61"/>
      <c r="CU691" s="61"/>
      <c r="CV691" s="61"/>
      <c r="CW691" s="61"/>
      <c r="CX691" s="61"/>
    </row>
    <row r="692" spans="1:102" ht="15.75" customHeight="1">
      <c r="A692" s="61"/>
      <c r="B692" s="61"/>
      <c r="C692" s="61"/>
      <c r="D692" s="61"/>
      <c r="AX692" s="61"/>
      <c r="AY692" s="61"/>
      <c r="AZ692" s="61"/>
      <c r="BN692" s="61"/>
      <c r="BO692" s="61"/>
      <c r="BP692" s="61"/>
      <c r="CT692" s="61"/>
      <c r="CU692" s="61"/>
      <c r="CV692" s="61"/>
      <c r="CW692" s="61"/>
      <c r="CX692" s="61"/>
    </row>
    <row r="693" spans="1:102" ht="15.75" customHeight="1">
      <c r="A693" s="61"/>
      <c r="B693" s="61"/>
      <c r="C693" s="61"/>
      <c r="D693" s="61"/>
      <c r="AX693" s="61"/>
      <c r="AY693" s="61"/>
      <c r="AZ693" s="61"/>
      <c r="BN693" s="61"/>
      <c r="BO693" s="61"/>
      <c r="BP693" s="61"/>
      <c r="CT693" s="61"/>
      <c r="CU693" s="61"/>
      <c r="CV693" s="61"/>
      <c r="CW693" s="61"/>
      <c r="CX693" s="61"/>
    </row>
    <row r="694" spans="1:102" ht="15.75" customHeight="1">
      <c r="A694" s="61"/>
      <c r="B694" s="61"/>
      <c r="C694" s="61"/>
      <c r="D694" s="61"/>
      <c r="AX694" s="61"/>
      <c r="AY694" s="61"/>
      <c r="AZ694" s="61"/>
      <c r="BN694" s="61"/>
      <c r="BO694" s="61"/>
      <c r="BP694" s="61"/>
      <c r="CT694" s="61"/>
      <c r="CU694" s="61"/>
      <c r="CV694" s="61"/>
      <c r="CW694" s="61"/>
      <c r="CX694" s="61"/>
    </row>
    <row r="695" spans="1:102" ht="15.75" customHeight="1">
      <c r="A695" s="61"/>
      <c r="B695" s="61"/>
      <c r="C695" s="61"/>
      <c r="D695" s="61"/>
      <c r="AX695" s="61"/>
      <c r="AY695" s="61"/>
      <c r="AZ695" s="61"/>
      <c r="BN695" s="61"/>
      <c r="BO695" s="61"/>
      <c r="BP695" s="61"/>
      <c r="CT695" s="61"/>
      <c r="CU695" s="61"/>
      <c r="CV695" s="61"/>
      <c r="CW695" s="61"/>
      <c r="CX695" s="61"/>
    </row>
    <row r="696" spans="1:102" ht="15.75" customHeight="1">
      <c r="A696" s="61"/>
      <c r="B696" s="61"/>
      <c r="C696" s="61"/>
      <c r="D696" s="61"/>
      <c r="AX696" s="61"/>
      <c r="AY696" s="61"/>
      <c r="AZ696" s="61"/>
      <c r="BN696" s="61"/>
      <c r="BO696" s="61"/>
      <c r="BP696" s="61"/>
      <c r="CT696" s="61"/>
      <c r="CU696" s="61"/>
      <c r="CV696" s="61"/>
      <c r="CW696" s="61"/>
      <c r="CX696" s="61"/>
    </row>
    <row r="697" spans="1:102" ht="15.75" customHeight="1">
      <c r="A697" s="61"/>
      <c r="B697" s="61"/>
      <c r="C697" s="61"/>
      <c r="D697" s="61"/>
      <c r="AX697" s="61"/>
      <c r="AY697" s="61"/>
      <c r="AZ697" s="61"/>
      <c r="BN697" s="61"/>
      <c r="BO697" s="61"/>
      <c r="BP697" s="61"/>
      <c r="CT697" s="61"/>
      <c r="CU697" s="61"/>
      <c r="CV697" s="61"/>
      <c r="CW697" s="61"/>
      <c r="CX697" s="61"/>
    </row>
    <row r="698" spans="1:102" ht="15.75" customHeight="1">
      <c r="A698" s="61"/>
      <c r="B698" s="61"/>
      <c r="C698" s="61"/>
      <c r="D698" s="61"/>
      <c r="AX698" s="61"/>
      <c r="AY698" s="61"/>
      <c r="AZ698" s="61"/>
      <c r="BN698" s="61"/>
      <c r="BO698" s="61"/>
      <c r="BP698" s="61"/>
      <c r="CT698" s="61"/>
      <c r="CU698" s="61"/>
      <c r="CV698" s="61"/>
      <c r="CW698" s="61"/>
      <c r="CX698" s="61"/>
    </row>
    <row r="699" spans="1:102" ht="15.75" customHeight="1">
      <c r="A699" s="61"/>
      <c r="B699" s="61"/>
      <c r="C699" s="61"/>
      <c r="D699" s="61"/>
      <c r="AX699" s="61"/>
      <c r="AY699" s="61"/>
      <c r="AZ699" s="61"/>
      <c r="BN699" s="61"/>
      <c r="BO699" s="61"/>
      <c r="BP699" s="61"/>
      <c r="CT699" s="61"/>
      <c r="CU699" s="61"/>
      <c r="CV699" s="61"/>
      <c r="CW699" s="61"/>
      <c r="CX699" s="61"/>
    </row>
    <row r="700" spans="1:102" ht="15.75" customHeight="1">
      <c r="A700" s="61"/>
      <c r="B700" s="61"/>
      <c r="C700" s="61"/>
      <c r="D700" s="61"/>
      <c r="AX700" s="61"/>
      <c r="AY700" s="61"/>
      <c r="AZ700" s="61"/>
      <c r="BN700" s="61"/>
      <c r="BO700" s="61"/>
      <c r="BP700" s="61"/>
      <c r="CT700" s="61"/>
      <c r="CU700" s="61"/>
      <c r="CV700" s="61"/>
      <c r="CW700" s="61"/>
      <c r="CX700" s="61"/>
    </row>
    <row r="701" spans="1:102" ht="15.75" customHeight="1">
      <c r="A701" s="61"/>
      <c r="B701" s="61"/>
      <c r="C701" s="61"/>
      <c r="D701" s="61"/>
      <c r="AX701" s="61"/>
      <c r="AY701" s="61"/>
      <c r="AZ701" s="61"/>
      <c r="BN701" s="61"/>
      <c r="BO701" s="61"/>
      <c r="BP701" s="61"/>
      <c r="CT701" s="61"/>
      <c r="CU701" s="61"/>
      <c r="CV701" s="61"/>
      <c r="CW701" s="61"/>
      <c r="CX701" s="61"/>
    </row>
    <row r="702" spans="1:102" ht="15.75" customHeight="1">
      <c r="A702" s="61"/>
      <c r="B702" s="61"/>
      <c r="C702" s="61"/>
      <c r="D702" s="61"/>
      <c r="AX702" s="61"/>
      <c r="AY702" s="61"/>
      <c r="AZ702" s="61"/>
      <c r="BN702" s="61"/>
      <c r="BO702" s="61"/>
      <c r="BP702" s="61"/>
      <c r="CT702" s="61"/>
      <c r="CU702" s="61"/>
      <c r="CV702" s="61"/>
      <c r="CW702" s="61"/>
      <c r="CX702" s="61"/>
    </row>
    <row r="703" spans="1:102" ht="15.75" customHeight="1">
      <c r="A703" s="61"/>
      <c r="B703" s="61"/>
      <c r="C703" s="61"/>
      <c r="D703" s="61"/>
      <c r="AX703" s="61"/>
      <c r="AY703" s="61"/>
      <c r="AZ703" s="61"/>
      <c r="BN703" s="61"/>
      <c r="BO703" s="61"/>
      <c r="BP703" s="61"/>
      <c r="CT703" s="61"/>
      <c r="CU703" s="61"/>
      <c r="CV703" s="61"/>
      <c r="CW703" s="61"/>
      <c r="CX703" s="61"/>
    </row>
    <row r="704" spans="1:102" ht="15.75" customHeight="1">
      <c r="A704" s="61"/>
      <c r="B704" s="61"/>
      <c r="C704" s="61"/>
      <c r="D704" s="61"/>
      <c r="AX704" s="61"/>
      <c r="AY704" s="61"/>
      <c r="AZ704" s="61"/>
      <c r="BN704" s="61"/>
      <c r="BO704" s="61"/>
      <c r="BP704" s="61"/>
      <c r="CT704" s="61"/>
      <c r="CU704" s="61"/>
      <c r="CV704" s="61"/>
      <c r="CW704" s="61"/>
      <c r="CX704" s="61"/>
    </row>
    <row r="705" spans="1:102" ht="15.75" customHeight="1">
      <c r="A705" s="61"/>
      <c r="B705" s="61"/>
      <c r="C705" s="61"/>
      <c r="D705" s="61"/>
      <c r="AX705" s="61"/>
      <c r="AY705" s="61"/>
      <c r="AZ705" s="61"/>
      <c r="BN705" s="61"/>
      <c r="BO705" s="61"/>
      <c r="BP705" s="61"/>
      <c r="CT705" s="61"/>
      <c r="CU705" s="61"/>
      <c r="CV705" s="61"/>
      <c r="CW705" s="61"/>
      <c r="CX705" s="61"/>
    </row>
    <row r="706" spans="1:102" ht="15.75" customHeight="1">
      <c r="A706" s="61"/>
      <c r="B706" s="61"/>
      <c r="C706" s="61"/>
      <c r="D706" s="61"/>
      <c r="AX706" s="61"/>
      <c r="AY706" s="61"/>
      <c r="AZ706" s="61"/>
      <c r="BN706" s="61"/>
      <c r="BO706" s="61"/>
      <c r="BP706" s="61"/>
      <c r="CT706" s="61"/>
      <c r="CU706" s="61"/>
      <c r="CV706" s="61"/>
      <c r="CW706" s="61"/>
      <c r="CX706" s="61"/>
    </row>
    <row r="707" spans="1:102" ht="15.75" customHeight="1">
      <c r="A707" s="61"/>
      <c r="B707" s="61"/>
      <c r="C707" s="61"/>
      <c r="D707" s="61"/>
      <c r="AX707" s="61"/>
      <c r="AY707" s="61"/>
      <c r="AZ707" s="61"/>
      <c r="BN707" s="61"/>
      <c r="BO707" s="61"/>
      <c r="BP707" s="61"/>
      <c r="CT707" s="61"/>
      <c r="CU707" s="61"/>
      <c r="CV707" s="61"/>
      <c r="CW707" s="61"/>
      <c r="CX707" s="61"/>
    </row>
    <row r="708" spans="1:102" ht="15.75" customHeight="1">
      <c r="A708" s="61"/>
      <c r="B708" s="61"/>
      <c r="C708" s="61"/>
      <c r="D708" s="61"/>
      <c r="AX708" s="61"/>
      <c r="AY708" s="61"/>
      <c r="AZ708" s="61"/>
      <c r="BN708" s="61"/>
      <c r="BO708" s="61"/>
      <c r="BP708" s="61"/>
      <c r="CT708" s="61"/>
      <c r="CU708" s="61"/>
      <c r="CV708" s="61"/>
      <c r="CW708" s="61"/>
      <c r="CX708" s="61"/>
    </row>
    <row r="709" spans="1:102" ht="15.75" customHeight="1">
      <c r="A709" s="61"/>
      <c r="B709" s="61"/>
      <c r="C709" s="61"/>
      <c r="D709" s="61"/>
      <c r="AX709" s="61"/>
      <c r="AY709" s="61"/>
      <c r="AZ709" s="61"/>
      <c r="BN709" s="61"/>
      <c r="BO709" s="61"/>
      <c r="BP709" s="61"/>
      <c r="CT709" s="61"/>
      <c r="CU709" s="61"/>
      <c r="CV709" s="61"/>
      <c r="CW709" s="61"/>
      <c r="CX709" s="61"/>
    </row>
    <row r="710" spans="1:102" ht="15.75" customHeight="1">
      <c r="A710" s="61"/>
      <c r="B710" s="61"/>
      <c r="C710" s="61"/>
      <c r="D710" s="61"/>
      <c r="AX710" s="61"/>
      <c r="AY710" s="61"/>
      <c r="AZ710" s="61"/>
      <c r="BN710" s="61"/>
      <c r="BO710" s="61"/>
      <c r="BP710" s="61"/>
      <c r="CT710" s="61"/>
      <c r="CU710" s="61"/>
      <c r="CV710" s="61"/>
      <c r="CW710" s="61"/>
      <c r="CX710" s="61"/>
    </row>
    <row r="711" spans="1:102" ht="15.75" customHeight="1">
      <c r="A711" s="61"/>
      <c r="B711" s="61"/>
      <c r="C711" s="61"/>
      <c r="D711" s="61"/>
      <c r="AX711" s="61"/>
      <c r="AY711" s="61"/>
      <c r="AZ711" s="61"/>
      <c r="BN711" s="61"/>
      <c r="BO711" s="61"/>
      <c r="BP711" s="61"/>
      <c r="CT711" s="61"/>
      <c r="CU711" s="61"/>
      <c r="CV711" s="61"/>
      <c r="CW711" s="61"/>
      <c r="CX711" s="61"/>
    </row>
    <row r="712" spans="1:102" ht="15.75" customHeight="1">
      <c r="A712" s="61"/>
      <c r="B712" s="61"/>
      <c r="C712" s="61"/>
      <c r="D712" s="61"/>
      <c r="AX712" s="61"/>
      <c r="AY712" s="61"/>
      <c r="AZ712" s="61"/>
      <c r="BN712" s="61"/>
      <c r="BO712" s="61"/>
      <c r="BP712" s="61"/>
      <c r="CT712" s="61"/>
      <c r="CU712" s="61"/>
      <c r="CV712" s="61"/>
      <c r="CW712" s="61"/>
      <c r="CX712" s="61"/>
    </row>
    <row r="713" spans="1:102" ht="15.75" customHeight="1">
      <c r="A713" s="61"/>
      <c r="B713" s="61"/>
      <c r="C713" s="61"/>
      <c r="D713" s="61"/>
      <c r="AX713" s="61"/>
      <c r="AY713" s="61"/>
      <c r="AZ713" s="61"/>
      <c r="BN713" s="61"/>
      <c r="BO713" s="61"/>
      <c r="BP713" s="61"/>
      <c r="CT713" s="61"/>
      <c r="CU713" s="61"/>
      <c r="CV713" s="61"/>
      <c r="CW713" s="61"/>
      <c r="CX713" s="61"/>
    </row>
    <row r="714" spans="1:102" ht="15.75" customHeight="1">
      <c r="A714" s="61"/>
      <c r="B714" s="61"/>
      <c r="C714" s="61"/>
      <c r="D714" s="61"/>
      <c r="AX714" s="61"/>
      <c r="AY714" s="61"/>
      <c r="AZ714" s="61"/>
      <c r="BN714" s="61"/>
      <c r="BO714" s="61"/>
      <c r="BP714" s="61"/>
      <c r="CT714" s="61"/>
      <c r="CU714" s="61"/>
      <c r="CV714" s="61"/>
      <c r="CW714" s="61"/>
      <c r="CX714" s="61"/>
    </row>
    <row r="715" spans="1:102" ht="15.75" customHeight="1">
      <c r="A715" s="61"/>
      <c r="B715" s="61"/>
      <c r="C715" s="61"/>
      <c r="D715" s="61"/>
      <c r="AX715" s="61"/>
      <c r="AY715" s="61"/>
      <c r="AZ715" s="61"/>
      <c r="BN715" s="61"/>
      <c r="BO715" s="61"/>
      <c r="BP715" s="61"/>
      <c r="CT715" s="61"/>
      <c r="CU715" s="61"/>
      <c r="CV715" s="61"/>
      <c r="CW715" s="61"/>
      <c r="CX715" s="61"/>
    </row>
    <row r="716" spans="1:102" ht="15.75" customHeight="1">
      <c r="A716" s="61"/>
      <c r="B716" s="61"/>
      <c r="C716" s="61"/>
      <c r="D716" s="61"/>
      <c r="AX716" s="61"/>
      <c r="AY716" s="61"/>
      <c r="AZ716" s="61"/>
      <c r="BN716" s="61"/>
      <c r="BO716" s="61"/>
      <c r="BP716" s="61"/>
      <c r="CT716" s="61"/>
      <c r="CU716" s="61"/>
      <c r="CV716" s="61"/>
      <c r="CW716" s="61"/>
      <c r="CX716" s="61"/>
    </row>
    <row r="717" spans="1:102" ht="15.75" customHeight="1">
      <c r="A717" s="61"/>
      <c r="B717" s="61"/>
      <c r="C717" s="61"/>
      <c r="D717" s="61"/>
      <c r="AX717" s="61"/>
      <c r="AY717" s="61"/>
      <c r="AZ717" s="61"/>
      <c r="BN717" s="61"/>
      <c r="BO717" s="61"/>
      <c r="BP717" s="61"/>
      <c r="CT717" s="61"/>
      <c r="CU717" s="61"/>
      <c r="CV717" s="61"/>
      <c r="CW717" s="61"/>
      <c r="CX717" s="61"/>
    </row>
    <row r="718" spans="1:102" ht="15.75" customHeight="1">
      <c r="A718" s="61"/>
      <c r="B718" s="61"/>
      <c r="C718" s="61"/>
      <c r="D718" s="61"/>
      <c r="AX718" s="61"/>
      <c r="AY718" s="61"/>
      <c r="AZ718" s="61"/>
      <c r="BN718" s="61"/>
      <c r="BO718" s="61"/>
      <c r="BP718" s="61"/>
      <c r="CT718" s="61"/>
      <c r="CU718" s="61"/>
      <c r="CV718" s="61"/>
      <c r="CW718" s="61"/>
      <c r="CX718" s="61"/>
    </row>
    <row r="719" spans="1:102" ht="15.75" customHeight="1">
      <c r="A719" s="61"/>
      <c r="B719" s="61"/>
      <c r="C719" s="61"/>
      <c r="D719" s="61"/>
      <c r="AX719" s="61"/>
      <c r="AY719" s="61"/>
      <c r="AZ719" s="61"/>
      <c r="BN719" s="61"/>
      <c r="BO719" s="61"/>
      <c r="BP719" s="61"/>
      <c r="CT719" s="61"/>
      <c r="CU719" s="61"/>
      <c r="CV719" s="61"/>
      <c r="CW719" s="61"/>
      <c r="CX719" s="61"/>
    </row>
    <row r="720" spans="1:102" ht="15.75" customHeight="1">
      <c r="A720" s="61"/>
      <c r="B720" s="61"/>
      <c r="C720" s="61"/>
      <c r="D720" s="61"/>
      <c r="AX720" s="61"/>
      <c r="AY720" s="61"/>
      <c r="AZ720" s="61"/>
      <c r="BN720" s="61"/>
      <c r="BO720" s="61"/>
      <c r="BP720" s="61"/>
      <c r="CT720" s="61"/>
      <c r="CU720" s="61"/>
      <c r="CV720" s="61"/>
      <c r="CW720" s="61"/>
      <c r="CX720" s="61"/>
    </row>
    <row r="721" spans="1:102" ht="15.75" customHeight="1">
      <c r="A721" s="61"/>
      <c r="B721" s="61"/>
      <c r="C721" s="61"/>
      <c r="D721" s="61"/>
      <c r="AX721" s="61"/>
      <c r="AY721" s="61"/>
      <c r="AZ721" s="61"/>
      <c r="BN721" s="61"/>
      <c r="BO721" s="61"/>
      <c r="BP721" s="61"/>
      <c r="CT721" s="61"/>
      <c r="CU721" s="61"/>
      <c r="CV721" s="61"/>
      <c r="CW721" s="61"/>
      <c r="CX721" s="61"/>
    </row>
    <row r="722" spans="1:102" ht="15.75" customHeight="1">
      <c r="A722" s="61"/>
      <c r="B722" s="61"/>
      <c r="C722" s="61"/>
      <c r="D722" s="61"/>
      <c r="AX722" s="61"/>
      <c r="AY722" s="61"/>
      <c r="AZ722" s="61"/>
      <c r="BN722" s="61"/>
      <c r="BO722" s="61"/>
      <c r="BP722" s="61"/>
      <c r="CT722" s="61"/>
      <c r="CU722" s="61"/>
      <c r="CV722" s="61"/>
      <c r="CW722" s="61"/>
      <c r="CX722" s="61"/>
    </row>
    <row r="723" spans="1:102" ht="15.75" customHeight="1">
      <c r="A723" s="61"/>
      <c r="B723" s="61"/>
      <c r="C723" s="61"/>
      <c r="D723" s="61"/>
      <c r="AX723" s="61"/>
      <c r="AY723" s="61"/>
      <c r="AZ723" s="61"/>
      <c r="BN723" s="61"/>
      <c r="BO723" s="61"/>
      <c r="BP723" s="61"/>
      <c r="CT723" s="61"/>
      <c r="CU723" s="61"/>
      <c r="CV723" s="61"/>
      <c r="CW723" s="61"/>
      <c r="CX723" s="61"/>
    </row>
    <row r="724" spans="1:102" ht="15.75" customHeight="1">
      <c r="A724" s="61"/>
      <c r="B724" s="61"/>
      <c r="C724" s="61"/>
      <c r="D724" s="61"/>
      <c r="AX724" s="61"/>
      <c r="AY724" s="61"/>
      <c r="AZ724" s="61"/>
      <c r="BN724" s="61"/>
      <c r="BO724" s="61"/>
      <c r="BP724" s="61"/>
      <c r="CT724" s="61"/>
      <c r="CU724" s="61"/>
      <c r="CV724" s="61"/>
      <c r="CW724" s="61"/>
      <c r="CX724" s="61"/>
    </row>
    <row r="725" spans="1:102" ht="15.75" customHeight="1">
      <c r="A725" s="61"/>
      <c r="B725" s="61"/>
      <c r="C725" s="61"/>
      <c r="D725" s="61"/>
      <c r="AX725" s="61"/>
      <c r="AY725" s="61"/>
      <c r="AZ725" s="61"/>
      <c r="BN725" s="61"/>
      <c r="BO725" s="61"/>
      <c r="BP725" s="61"/>
      <c r="CT725" s="61"/>
      <c r="CU725" s="61"/>
      <c r="CV725" s="61"/>
      <c r="CW725" s="61"/>
      <c r="CX725" s="61"/>
    </row>
    <row r="726" spans="1:102" ht="15.75" customHeight="1">
      <c r="A726" s="61"/>
      <c r="B726" s="61"/>
      <c r="C726" s="61"/>
      <c r="D726" s="61"/>
      <c r="AX726" s="61"/>
      <c r="AY726" s="61"/>
      <c r="AZ726" s="61"/>
      <c r="BN726" s="61"/>
      <c r="BO726" s="61"/>
      <c r="BP726" s="61"/>
      <c r="CT726" s="61"/>
      <c r="CU726" s="61"/>
      <c r="CV726" s="61"/>
      <c r="CW726" s="61"/>
      <c r="CX726" s="61"/>
    </row>
    <row r="727" spans="1:102" ht="15.75" customHeight="1">
      <c r="A727" s="61"/>
      <c r="B727" s="61"/>
      <c r="C727" s="61"/>
      <c r="D727" s="61"/>
      <c r="AX727" s="61"/>
      <c r="AY727" s="61"/>
      <c r="AZ727" s="61"/>
      <c r="BN727" s="61"/>
      <c r="BO727" s="61"/>
      <c r="BP727" s="61"/>
      <c r="CT727" s="61"/>
      <c r="CU727" s="61"/>
      <c r="CV727" s="61"/>
      <c r="CW727" s="61"/>
      <c r="CX727" s="61"/>
    </row>
    <row r="728" spans="1:102" ht="15.75" customHeight="1">
      <c r="A728" s="61"/>
      <c r="B728" s="61"/>
      <c r="C728" s="61"/>
      <c r="D728" s="61"/>
      <c r="AX728" s="61"/>
      <c r="AY728" s="61"/>
      <c r="AZ728" s="61"/>
      <c r="BN728" s="61"/>
      <c r="BO728" s="61"/>
      <c r="BP728" s="61"/>
      <c r="CT728" s="61"/>
      <c r="CU728" s="61"/>
      <c r="CV728" s="61"/>
      <c r="CW728" s="61"/>
      <c r="CX728" s="61"/>
    </row>
    <row r="729" spans="1:102" ht="15.75" customHeight="1">
      <c r="A729" s="61"/>
      <c r="B729" s="61"/>
      <c r="C729" s="61"/>
      <c r="D729" s="61"/>
      <c r="AX729" s="61"/>
      <c r="AY729" s="61"/>
      <c r="AZ729" s="61"/>
      <c r="BN729" s="61"/>
      <c r="BO729" s="61"/>
      <c r="BP729" s="61"/>
      <c r="CT729" s="61"/>
      <c r="CU729" s="61"/>
      <c r="CV729" s="61"/>
      <c r="CW729" s="61"/>
      <c r="CX729" s="61"/>
    </row>
    <row r="730" spans="1:102" ht="15.75" customHeight="1">
      <c r="A730" s="61"/>
      <c r="B730" s="61"/>
      <c r="C730" s="61"/>
      <c r="D730" s="61"/>
      <c r="AX730" s="61"/>
      <c r="AY730" s="61"/>
      <c r="AZ730" s="61"/>
      <c r="BN730" s="61"/>
      <c r="BO730" s="61"/>
      <c r="BP730" s="61"/>
      <c r="CT730" s="61"/>
      <c r="CU730" s="61"/>
      <c r="CV730" s="61"/>
      <c r="CW730" s="61"/>
      <c r="CX730" s="61"/>
    </row>
    <row r="731" spans="1:102" ht="15.75" customHeight="1">
      <c r="A731" s="61"/>
      <c r="B731" s="61"/>
      <c r="C731" s="61"/>
      <c r="D731" s="61"/>
      <c r="AX731" s="61"/>
      <c r="AY731" s="61"/>
      <c r="AZ731" s="61"/>
      <c r="BN731" s="61"/>
      <c r="BO731" s="61"/>
      <c r="BP731" s="61"/>
      <c r="CT731" s="61"/>
      <c r="CU731" s="61"/>
      <c r="CV731" s="61"/>
      <c r="CW731" s="61"/>
      <c r="CX731" s="61"/>
    </row>
    <row r="732" spans="1:102" ht="15.75" customHeight="1">
      <c r="A732" s="61"/>
      <c r="B732" s="61"/>
      <c r="C732" s="61"/>
      <c r="D732" s="61"/>
      <c r="AX732" s="61"/>
      <c r="AY732" s="61"/>
      <c r="AZ732" s="61"/>
      <c r="BN732" s="61"/>
      <c r="BO732" s="61"/>
      <c r="BP732" s="61"/>
      <c r="CT732" s="61"/>
      <c r="CU732" s="61"/>
      <c r="CV732" s="61"/>
      <c r="CW732" s="61"/>
      <c r="CX732" s="61"/>
    </row>
    <row r="733" spans="1:102" ht="15.75" customHeight="1">
      <c r="A733" s="61"/>
      <c r="B733" s="61"/>
      <c r="C733" s="61"/>
      <c r="D733" s="61"/>
      <c r="AX733" s="61"/>
      <c r="AY733" s="61"/>
      <c r="AZ733" s="61"/>
      <c r="BN733" s="61"/>
      <c r="BO733" s="61"/>
      <c r="BP733" s="61"/>
      <c r="CT733" s="61"/>
      <c r="CU733" s="61"/>
      <c r="CV733" s="61"/>
      <c r="CW733" s="61"/>
      <c r="CX733" s="61"/>
    </row>
    <row r="734" spans="1:102" ht="15.75" customHeight="1">
      <c r="A734" s="61"/>
      <c r="B734" s="61"/>
      <c r="C734" s="61"/>
      <c r="D734" s="61"/>
      <c r="AX734" s="61"/>
      <c r="AY734" s="61"/>
      <c r="AZ734" s="61"/>
      <c r="BN734" s="61"/>
      <c r="BO734" s="61"/>
      <c r="BP734" s="61"/>
      <c r="CT734" s="61"/>
      <c r="CU734" s="61"/>
      <c r="CV734" s="61"/>
      <c r="CW734" s="61"/>
      <c r="CX734" s="61"/>
    </row>
    <row r="735" spans="1:102" ht="15.75" customHeight="1">
      <c r="A735" s="61"/>
      <c r="B735" s="61"/>
      <c r="C735" s="61"/>
      <c r="D735" s="61"/>
      <c r="AX735" s="61"/>
      <c r="AY735" s="61"/>
      <c r="AZ735" s="61"/>
      <c r="BN735" s="61"/>
      <c r="BO735" s="61"/>
      <c r="BP735" s="61"/>
      <c r="CT735" s="61"/>
      <c r="CU735" s="61"/>
      <c r="CV735" s="61"/>
      <c r="CW735" s="61"/>
      <c r="CX735" s="61"/>
    </row>
    <row r="736" spans="1:102" ht="15.75" customHeight="1">
      <c r="A736" s="61"/>
      <c r="B736" s="61"/>
      <c r="C736" s="61"/>
      <c r="D736" s="61"/>
      <c r="AX736" s="61"/>
      <c r="AY736" s="61"/>
      <c r="AZ736" s="61"/>
      <c r="BN736" s="61"/>
      <c r="BO736" s="61"/>
      <c r="BP736" s="61"/>
      <c r="CT736" s="61"/>
      <c r="CU736" s="61"/>
      <c r="CV736" s="61"/>
      <c r="CW736" s="61"/>
      <c r="CX736" s="61"/>
    </row>
    <row r="737" spans="1:102" ht="15.75" customHeight="1">
      <c r="A737" s="61"/>
      <c r="B737" s="61"/>
      <c r="C737" s="61"/>
      <c r="D737" s="61"/>
      <c r="AX737" s="61"/>
      <c r="AY737" s="61"/>
      <c r="AZ737" s="61"/>
      <c r="BN737" s="61"/>
      <c r="BO737" s="61"/>
      <c r="BP737" s="61"/>
      <c r="CT737" s="61"/>
      <c r="CU737" s="61"/>
      <c r="CV737" s="61"/>
      <c r="CW737" s="61"/>
      <c r="CX737" s="61"/>
    </row>
    <row r="738" spans="1:102" ht="15.75" customHeight="1">
      <c r="A738" s="61"/>
      <c r="B738" s="61"/>
      <c r="C738" s="61"/>
      <c r="D738" s="61"/>
      <c r="AX738" s="61"/>
      <c r="AY738" s="61"/>
      <c r="AZ738" s="61"/>
      <c r="BN738" s="61"/>
      <c r="BO738" s="61"/>
      <c r="BP738" s="61"/>
      <c r="CT738" s="61"/>
      <c r="CU738" s="61"/>
      <c r="CV738" s="61"/>
      <c r="CW738" s="61"/>
      <c r="CX738" s="61"/>
    </row>
    <row r="739" spans="1:102" ht="15.75" customHeight="1">
      <c r="A739" s="61"/>
      <c r="B739" s="61"/>
      <c r="C739" s="61"/>
      <c r="D739" s="61"/>
      <c r="AX739" s="61"/>
      <c r="AY739" s="61"/>
      <c r="AZ739" s="61"/>
      <c r="BN739" s="61"/>
      <c r="BO739" s="61"/>
      <c r="BP739" s="61"/>
      <c r="CT739" s="61"/>
      <c r="CU739" s="61"/>
      <c r="CV739" s="61"/>
      <c r="CW739" s="61"/>
      <c r="CX739" s="61"/>
    </row>
    <row r="740" spans="1:102" ht="15.75" customHeight="1">
      <c r="A740" s="61"/>
      <c r="B740" s="61"/>
      <c r="C740" s="61"/>
      <c r="D740" s="61"/>
      <c r="AX740" s="61"/>
      <c r="AY740" s="61"/>
      <c r="AZ740" s="61"/>
      <c r="BN740" s="61"/>
      <c r="BO740" s="61"/>
      <c r="BP740" s="61"/>
      <c r="CT740" s="61"/>
      <c r="CU740" s="61"/>
      <c r="CV740" s="61"/>
      <c r="CW740" s="61"/>
      <c r="CX740" s="61"/>
    </row>
    <row r="741" spans="1:102" ht="15.75" customHeight="1">
      <c r="A741" s="61"/>
      <c r="B741" s="61"/>
      <c r="C741" s="61"/>
      <c r="D741" s="61"/>
      <c r="AX741" s="61"/>
      <c r="AY741" s="61"/>
      <c r="AZ741" s="61"/>
      <c r="BN741" s="61"/>
      <c r="BO741" s="61"/>
      <c r="BP741" s="61"/>
      <c r="CT741" s="61"/>
      <c r="CU741" s="61"/>
      <c r="CV741" s="61"/>
      <c r="CW741" s="61"/>
      <c r="CX741" s="61"/>
    </row>
    <row r="742" spans="1:102" ht="15.75" customHeight="1">
      <c r="A742" s="61"/>
      <c r="B742" s="61"/>
      <c r="C742" s="61"/>
      <c r="D742" s="61"/>
      <c r="AX742" s="61"/>
      <c r="AY742" s="61"/>
      <c r="AZ742" s="61"/>
      <c r="BN742" s="61"/>
      <c r="BO742" s="61"/>
      <c r="BP742" s="61"/>
      <c r="CT742" s="61"/>
      <c r="CU742" s="61"/>
      <c r="CV742" s="61"/>
      <c r="CW742" s="61"/>
      <c r="CX742" s="61"/>
    </row>
    <row r="743" spans="1:102" ht="15.75" customHeight="1">
      <c r="A743" s="61"/>
      <c r="B743" s="61"/>
      <c r="C743" s="61"/>
      <c r="D743" s="61"/>
      <c r="AX743" s="61"/>
      <c r="AY743" s="61"/>
      <c r="AZ743" s="61"/>
      <c r="BN743" s="61"/>
      <c r="BO743" s="61"/>
      <c r="BP743" s="61"/>
      <c r="CT743" s="61"/>
      <c r="CU743" s="61"/>
      <c r="CV743" s="61"/>
      <c r="CW743" s="61"/>
      <c r="CX743" s="61"/>
    </row>
    <row r="744" spans="1:102" ht="15.75" customHeight="1">
      <c r="A744" s="61"/>
      <c r="B744" s="61"/>
      <c r="C744" s="61"/>
      <c r="D744" s="61"/>
      <c r="AX744" s="61"/>
      <c r="AY744" s="61"/>
      <c r="AZ744" s="61"/>
      <c r="BN744" s="61"/>
      <c r="BO744" s="61"/>
      <c r="BP744" s="61"/>
      <c r="CT744" s="61"/>
      <c r="CU744" s="61"/>
      <c r="CV744" s="61"/>
      <c r="CW744" s="61"/>
      <c r="CX744" s="61"/>
    </row>
    <row r="745" spans="1:102" ht="15.75" customHeight="1">
      <c r="A745" s="61"/>
      <c r="B745" s="61"/>
      <c r="C745" s="61"/>
      <c r="D745" s="61"/>
      <c r="AX745" s="61"/>
      <c r="AY745" s="61"/>
      <c r="AZ745" s="61"/>
      <c r="BN745" s="61"/>
      <c r="BO745" s="61"/>
      <c r="BP745" s="61"/>
      <c r="CT745" s="61"/>
      <c r="CU745" s="61"/>
      <c r="CV745" s="61"/>
      <c r="CW745" s="61"/>
      <c r="CX745" s="61"/>
    </row>
    <row r="746" spans="1:102" ht="15.75" customHeight="1">
      <c r="A746" s="61"/>
      <c r="B746" s="61"/>
      <c r="C746" s="61"/>
      <c r="D746" s="61"/>
      <c r="AX746" s="61"/>
      <c r="AY746" s="61"/>
      <c r="AZ746" s="61"/>
      <c r="BN746" s="61"/>
      <c r="BO746" s="61"/>
      <c r="BP746" s="61"/>
      <c r="CT746" s="61"/>
      <c r="CU746" s="61"/>
      <c r="CV746" s="61"/>
      <c r="CW746" s="61"/>
      <c r="CX746" s="61"/>
    </row>
    <row r="747" spans="1:102" ht="15.75" customHeight="1">
      <c r="A747" s="61"/>
      <c r="B747" s="61"/>
      <c r="C747" s="61"/>
      <c r="D747" s="61"/>
      <c r="AX747" s="61"/>
      <c r="AY747" s="61"/>
      <c r="AZ747" s="61"/>
      <c r="BN747" s="61"/>
      <c r="BO747" s="61"/>
      <c r="BP747" s="61"/>
      <c r="CT747" s="61"/>
      <c r="CU747" s="61"/>
      <c r="CV747" s="61"/>
      <c r="CW747" s="61"/>
      <c r="CX747" s="61"/>
    </row>
    <row r="748" spans="1:102" ht="15.75" customHeight="1">
      <c r="A748" s="61"/>
      <c r="B748" s="61"/>
      <c r="C748" s="61"/>
      <c r="D748" s="61"/>
      <c r="AX748" s="61"/>
      <c r="AY748" s="61"/>
      <c r="AZ748" s="61"/>
      <c r="BN748" s="61"/>
      <c r="BO748" s="61"/>
      <c r="BP748" s="61"/>
      <c r="CT748" s="61"/>
      <c r="CU748" s="61"/>
      <c r="CV748" s="61"/>
      <c r="CW748" s="61"/>
      <c r="CX748" s="61"/>
    </row>
    <row r="749" spans="1:102" ht="15.75" customHeight="1">
      <c r="A749" s="61"/>
      <c r="B749" s="61"/>
      <c r="C749" s="61"/>
      <c r="D749" s="61"/>
      <c r="AX749" s="61"/>
      <c r="AY749" s="61"/>
      <c r="AZ749" s="61"/>
      <c r="BN749" s="61"/>
      <c r="BO749" s="61"/>
      <c r="BP749" s="61"/>
      <c r="CT749" s="61"/>
      <c r="CU749" s="61"/>
      <c r="CV749" s="61"/>
      <c r="CW749" s="61"/>
      <c r="CX749" s="61"/>
    </row>
    <row r="750" spans="1:102" ht="15.75" customHeight="1">
      <c r="A750" s="61"/>
      <c r="B750" s="61"/>
      <c r="C750" s="61"/>
      <c r="D750" s="61"/>
      <c r="AX750" s="61"/>
      <c r="AY750" s="61"/>
      <c r="AZ750" s="61"/>
      <c r="BN750" s="61"/>
      <c r="BO750" s="61"/>
      <c r="BP750" s="61"/>
      <c r="CT750" s="61"/>
      <c r="CU750" s="61"/>
      <c r="CV750" s="61"/>
      <c r="CW750" s="61"/>
      <c r="CX750" s="61"/>
    </row>
    <row r="751" spans="1:102" ht="15.75" customHeight="1">
      <c r="A751" s="61"/>
      <c r="B751" s="61"/>
      <c r="C751" s="61"/>
      <c r="D751" s="61"/>
      <c r="AX751" s="61"/>
      <c r="AY751" s="61"/>
      <c r="AZ751" s="61"/>
      <c r="BN751" s="61"/>
      <c r="BO751" s="61"/>
      <c r="BP751" s="61"/>
      <c r="CT751" s="61"/>
      <c r="CU751" s="61"/>
      <c r="CV751" s="61"/>
      <c r="CW751" s="61"/>
      <c r="CX751" s="61"/>
    </row>
    <row r="752" spans="1:102" ht="15.75" customHeight="1">
      <c r="A752" s="61"/>
      <c r="B752" s="61"/>
      <c r="C752" s="61"/>
      <c r="D752" s="61"/>
      <c r="AX752" s="61"/>
      <c r="AY752" s="61"/>
      <c r="AZ752" s="61"/>
      <c r="BN752" s="61"/>
      <c r="BO752" s="61"/>
      <c r="BP752" s="61"/>
      <c r="CT752" s="61"/>
      <c r="CU752" s="61"/>
      <c r="CV752" s="61"/>
      <c r="CW752" s="61"/>
      <c r="CX752" s="61"/>
    </row>
    <row r="753" spans="1:102" ht="15.75" customHeight="1">
      <c r="A753" s="61"/>
      <c r="B753" s="61"/>
      <c r="C753" s="61"/>
      <c r="D753" s="61"/>
      <c r="AX753" s="61"/>
      <c r="AY753" s="61"/>
      <c r="AZ753" s="61"/>
      <c r="BN753" s="61"/>
      <c r="BO753" s="61"/>
      <c r="BP753" s="61"/>
      <c r="CT753" s="61"/>
      <c r="CU753" s="61"/>
      <c r="CV753" s="61"/>
      <c r="CW753" s="61"/>
      <c r="CX753" s="61"/>
    </row>
    <row r="754" spans="1:102" ht="15.75" customHeight="1">
      <c r="A754" s="61"/>
      <c r="B754" s="61"/>
      <c r="C754" s="61"/>
      <c r="D754" s="61"/>
      <c r="AX754" s="61"/>
      <c r="AY754" s="61"/>
      <c r="AZ754" s="61"/>
      <c r="BN754" s="61"/>
      <c r="BO754" s="61"/>
      <c r="BP754" s="61"/>
      <c r="CT754" s="61"/>
      <c r="CU754" s="61"/>
      <c r="CV754" s="61"/>
      <c r="CW754" s="61"/>
      <c r="CX754" s="61"/>
    </row>
    <row r="755" spans="1:102" ht="15.75" customHeight="1">
      <c r="A755" s="61"/>
      <c r="B755" s="61"/>
      <c r="C755" s="61"/>
      <c r="D755" s="61"/>
      <c r="AX755" s="61"/>
      <c r="AY755" s="61"/>
      <c r="AZ755" s="61"/>
      <c r="BN755" s="61"/>
      <c r="BO755" s="61"/>
      <c r="BP755" s="61"/>
      <c r="CT755" s="61"/>
      <c r="CU755" s="61"/>
      <c r="CV755" s="61"/>
      <c r="CW755" s="61"/>
      <c r="CX755" s="61"/>
    </row>
    <row r="756" spans="1:102" ht="15.75" customHeight="1">
      <c r="A756" s="61"/>
      <c r="B756" s="61"/>
      <c r="C756" s="61"/>
      <c r="D756" s="61"/>
      <c r="AX756" s="61"/>
      <c r="AY756" s="61"/>
      <c r="AZ756" s="61"/>
      <c r="BN756" s="61"/>
      <c r="BO756" s="61"/>
      <c r="BP756" s="61"/>
      <c r="CT756" s="61"/>
      <c r="CU756" s="61"/>
      <c r="CV756" s="61"/>
      <c r="CW756" s="61"/>
      <c r="CX756" s="61"/>
    </row>
    <row r="757" spans="1:102" ht="15.75" customHeight="1">
      <c r="A757" s="61"/>
      <c r="B757" s="61"/>
      <c r="C757" s="61"/>
      <c r="D757" s="61"/>
      <c r="AX757" s="61"/>
      <c r="AY757" s="61"/>
      <c r="AZ757" s="61"/>
      <c r="BN757" s="61"/>
      <c r="BO757" s="61"/>
      <c r="BP757" s="61"/>
      <c r="CT757" s="61"/>
      <c r="CU757" s="61"/>
      <c r="CV757" s="61"/>
      <c r="CW757" s="61"/>
      <c r="CX757" s="61"/>
    </row>
    <row r="758" spans="1:102" ht="15.75" customHeight="1">
      <c r="A758" s="61"/>
      <c r="B758" s="61"/>
      <c r="C758" s="61"/>
      <c r="D758" s="61"/>
      <c r="AX758" s="61"/>
      <c r="AY758" s="61"/>
      <c r="AZ758" s="61"/>
      <c r="BN758" s="61"/>
      <c r="BO758" s="61"/>
      <c r="BP758" s="61"/>
      <c r="CT758" s="61"/>
      <c r="CU758" s="61"/>
      <c r="CV758" s="61"/>
      <c r="CW758" s="61"/>
      <c r="CX758" s="61"/>
    </row>
    <row r="759" spans="1:102" ht="15.75" customHeight="1">
      <c r="A759" s="61"/>
      <c r="B759" s="61"/>
      <c r="C759" s="61"/>
      <c r="D759" s="61"/>
      <c r="AX759" s="61"/>
      <c r="AY759" s="61"/>
      <c r="AZ759" s="61"/>
      <c r="BN759" s="61"/>
      <c r="BO759" s="61"/>
      <c r="BP759" s="61"/>
      <c r="CT759" s="61"/>
      <c r="CU759" s="61"/>
      <c r="CV759" s="61"/>
      <c r="CW759" s="61"/>
      <c r="CX759" s="61"/>
    </row>
    <row r="760" spans="1:102" ht="15.75" customHeight="1">
      <c r="A760" s="61"/>
      <c r="B760" s="61"/>
      <c r="C760" s="61"/>
      <c r="D760" s="61"/>
      <c r="AX760" s="61"/>
      <c r="AY760" s="61"/>
      <c r="AZ760" s="61"/>
      <c r="BN760" s="61"/>
      <c r="BO760" s="61"/>
      <c r="BP760" s="61"/>
      <c r="CT760" s="61"/>
      <c r="CU760" s="61"/>
      <c r="CV760" s="61"/>
      <c r="CW760" s="61"/>
      <c r="CX760" s="61"/>
    </row>
    <row r="761" spans="1:102" ht="15.75" customHeight="1">
      <c r="A761" s="61"/>
      <c r="B761" s="61"/>
      <c r="C761" s="61"/>
      <c r="D761" s="61"/>
      <c r="AX761" s="61"/>
      <c r="AY761" s="61"/>
      <c r="AZ761" s="61"/>
      <c r="BN761" s="61"/>
      <c r="BO761" s="61"/>
      <c r="BP761" s="61"/>
      <c r="CT761" s="61"/>
      <c r="CU761" s="61"/>
      <c r="CV761" s="61"/>
      <c r="CW761" s="61"/>
      <c r="CX761" s="61"/>
    </row>
    <row r="762" spans="1:102" ht="15.75" customHeight="1">
      <c r="A762" s="61"/>
      <c r="B762" s="61"/>
      <c r="C762" s="61"/>
      <c r="D762" s="61"/>
      <c r="AX762" s="61"/>
      <c r="AY762" s="61"/>
      <c r="AZ762" s="61"/>
      <c r="BN762" s="61"/>
      <c r="BO762" s="61"/>
      <c r="BP762" s="61"/>
      <c r="CT762" s="61"/>
      <c r="CU762" s="61"/>
      <c r="CV762" s="61"/>
      <c r="CW762" s="61"/>
      <c r="CX762" s="61"/>
    </row>
    <row r="763" spans="1:102" ht="15.75" customHeight="1">
      <c r="A763" s="61"/>
      <c r="B763" s="61"/>
      <c r="C763" s="61"/>
      <c r="D763" s="61"/>
      <c r="AX763" s="61"/>
      <c r="AY763" s="61"/>
      <c r="AZ763" s="61"/>
      <c r="BN763" s="61"/>
      <c r="BO763" s="61"/>
      <c r="BP763" s="61"/>
      <c r="CT763" s="61"/>
      <c r="CU763" s="61"/>
      <c r="CV763" s="61"/>
      <c r="CW763" s="61"/>
      <c r="CX763" s="61"/>
    </row>
    <row r="764" spans="1:102" ht="15.75" customHeight="1">
      <c r="A764" s="61"/>
      <c r="B764" s="61"/>
      <c r="C764" s="61"/>
      <c r="D764" s="61"/>
      <c r="AX764" s="61"/>
      <c r="AY764" s="61"/>
      <c r="AZ764" s="61"/>
      <c r="BN764" s="61"/>
      <c r="BO764" s="61"/>
      <c r="BP764" s="61"/>
      <c r="CT764" s="61"/>
      <c r="CU764" s="61"/>
      <c r="CV764" s="61"/>
      <c r="CW764" s="61"/>
      <c r="CX764" s="61"/>
    </row>
    <row r="765" spans="1:102" ht="15.75" customHeight="1">
      <c r="A765" s="61"/>
      <c r="B765" s="61"/>
      <c r="C765" s="61"/>
      <c r="D765" s="61"/>
      <c r="AX765" s="61"/>
      <c r="AY765" s="61"/>
      <c r="AZ765" s="61"/>
      <c r="BN765" s="61"/>
      <c r="BO765" s="61"/>
      <c r="BP765" s="61"/>
      <c r="CT765" s="61"/>
      <c r="CU765" s="61"/>
      <c r="CV765" s="61"/>
      <c r="CW765" s="61"/>
      <c r="CX765" s="61"/>
    </row>
    <row r="766" spans="1:102" ht="15.75" customHeight="1">
      <c r="A766" s="61"/>
      <c r="B766" s="61"/>
      <c r="C766" s="61"/>
      <c r="D766" s="61"/>
      <c r="AX766" s="61"/>
      <c r="AY766" s="61"/>
      <c r="AZ766" s="61"/>
      <c r="BN766" s="61"/>
      <c r="BO766" s="61"/>
      <c r="BP766" s="61"/>
      <c r="CT766" s="61"/>
      <c r="CU766" s="61"/>
      <c r="CV766" s="61"/>
      <c r="CW766" s="61"/>
      <c r="CX766" s="61"/>
    </row>
    <row r="767" spans="1:102" ht="15.75" customHeight="1">
      <c r="A767" s="61"/>
      <c r="B767" s="61"/>
      <c r="C767" s="61"/>
      <c r="D767" s="61"/>
      <c r="AX767" s="61"/>
      <c r="AY767" s="61"/>
      <c r="AZ767" s="61"/>
      <c r="BN767" s="61"/>
      <c r="BO767" s="61"/>
      <c r="BP767" s="61"/>
      <c r="CT767" s="61"/>
      <c r="CU767" s="61"/>
      <c r="CV767" s="61"/>
      <c r="CW767" s="61"/>
      <c r="CX767" s="61"/>
    </row>
    <row r="768" spans="1:102" ht="15.75" customHeight="1">
      <c r="A768" s="61"/>
      <c r="B768" s="61"/>
      <c r="C768" s="61"/>
      <c r="D768" s="61"/>
      <c r="AX768" s="61"/>
      <c r="AY768" s="61"/>
      <c r="AZ768" s="61"/>
      <c r="BN768" s="61"/>
      <c r="BO768" s="61"/>
      <c r="BP768" s="61"/>
      <c r="CT768" s="61"/>
      <c r="CU768" s="61"/>
      <c r="CV768" s="61"/>
      <c r="CW768" s="61"/>
      <c r="CX768" s="61"/>
    </row>
    <row r="769" spans="1:102" ht="15.75" customHeight="1">
      <c r="A769" s="61"/>
      <c r="B769" s="61"/>
      <c r="C769" s="61"/>
      <c r="D769" s="61"/>
      <c r="AX769" s="61"/>
      <c r="AY769" s="61"/>
      <c r="AZ769" s="61"/>
      <c r="BN769" s="61"/>
      <c r="BO769" s="61"/>
      <c r="BP769" s="61"/>
      <c r="CT769" s="61"/>
      <c r="CU769" s="61"/>
      <c r="CV769" s="61"/>
      <c r="CW769" s="61"/>
      <c r="CX769" s="61"/>
    </row>
    <row r="770" spans="1:102" ht="15.75" customHeight="1">
      <c r="A770" s="61"/>
      <c r="B770" s="61"/>
      <c r="C770" s="61"/>
      <c r="D770" s="61"/>
      <c r="AX770" s="61"/>
      <c r="AY770" s="61"/>
      <c r="AZ770" s="61"/>
      <c r="BN770" s="61"/>
      <c r="BO770" s="61"/>
      <c r="BP770" s="61"/>
      <c r="CT770" s="61"/>
      <c r="CU770" s="61"/>
      <c r="CV770" s="61"/>
      <c r="CW770" s="61"/>
      <c r="CX770" s="61"/>
    </row>
    <row r="771" spans="1:102" ht="15.75" customHeight="1">
      <c r="A771" s="61"/>
      <c r="B771" s="61"/>
      <c r="C771" s="61"/>
      <c r="D771" s="61"/>
      <c r="AX771" s="61"/>
      <c r="AY771" s="61"/>
      <c r="AZ771" s="61"/>
      <c r="BN771" s="61"/>
      <c r="BO771" s="61"/>
      <c r="BP771" s="61"/>
      <c r="CT771" s="61"/>
      <c r="CU771" s="61"/>
      <c r="CV771" s="61"/>
      <c r="CW771" s="61"/>
      <c r="CX771" s="61"/>
    </row>
    <row r="772" spans="1:102" ht="15.75" customHeight="1">
      <c r="A772" s="61"/>
      <c r="B772" s="61"/>
      <c r="C772" s="61"/>
      <c r="D772" s="61"/>
      <c r="AX772" s="61"/>
      <c r="AY772" s="61"/>
      <c r="AZ772" s="61"/>
      <c r="BN772" s="61"/>
      <c r="BO772" s="61"/>
      <c r="BP772" s="61"/>
      <c r="CT772" s="61"/>
      <c r="CU772" s="61"/>
      <c r="CV772" s="61"/>
      <c r="CW772" s="61"/>
      <c r="CX772" s="61"/>
    </row>
    <row r="773" spans="1:102" ht="15.75" customHeight="1">
      <c r="A773" s="61"/>
      <c r="B773" s="61"/>
      <c r="C773" s="61"/>
      <c r="D773" s="61"/>
      <c r="AX773" s="61"/>
      <c r="AY773" s="61"/>
      <c r="AZ773" s="61"/>
      <c r="BN773" s="61"/>
      <c r="BO773" s="61"/>
      <c r="BP773" s="61"/>
      <c r="CT773" s="61"/>
      <c r="CU773" s="61"/>
      <c r="CV773" s="61"/>
      <c r="CW773" s="61"/>
      <c r="CX773" s="61"/>
    </row>
    <row r="774" spans="1:102" ht="15.75" customHeight="1">
      <c r="A774" s="61"/>
      <c r="B774" s="61"/>
      <c r="C774" s="61"/>
      <c r="D774" s="61"/>
      <c r="AX774" s="61"/>
      <c r="AY774" s="61"/>
      <c r="AZ774" s="61"/>
      <c r="BN774" s="61"/>
      <c r="BO774" s="61"/>
      <c r="BP774" s="61"/>
      <c r="CT774" s="61"/>
      <c r="CU774" s="61"/>
      <c r="CV774" s="61"/>
      <c r="CW774" s="61"/>
      <c r="CX774" s="61"/>
    </row>
    <row r="775" spans="1:102" ht="15.75" customHeight="1">
      <c r="A775" s="61"/>
      <c r="B775" s="61"/>
      <c r="C775" s="61"/>
      <c r="D775" s="61"/>
      <c r="AX775" s="61"/>
      <c r="AY775" s="61"/>
      <c r="AZ775" s="61"/>
      <c r="BN775" s="61"/>
      <c r="BO775" s="61"/>
      <c r="BP775" s="61"/>
      <c r="CT775" s="61"/>
      <c r="CU775" s="61"/>
      <c r="CV775" s="61"/>
      <c r="CW775" s="61"/>
      <c r="CX775" s="61"/>
    </row>
    <row r="776" spans="1:102" ht="15.75" customHeight="1">
      <c r="A776" s="61"/>
      <c r="B776" s="61"/>
      <c r="C776" s="61"/>
      <c r="D776" s="61"/>
      <c r="AX776" s="61"/>
      <c r="AY776" s="61"/>
      <c r="AZ776" s="61"/>
      <c r="BN776" s="61"/>
      <c r="BO776" s="61"/>
      <c r="BP776" s="61"/>
      <c r="CT776" s="61"/>
      <c r="CU776" s="61"/>
      <c r="CV776" s="61"/>
      <c r="CW776" s="61"/>
      <c r="CX776" s="61"/>
    </row>
    <row r="777" spans="1:102" ht="15.75" customHeight="1">
      <c r="A777" s="61"/>
      <c r="B777" s="61"/>
      <c r="C777" s="61"/>
      <c r="D777" s="61"/>
      <c r="AX777" s="61"/>
      <c r="AY777" s="61"/>
      <c r="AZ777" s="61"/>
      <c r="BN777" s="61"/>
      <c r="BO777" s="61"/>
      <c r="BP777" s="61"/>
      <c r="CT777" s="61"/>
      <c r="CU777" s="61"/>
      <c r="CV777" s="61"/>
      <c r="CW777" s="61"/>
      <c r="CX777" s="61"/>
    </row>
    <row r="778" spans="1:102" ht="15.75" customHeight="1">
      <c r="A778" s="61"/>
      <c r="B778" s="61"/>
      <c r="C778" s="61"/>
      <c r="D778" s="61"/>
      <c r="AX778" s="61"/>
      <c r="AY778" s="61"/>
      <c r="AZ778" s="61"/>
      <c r="BN778" s="61"/>
      <c r="BO778" s="61"/>
      <c r="BP778" s="61"/>
      <c r="CT778" s="61"/>
      <c r="CU778" s="61"/>
      <c r="CV778" s="61"/>
      <c r="CW778" s="61"/>
      <c r="CX778" s="61"/>
    </row>
    <row r="779" spans="1:102" ht="15.75" customHeight="1">
      <c r="A779" s="61"/>
      <c r="B779" s="61"/>
      <c r="C779" s="61"/>
      <c r="D779" s="61"/>
      <c r="AX779" s="61"/>
      <c r="AY779" s="61"/>
      <c r="AZ779" s="61"/>
      <c r="BN779" s="61"/>
      <c r="BO779" s="61"/>
      <c r="BP779" s="61"/>
      <c r="CT779" s="61"/>
      <c r="CU779" s="61"/>
      <c r="CV779" s="61"/>
      <c r="CW779" s="61"/>
      <c r="CX779" s="61"/>
    </row>
    <row r="780" spans="1:102" ht="15.75" customHeight="1">
      <c r="A780" s="61"/>
      <c r="B780" s="61"/>
      <c r="C780" s="61"/>
      <c r="D780" s="61"/>
      <c r="AX780" s="61"/>
      <c r="AY780" s="61"/>
      <c r="AZ780" s="61"/>
      <c r="BN780" s="61"/>
      <c r="BO780" s="61"/>
      <c r="BP780" s="61"/>
      <c r="CT780" s="61"/>
      <c r="CU780" s="61"/>
      <c r="CV780" s="61"/>
      <c r="CW780" s="61"/>
      <c r="CX780" s="61"/>
    </row>
    <row r="781" spans="1:102" ht="15.75" customHeight="1">
      <c r="A781" s="61"/>
      <c r="B781" s="61"/>
      <c r="C781" s="61"/>
      <c r="D781" s="61"/>
      <c r="AX781" s="61"/>
      <c r="AY781" s="61"/>
      <c r="AZ781" s="61"/>
      <c r="BN781" s="61"/>
      <c r="BO781" s="61"/>
      <c r="BP781" s="61"/>
      <c r="CT781" s="61"/>
      <c r="CU781" s="61"/>
      <c r="CV781" s="61"/>
      <c r="CW781" s="61"/>
      <c r="CX781" s="61"/>
    </row>
    <row r="782" spans="1:102" ht="15.75" customHeight="1">
      <c r="A782" s="61"/>
      <c r="B782" s="61"/>
      <c r="C782" s="61"/>
      <c r="D782" s="61"/>
      <c r="AX782" s="61"/>
      <c r="AY782" s="61"/>
      <c r="AZ782" s="61"/>
      <c r="BN782" s="61"/>
      <c r="BO782" s="61"/>
      <c r="BP782" s="61"/>
      <c r="CT782" s="61"/>
      <c r="CU782" s="61"/>
      <c r="CV782" s="61"/>
      <c r="CW782" s="61"/>
      <c r="CX782" s="61"/>
    </row>
    <row r="783" spans="1:102" ht="15.75" customHeight="1">
      <c r="A783" s="61"/>
      <c r="B783" s="61"/>
      <c r="C783" s="61"/>
      <c r="D783" s="61"/>
      <c r="AX783" s="61"/>
      <c r="AY783" s="61"/>
      <c r="AZ783" s="61"/>
      <c r="BN783" s="61"/>
      <c r="BO783" s="61"/>
      <c r="BP783" s="61"/>
      <c r="CT783" s="61"/>
      <c r="CU783" s="61"/>
      <c r="CV783" s="61"/>
      <c r="CW783" s="61"/>
      <c r="CX783" s="61"/>
    </row>
    <row r="784" spans="1:102" ht="15.75" customHeight="1">
      <c r="A784" s="61"/>
      <c r="B784" s="61"/>
      <c r="C784" s="61"/>
      <c r="D784" s="61"/>
      <c r="AX784" s="61"/>
      <c r="AY784" s="61"/>
      <c r="AZ784" s="61"/>
      <c r="BN784" s="61"/>
      <c r="BO784" s="61"/>
      <c r="BP784" s="61"/>
      <c r="CT784" s="61"/>
      <c r="CU784" s="61"/>
      <c r="CV784" s="61"/>
      <c r="CW784" s="61"/>
      <c r="CX784" s="61"/>
    </row>
    <row r="785" spans="1:102" ht="15.75" customHeight="1">
      <c r="A785" s="61"/>
      <c r="B785" s="61"/>
      <c r="C785" s="61"/>
      <c r="D785" s="61"/>
      <c r="AX785" s="61"/>
      <c r="AY785" s="61"/>
      <c r="AZ785" s="61"/>
      <c r="BN785" s="61"/>
      <c r="BO785" s="61"/>
      <c r="BP785" s="61"/>
      <c r="CT785" s="61"/>
      <c r="CU785" s="61"/>
      <c r="CV785" s="61"/>
      <c r="CW785" s="61"/>
      <c r="CX785" s="61"/>
    </row>
    <row r="786" spans="1:102" ht="15.75" customHeight="1">
      <c r="A786" s="61"/>
      <c r="B786" s="61"/>
      <c r="C786" s="61"/>
      <c r="D786" s="61"/>
      <c r="AX786" s="61"/>
      <c r="AY786" s="61"/>
      <c r="AZ786" s="61"/>
      <c r="BN786" s="61"/>
      <c r="BO786" s="61"/>
      <c r="BP786" s="61"/>
      <c r="CT786" s="61"/>
      <c r="CU786" s="61"/>
      <c r="CV786" s="61"/>
      <c r="CW786" s="61"/>
      <c r="CX786" s="61"/>
    </row>
    <row r="787" spans="1:102" ht="15.75" customHeight="1">
      <c r="A787" s="61"/>
      <c r="B787" s="61"/>
      <c r="C787" s="61"/>
      <c r="D787" s="61"/>
      <c r="AX787" s="61"/>
      <c r="AY787" s="61"/>
      <c r="AZ787" s="61"/>
      <c r="BN787" s="61"/>
      <c r="BO787" s="61"/>
      <c r="BP787" s="61"/>
      <c r="CT787" s="61"/>
      <c r="CU787" s="61"/>
      <c r="CV787" s="61"/>
      <c r="CW787" s="61"/>
      <c r="CX787" s="61"/>
    </row>
    <row r="788" spans="1:102" ht="15.75" customHeight="1">
      <c r="A788" s="61"/>
      <c r="B788" s="61"/>
      <c r="C788" s="61"/>
      <c r="D788" s="61"/>
      <c r="AX788" s="61"/>
      <c r="AY788" s="61"/>
      <c r="AZ788" s="61"/>
      <c r="BN788" s="61"/>
      <c r="BO788" s="61"/>
      <c r="BP788" s="61"/>
      <c r="CT788" s="61"/>
      <c r="CU788" s="61"/>
      <c r="CV788" s="61"/>
      <c r="CW788" s="61"/>
      <c r="CX788" s="61"/>
    </row>
    <row r="789" spans="1:102" ht="15.75" customHeight="1">
      <c r="A789" s="61"/>
      <c r="B789" s="61"/>
      <c r="C789" s="61"/>
      <c r="D789" s="61"/>
      <c r="AX789" s="61"/>
      <c r="AY789" s="61"/>
      <c r="AZ789" s="61"/>
      <c r="BN789" s="61"/>
      <c r="BO789" s="61"/>
      <c r="BP789" s="61"/>
      <c r="CT789" s="61"/>
      <c r="CU789" s="61"/>
      <c r="CV789" s="61"/>
      <c r="CW789" s="61"/>
      <c r="CX789" s="61"/>
    </row>
    <row r="790" spans="1:102" ht="15.75" customHeight="1">
      <c r="A790" s="61"/>
      <c r="B790" s="61"/>
      <c r="C790" s="61"/>
      <c r="D790" s="61"/>
      <c r="AX790" s="61"/>
      <c r="AY790" s="61"/>
      <c r="AZ790" s="61"/>
      <c r="BN790" s="61"/>
      <c r="BO790" s="61"/>
      <c r="BP790" s="61"/>
      <c r="CT790" s="61"/>
      <c r="CU790" s="61"/>
      <c r="CV790" s="61"/>
      <c r="CW790" s="61"/>
      <c r="CX790" s="61"/>
    </row>
    <row r="791" spans="1:102" ht="15.75" customHeight="1">
      <c r="A791" s="61"/>
      <c r="B791" s="61"/>
      <c r="C791" s="61"/>
      <c r="D791" s="61"/>
      <c r="AX791" s="61"/>
      <c r="AY791" s="61"/>
      <c r="AZ791" s="61"/>
      <c r="BN791" s="61"/>
      <c r="BO791" s="61"/>
      <c r="BP791" s="61"/>
      <c r="CT791" s="61"/>
      <c r="CU791" s="61"/>
      <c r="CV791" s="61"/>
      <c r="CW791" s="61"/>
      <c r="CX791" s="61"/>
    </row>
    <row r="792" spans="1:102" ht="15.75" customHeight="1">
      <c r="A792" s="61"/>
      <c r="B792" s="61"/>
      <c r="C792" s="61"/>
      <c r="D792" s="61"/>
      <c r="AX792" s="61"/>
      <c r="AY792" s="61"/>
      <c r="AZ792" s="61"/>
      <c r="BN792" s="61"/>
      <c r="BO792" s="61"/>
      <c r="BP792" s="61"/>
      <c r="CT792" s="61"/>
      <c r="CU792" s="61"/>
      <c r="CV792" s="61"/>
      <c r="CW792" s="61"/>
      <c r="CX792" s="61"/>
    </row>
    <row r="793" spans="1:102" ht="15.75" customHeight="1">
      <c r="A793" s="61"/>
      <c r="B793" s="61"/>
      <c r="C793" s="61"/>
      <c r="D793" s="61"/>
      <c r="AX793" s="61"/>
      <c r="AY793" s="61"/>
      <c r="AZ793" s="61"/>
      <c r="BN793" s="61"/>
      <c r="BO793" s="61"/>
      <c r="BP793" s="61"/>
      <c r="CT793" s="61"/>
      <c r="CU793" s="61"/>
      <c r="CV793" s="61"/>
      <c r="CW793" s="61"/>
      <c r="CX793" s="61"/>
    </row>
    <row r="794" spans="1:102" ht="15.75" customHeight="1">
      <c r="A794" s="61"/>
      <c r="B794" s="61"/>
      <c r="C794" s="61"/>
      <c r="D794" s="61"/>
      <c r="AX794" s="61"/>
      <c r="AY794" s="61"/>
      <c r="AZ794" s="61"/>
      <c r="BN794" s="61"/>
      <c r="BO794" s="61"/>
      <c r="BP794" s="61"/>
      <c r="CT794" s="61"/>
      <c r="CU794" s="61"/>
      <c r="CV794" s="61"/>
      <c r="CW794" s="61"/>
      <c r="CX794" s="61"/>
    </row>
    <row r="795" spans="1:102" ht="15.75" customHeight="1">
      <c r="A795" s="61"/>
      <c r="B795" s="61"/>
      <c r="C795" s="61"/>
      <c r="D795" s="61"/>
      <c r="AX795" s="61"/>
      <c r="AY795" s="61"/>
      <c r="AZ795" s="61"/>
      <c r="BN795" s="61"/>
      <c r="BO795" s="61"/>
      <c r="BP795" s="61"/>
      <c r="CT795" s="61"/>
      <c r="CU795" s="61"/>
      <c r="CV795" s="61"/>
      <c r="CW795" s="61"/>
      <c r="CX795" s="61"/>
    </row>
    <row r="796" spans="1:102" ht="15.75" customHeight="1">
      <c r="A796" s="61"/>
      <c r="B796" s="61"/>
      <c r="C796" s="61"/>
      <c r="D796" s="61"/>
      <c r="AX796" s="61"/>
      <c r="AY796" s="61"/>
      <c r="AZ796" s="61"/>
      <c r="BN796" s="61"/>
      <c r="BO796" s="61"/>
      <c r="BP796" s="61"/>
      <c r="CT796" s="61"/>
      <c r="CU796" s="61"/>
      <c r="CV796" s="61"/>
      <c r="CW796" s="61"/>
      <c r="CX796" s="61"/>
    </row>
    <row r="797" spans="1:102" ht="15.75" customHeight="1">
      <c r="A797" s="61"/>
      <c r="B797" s="61"/>
      <c r="C797" s="61"/>
      <c r="D797" s="61"/>
      <c r="AX797" s="61"/>
      <c r="AY797" s="61"/>
      <c r="AZ797" s="61"/>
      <c r="BN797" s="61"/>
      <c r="BO797" s="61"/>
      <c r="BP797" s="61"/>
      <c r="CT797" s="61"/>
      <c r="CU797" s="61"/>
      <c r="CV797" s="61"/>
      <c r="CW797" s="61"/>
      <c r="CX797" s="61"/>
    </row>
    <row r="798" spans="1:102" ht="15.75" customHeight="1">
      <c r="A798" s="61"/>
      <c r="B798" s="61"/>
      <c r="C798" s="61"/>
      <c r="D798" s="61"/>
      <c r="AX798" s="61"/>
      <c r="AY798" s="61"/>
      <c r="AZ798" s="61"/>
      <c r="BN798" s="61"/>
      <c r="BO798" s="61"/>
      <c r="BP798" s="61"/>
      <c r="CT798" s="61"/>
      <c r="CU798" s="61"/>
      <c r="CV798" s="61"/>
      <c r="CW798" s="61"/>
      <c r="CX798" s="61"/>
    </row>
    <row r="799" spans="1:102" ht="15.75" customHeight="1">
      <c r="A799" s="61"/>
      <c r="B799" s="61"/>
      <c r="C799" s="61"/>
      <c r="D799" s="61"/>
      <c r="AX799" s="61"/>
      <c r="AY799" s="61"/>
      <c r="AZ799" s="61"/>
      <c r="BN799" s="61"/>
      <c r="BO799" s="61"/>
      <c r="BP799" s="61"/>
      <c r="CT799" s="61"/>
      <c r="CU799" s="61"/>
      <c r="CV799" s="61"/>
      <c r="CW799" s="61"/>
      <c r="CX799" s="61"/>
    </row>
    <row r="800" spans="1:102" ht="15.75" customHeight="1">
      <c r="A800" s="61"/>
      <c r="B800" s="61"/>
      <c r="C800" s="61"/>
      <c r="D800" s="61"/>
      <c r="AX800" s="61"/>
      <c r="AY800" s="61"/>
      <c r="AZ800" s="61"/>
      <c r="BN800" s="61"/>
      <c r="BO800" s="61"/>
      <c r="BP800" s="61"/>
      <c r="CT800" s="61"/>
      <c r="CU800" s="61"/>
      <c r="CV800" s="61"/>
      <c r="CW800" s="61"/>
      <c r="CX800" s="61"/>
    </row>
    <row r="801" spans="1:102" ht="15.75" customHeight="1">
      <c r="A801" s="61"/>
      <c r="B801" s="61"/>
      <c r="C801" s="61"/>
      <c r="D801" s="61"/>
      <c r="AX801" s="61"/>
      <c r="AY801" s="61"/>
      <c r="AZ801" s="61"/>
      <c r="BN801" s="61"/>
      <c r="BO801" s="61"/>
      <c r="BP801" s="61"/>
      <c r="CT801" s="61"/>
      <c r="CU801" s="61"/>
      <c r="CV801" s="61"/>
      <c r="CW801" s="61"/>
      <c r="CX801" s="61"/>
    </row>
    <row r="802" spans="1:102" ht="15.75" customHeight="1">
      <c r="A802" s="61"/>
      <c r="B802" s="61"/>
      <c r="C802" s="61"/>
      <c r="D802" s="61"/>
      <c r="AX802" s="61"/>
      <c r="AY802" s="61"/>
      <c r="AZ802" s="61"/>
      <c r="BN802" s="61"/>
      <c r="BO802" s="61"/>
      <c r="BP802" s="61"/>
      <c r="CT802" s="61"/>
      <c r="CU802" s="61"/>
      <c r="CV802" s="61"/>
      <c r="CW802" s="61"/>
      <c r="CX802" s="61"/>
    </row>
    <row r="803" spans="1:102" ht="15.75" customHeight="1">
      <c r="A803" s="61"/>
      <c r="B803" s="61"/>
      <c r="C803" s="61"/>
      <c r="D803" s="61"/>
      <c r="AX803" s="61"/>
      <c r="AY803" s="61"/>
      <c r="AZ803" s="61"/>
      <c r="BN803" s="61"/>
      <c r="BO803" s="61"/>
      <c r="BP803" s="61"/>
      <c r="CT803" s="61"/>
      <c r="CU803" s="61"/>
      <c r="CV803" s="61"/>
      <c r="CW803" s="61"/>
      <c r="CX803" s="61"/>
    </row>
    <row r="804" spans="1:102" ht="15.75" customHeight="1">
      <c r="A804" s="61"/>
      <c r="B804" s="61"/>
      <c r="C804" s="61"/>
      <c r="D804" s="61"/>
      <c r="AX804" s="61"/>
      <c r="AY804" s="61"/>
      <c r="AZ804" s="61"/>
      <c r="BN804" s="61"/>
      <c r="BO804" s="61"/>
      <c r="BP804" s="61"/>
      <c r="CT804" s="61"/>
      <c r="CU804" s="61"/>
      <c r="CV804" s="61"/>
      <c r="CW804" s="61"/>
      <c r="CX804" s="61"/>
    </row>
    <row r="805" spans="1:102" ht="15.75" customHeight="1">
      <c r="A805" s="61"/>
      <c r="B805" s="61"/>
      <c r="C805" s="61"/>
      <c r="D805" s="61"/>
      <c r="AX805" s="61"/>
      <c r="AY805" s="61"/>
      <c r="AZ805" s="61"/>
      <c r="BN805" s="61"/>
      <c r="BO805" s="61"/>
      <c r="BP805" s="61"/>
      <c r="CT805" s="61"/>
      <c r="CU805" s="61"/>
      <c r="CV805" s="61"/>
      <c r="CW805" s="61"/>
      <c r="CX805" s="61"/>
    </row>
    <row r="806" spans="1:102" ht="15.75" customHeight="1">
      <c r="A806" s="61"/>
      <c r="B806" s="61"/>
      <c r="C806" s="61"/>
      <c r="D806" s="61"/>
      <c r="AX806" s="61"/>
      <c r="AY806" s="61"/>
      <c r="AZ806" s="61"/>
      <c r="BN806" s="61"/>
      <c r="BO806" s="61"/>
      <c r="BP806" s="61"/>
      <c r="CT806" s="61"/>
      <c r="CU806" s="61"/>
      <c r="CV806" s="61"/>
      <c r="CW806" s="61"/>
      <c r="CX806" s="61"/>
    </row>
    <row r="807" spans="1:102" ht="15.75" customHeight="1">
      <c r="A807" s="61"/>
      <c r="B807" s="61"/>
      <c r="C807" s="61"/>
      <c r="D807" s="61"/>
      <c r="AX807" s="61"/>
      <c r="AY807" s="61"/>
      <c r="AZ807" s="61"/>
      <c r="BN807" s="61"/>
      <c r="BO807" s="61"/>
      <c r="BP807" s="61"/>
      <c r="CT807" s="61"/>
      <c r="CU807" s="61"/>
      <c r="CV807" s="61"/>
      <c r="CW807" s="61"/>
      <c r="CX807" s="61"/>
    </row>
    <row r="808" spans="1:102" ht="15.75" customHeight="1">
      <c r="A808" s="61"/>
      <c r="B808" s="61"/>
      <c r="C808" s="61"/>
      <c r="D808" s="61"/>
      <c r="AX808" s="61"/>
      <c r="AY808" s="61"/>
      <c r="AZ808" s="61"/>
      <c r="BN808" s="61"/>
      <c r="BO808" s="61"/>
      <c r="BP808" s="61"/>
      <c r="CT808" s="61"/>
      <c r="CU808" s="61"/>
      <c r="CV808" s="61"/>
      <c r="CW808" s="61"/>
      <c r="CX808" s="61"/>
    </row>
    <row r="809" spans="1:102" ht="15.75" customHeight="1">
      <c r="A809" s="61"/>
      <c r="B809" s="61"/>
      <c r="C809" s="61"/>
      <c r="D809" s="61"/>
      <c r="AX809" s="61"/>
      <c r="AY809" s="61"/>
      <c r="AZ809" s="61"/>
      <c r="BN809" s="61"/>
      <c r="BO809" s="61"/>
      <c r="BP809" s="61"/>
      <c r="CT809" s="61"/>
      <c r="CU809" s="61"/>
      <c r="CV809" s="61"/>
      <c r="CW809" s="61"/>
      <c r="CX809" s="61"/>
    </row>
    <row r="810" spans="1:102" ht="15.75" customHeight="1">
      <c r="A810" s="61"/>
      <c r="B810" s="61"/>
      <c r="C810" s="61"/>
      <c r="D810" s="61"/>
      <c r="AX810" s="61"/>
      <c r="AY810" s="61"/>
      <c r="AZ810" s="61"/>
      <c r="BN810" s="61"/>
      <c r="BO810" s="61"/>
      <c r="BP810" s="61"/>
      <c r="CT810" s="61"/>
      <c r="CU810" s="61"/>
      <c r="CV810" s="61"/>
      <c r="CW810" s="61"/>
      <c r="CX810" s="61"/>
    </row>
    <row r="811" spans="1:102" ht="15.75" customHeight="1">
      <c r="A811" s="61"/>
      <c r="B811" s="61"/>
      <c r="C811" s="61"/>
      <c r="D811" s="61"/>
      <c r="AX811" s="61"/>
      <c r="AY811" s="61"/>
      <c r="AZ811" s="61"/>
      <c r="BN811" s="61"/>
      <c r="BO811" s="61"/>
      <c r="BP811" s="61"/>
      <c r="CT811" s="61"/>
      <c r="CU811" s="61"/>
      <c r="CV811" s="61"/>
      <c r="CW811" s="61"/>
      <c r="CX811" s="61"/>
    </row>
    <row r="812" spans="1:102" ht="15.75" customHeight="1">
      <c r="A812" s="61"/>
      <c r="B812" s="61"/>
      <c r="C812" s="61"/>
      <c r="D812" s="61"/>
      <c r="AX812" s="61"/>
      <c r="AY812" s="61"/>
      <c r="AZ812" s="61"/>
      <c r="BN812" s="61"/>
      <c r="BO812" s="61"/>
      <c r="BP812" s="61"/>
      <c r="CT812" s="61"/>
      <c r="CU812" s="61"/>
      <c r="CV812" s="61"/>
      <c r="CW812" s="61"/>
      <c r="CX812" s="61"/>
    </row>
    <row r="813" spans="1:102" ht="15.75" customHeight="1">
      <c r="A813" s="61"/>
      <c r="B813" s="61"/>
      <c r="C813" s="61"/>
      <c r="D813" s="61"/>
      <c r="AX813" s="61"/>
      <c r="AY813" s="61"/>
      <c r="AZ813" s="61"/>
      <c r="BN813" s="61"/>
      <c r="BO813" s="61"/>
      <c r="BP813" s="61"/>
      <c r="CT813" s="61"/>
      <c r="CU813" s="61"/>
      <c r="CV813" s="61"/>
      <c r="CW813" s="61"/>
      <c r="CX813" s="61"/>
    </row>
    <row r="814" spans="1:102" ht="15.75" customHeight="1">
      <c r="A814" s="61"/>
      <c r="B814" s="61"/>
      <c r="C814" s="61"/>
      <c r="D814" s="61"/>
      <c r="AX814" s="61"/>
      <c r="AY814" s="61"/>
      <c r="AZ814" s="61"/>
      <c r="BN814" s="61"/>
      <c r="BO814" s="61"/>
      <c r="BP814" s="61"/>
      <c r="CT814" s="61"/>
      <c r="CU814" s="61"/>
      <c r="CV814" s="61"/>
      <c r="CW814" s="61"/>
      <c r="CX814" s="61"/>
    </row>
    <row r="815" spans="1:102" ht="15.75" customHeight="1">
      <c r="A815" s="61"/>
      <c r="B815" s="61"/>
      <c r="C815" s="61"/>
      <c r="D815" s="61"/>
      <c r="AX815" s="61"/>
      <c r="AY815" s="61"/>
      <c r="AZ815" s="61"/>
      <c r="BN815" s="61"/>
      <c r="BO815" s="61"/>
      <c r="BP815" s="61"/>
      <c r="CT815" s="61"/>
      <c r="CU815" s="61"/>
      <c r="CV815" s="61"/>
      <c r="CW815" s="61"/>
      <c r="CX815" s="61"/>
    </row>
    <row r="816" spans="1:102" ht="15.75" customHeight="1">
      <c r="A816" s="61"/>
      <c r="B816" s="61"/>
      <c r="C816" s="61"/>
      <c r="D816" s="61"/>
      <c r="AX816" s="61"/>
      <c r="AY816" s="61"/>
      <c r="AZ816" s="61"/>
      <c r="BN816" s="61"/>
      <c r="BO816" s="61"/>
      <c r="BP816" s="61"/>
      <c r="CT816" s="61"/>
      <c r="CU816" s="61"/>
      <c r="CV816" s="61"/>
      <c r="CW816" s="61"/>
      <c r="CX816" s="61"/>
    </row>
    <row r="817" spans="1:102" ht="15.75" customHeight="1">
      <c r="A817" s="61"/>
      <c r="B817" s="61"/>
      <c r="C817" s="61"/>
      <c r="D817" s="61"/>
      <c r="AX817" s="61"/>
      <c r="AY817" s="61"/>
      <c r="AZ817" s="61"/>
      <c r="BN817" s="61"/>
      <c r="BO817" s="61"/>
      <c r="BP817" s="61"/>
      <c r="CT817" s="61"/>
      <c r="CU817" s="61"/>
      <c r="CV817" s="61"/>
      <c r="CW817" s="61"/>
      <c r="CX817" s="61"/>
    </row>
    <row r="818" spans="1:102" ht="15.75" customHeight="1">
      <c r="A818" s="61"/>
      <c r="B818" s="61"/>
      <c r="C818" s="61"/>
      <c r="D818" s="61"/>
      <c r="AX818" s="61"/>
      <c r="AY818" s="61"/>
      <c r="AZ818" s="61"/>
      <c r="BN818" s="61"/>
      <c r="BO818" s="61"/>
      <c r="BP818" s="61"/>
      <c r="CT818" s="61"/>
      <c r="CU818" s="61"/>
      <c r="CV818" s="61"/>
      <c r="CW818" s="61"/>
      <c r="CX818" s="61"/>
    </row>
    <row r="819" spans="1:102" ht="15.75" customHeight="1">
      <c r="A819" s="61"/>
      <c r="B819" s="61"/>
      <c r="C819" s="61"/>
      <c r="D819" s="61"/>
      <c r="AX819" s="61"/>
      <c r="AY819" s="61"/>
      <c r="AZ819" s="61"/>
      <c r="BN819" s="61"/>
      <c r="BO819" s="61"/>
      <c r="BP819" s="61"/>
      <c r="CT819" s="61"/>
      <c r="CU819" s="61"/>
      <c r="CV819" s="61"/>
      <c r="CW819" s="61"/>
      <c r="CX819" s="61"/>
    </row>
    <row r="820" spans="1:102" ht="15.75" customHeight="1">
      <c r="A820" s="61"/>
      <c r="B820" s="61"/>
      <c r="C820" s="61"/>
      <c r="D820" s="61"/>
      <c r="AX820" s="61"/>
      <c r="AY820" s="61"/>
      <c r="AZ820" s="61"/>
      <c r="BN820" s="61"/>
      <c r="BO820" s="61"/>
      <c r="BP820" s="61"/>
      <c r="CT820" s="61"/>
      <c r="CU820" s="61"/>
      <c r="CV820" s="61"/>
      <c r="CW820" s="61"/>
      <c r="CX820" s="61"/>
    </row>
    <row r="821" spans="1:102" ht="15.75" customHeight="1">
      <c r="A821" s="61"/>
      <c r="B821" s="61"/>
      <c r="C821" s="61"/>
      <c r="D821" s="61"/>
      <c r="AX821" s="61"/>
      <c r="AY821" s="61"/>
      <c r="AZ821" s="61"/>
      <c r="BN821" s="61"/>
      <c r="BO821" s="61"/>
      <c r="BP821" s="61"/>
      <c r="CT821" s="61"/>
      <c r="CU821" s="61"/>
      <c r="CV821" s="61"/>
      <c r="CW821" s="61"/>
      <c r="CX821" s="61"/>
    </row>
    <row r="822" spans="1:102" ht="15.75" customHeight="1">
      <c r="A822" s="61"/>
      <c r="B822" s="61"/>
      <c r="C822" s="61"/>
      <c r="D822" s="61"/>
      <c r="AX822" s="61"/>
      <c r="AY822" s="61"/>
      <c r="AZ822" s="61"/>
      <c r="BN822" s="61"/>
      <c r="BO822" s="61"/>
      <c r="BP822" s="61"/>
      <c r="CT822" s="61"/>
      <c r="CU822" s="61"/>
      <c r="CV822" s="61"/>
      <c r="CW822" s="61"/>
      <c r="CX822" s="61"/>
    </row>
    <row r="823" spans="1:102" ht="15.75" customHeight="1">
      <c r="A823" s="61"/>
      <c r="B823" s="61"/>
      <c r="C823" s="61"/>
      <c r="D823" s="61"/>
      <c r="AX823" s="61"/>
      <c r="AY823" s="61"/>
      <c r="AZ823" s="61"/>
      <c r="BN823" s="61"/>
      <c r="BO823" s="61"/>
      <c r="BP823" s="61"/>
      <c r="CT823" s="61"/>
      <c r="CU823" s="61"/>
      <c r="CV823" s="61"/>
      <c r="CW823" s="61"/>
      <c r="CX823" s="61"/>
    </row>
    <row r="824" spans="1:102" ht="15.75" customHeight="1">
      <c r="A824" s="61"/>
      <c r="B824" s="61"/>
      <c r="C824" s="61"/>
      <c r="D824" s="61"/>
      <c r="AX824" s="61"/>
      <c r="AY824" s="61"/>
      <c r="AZ824" s="61"/>
      <c r="BN824" s="61"/>
      <c r="BO824" s="61"/>
      <c r="BP824" s="61"/>
      <c r="CT824" s="61"/>
      <c r="CU824" s="61"/>
      <c r="CV824" s="61"/>
      <c r="CW824" s="61"/>
      <c r="CX824" s="61"/>
    </row>
    <row r="825" spans="1:102" ht="15.75" customHeight="1">
      <c r="A825" s="61"/>
      <c r="B825" s="61"/>
      <c r="C825" s="61"/>
      <c r="D825" s="61"/>
      <c r="AX825" s="61"/>
      <c r="AY825" s="61"/>
      <c r="AZ825" s="61"/>
      <c r="BN825" s="61"/>
      <c r="BO825" s="61"/>
      <c r="BP825" s="61"/>
      <c r="CT825" s="61"/>
      <c r="CU825" s="61"/>
      <c r="CV825" s="61"/>
      <c r="CW825" s="61"/>
      <c r="CX825" s="61"/>
    </row>
    <row r="826" spans="1:102" ht="15.75" customHeight="1">
      <c r="A826" s="61"/>
      <c r="B826" s="61"/>
      <c r="C826" s="61"/>
      <c r="D826" s="61"/>
      <c r="AX826" s="61"/>
      <c r="AY826" s="61"/>
      <c r="AZ826" s="61"/>
      <c r="BN826" s="61"/>
      <c r="BO826" s="61"/>
      <c r="BP826" s="61"/>
      <c r="CT826" s="61"/>
      <c r="CU826" s="61"/>
      <c r="CV826" s="61"/>
      <c r="CW826" s="61"/>
      <c r="CX826" s="61"/>
    </row>
    <row r="827" spans="1:102" ht="15.75" customHeight="1">
      <c r="A827" s="61"/>
      <c r="B827" s="61"/>
      <c r="C827" s="61"/>
      <c r="D827" s="61"/>
      <c r="AX827" s="61"/>
      <c r="AY827" s="61"/>
      <c r="AZ827" s="61"/>
      <c r="BN827" s="61"/>
      <c r="BO827" s="61"/>
      <c r="BP827" s="61"/>
      <c r="CT827" s="61"/>
      <c r="CU827" s="61"/>
      <c r="CV827" s="61"/>
      <c r="CW827" s="61"/>
      <c r="CX827" s="61"/>
    </row>
    <row r="828" spans="1:102" ht="15.75" customHeight="1">
      <c r="A828" s="61"/>
      <c r="B828" s="61"/>
      <c r="C828" s="61"/>
      <c r="D828" s="61"/>
      <c r="AX828" s="61"/>
      <c r="AY828" s="61"/>
      <c r="AZ828" s="61"/>
      <c r="BN828" s="61"/>
      <c r="BO828" s="61"/>
      <c r="BP828" s="61"/>
      <c r="CT828" s="61"/>
      <c r="CU828" s="61"/>
      <c r="CV828" s="61"/>
      <c r="CW828" s="61"/>
      <c r="CX828" s="61"/>
    </row>
    <row r="829" spans="1:102" ht="15.75" customHeight="1">
      <c r="A829" s="61"/>
      <c r="B829" s="61"/>
      <c r="C829" s="61"/>
      <c r="D829" s="61"/>
      <c r="AX829" s="61"/>
      <c r="AY829" s="61"/>
      <c r="AZ829" s="61"/>
      <c r="BN829" s="61"/>
      <c r="BO829" s="61"/>
      <c r="BP829" s="61"/>
      <c r="CT829" s="61"/>
      <c r="CU829" s="61"/>
      <c r="CV829" s="61"/>
      <c r="CW829" s="61"/>
      <c r="CX829" s="61"/>
    </row>
    <row r="830" spans="1:102" ht="15.75" customHeight="1">
      <c r="A830" s="61"/>
      <c r="B830" s="61"/>
      <c r="C830" s="61"/>
      <c r="D830" s="61"/>
      <c r="AX830" s="61"/>
      <c r="AY830" s="61"/>
      <c r="AZ830" s="61"/>
      <c r="BN830" s="61"/>
      <c r="BO830" s="61"/>
      <c r="BP830" s="61"/>
      <c r="CT830" s="61"/>
      <c r="CU830" s="61"/>
      <c r="CV830" s="61"/>
      <c r="CW830" s="61"/>
      <c r="CX830" s="61"/>
    </row>
    <row r="831" spans="1:102" ht="15.75" customHeight="1">
      <c r="A831" s="61"/>
      <c r="B831" s="61"/>
      <c r="C831" s="61"/>
      <c r="D831" s="61"/>
      <c r="AX831" s="61"/>
      <c r="AY831" s="61"/>
      <c r="AZ831" s="61"/>
      <c r="BN831" s="61"/>
      <c r="BO831" s="61"/>
      <c r="BP831" s="61"/>
      <c r="CT831" s="61"/>
      <c r="CU831" s="61"/>
      <c r="CV831" s="61"/>
      <c r="CW831" s="61"/>
      <c r="CX831" s="61"/>
    </row>
    <row r="832" spans="1:102" ht="15.75" customHeight="1">
      <c r="A832" s="61"/>
      <c r="B832" s="61"/>
      <c r="C832" s="61"/>
      <c r="D832" s="61"/>
      <c r="AX832" s="61"/>
      <c r="AY832" s="61"/>
      <c r="AZ832" s="61"/>
      <c r="BN832" s="61"/>
      <c r="BO832" s="61"/>
      <c r="BP832" s="61"/>
      <c r="CT832" s="61"/>
      <c r="CU832" s="61"/>
      <c r="CV832" s="61"/>
      <c r="CW832" s="61"/>
      <c r="CX832" s="61"/>
    </row>
    <row r="833" spans="1:102" ht="15.75" customHeight="1">
      <c r="A833" s="61"/>
      <c r="B833" s="61"/>
      <c r="C833" s="61"/>
      <c r="D833" s="61"/>
      <c r="AX833" s="61"/>
      <c r="AY833" s="61"/>
      <c r="AZ833" s="61"/>
      <c r="BN833" s="61"/>
      <c r="BO833" s="61"/>
      <c r="BP833" s="61"/>
      <c r="CT833" s="61"/>
      <c r="CU833" s="61"/>
      <c r="CV833" s="61"/>
      <c r="CW833" s="61"/>
      <c r="CX833" s="61"/>
    </row>
    <row r="834" spans="1:102" ht="15.75" customHeight="1">
      <c r="A834" s="61"/>
      <c r="B834" s="61"/>
      <c r="C834" s="61"/>
      <c r="D834" s="61"/>
      <c r="AX834" s="61"/>
      <c r="AY834" s="61"/>
      <c r="AZ834" s="61"/>
      <c r="BN834" s="61"/>
      <c r="BO834" s="61"/>
      <c r="BP834" s="61"/>
      <c r="CT834" s="61"/>
      <c r="CU834" s="61"/>
      <c r="CV834" s="61"/>
      <c r="CW834" s="61"/>
      <c r="CX834" s="61"/>
    </row>
    <row r="835" spans="1:102" ht="15.75" customHeight="1">
      <c r="A835" s="61"/>
      <c r="B835" s="61"/>
      <c r="C835" s="61"/>
      <c r="D835" s="61"/>
      <c r="AX835" s="61"/>
      <c r="AY835" s="61"/>
      <c r="AZ835" s="61"/>
      <c r="BN835" s="61"/>
      <c r="BO835" s="61"/>
      <c r="BP835" s="61"/>
      <c r="CT835" s="61"/>
      <c r="CU835" s="61"/>
      <c r="CV835" s="61"/>
      <c r="CW835" s="61"/>
      <c r="CX835" s="61"/>
    </row>
    <row r="836" spans="1:102" ht="15.75" customHeight="1">
      <c r="A836" s="61"/>
      <c r="B836" s="61"/>
      <c r="C836" s="61"/>
      <c r="D836" s="61"/>
      <c r="AX836" s="61"/>
      <c r="AY836" s="61"/>
      <c r="AZ836" s="61"/>
      <c r="BN836" s="61"/>
      <c r="BO836" s="61"/>
      <c r="BP836" s="61"/>
      <c r="CT836" s="61"/>
      <c r="CU836" s="61"/>
      <c r="CV836" s="61"/>
      <c r="CW836" s="61"/>
      <c r="CX836" s="61"/>
    </row>
    <row r="837" spans="1:102" ht="15.75" customHeight="1">
      <c r="A837" s="61"/>
      <c r="B837" s="61"/>
      <c r="C837" s="61"/>
      <c r="D837" s="61"/>
      <c r="AX837" s="61"/>
      <c r="AY837" s="61"/>
      <c r="AZ837" s="61"/>
      <c r="BN837" s="61"/>
      <c r="BO837" s="61"/>
      <c r="BP837" s="61"/>
      <c r="CT837" s="61"/>
      <c r="CU837" s="61"/>
      <c r="CV837" s="61"/>
      <c r="CW837" s="61"/>
      <c r="CX837" s="61"/>
    </row>
    <row r="838" spans="1:102" ht="15.75" customHeight="1">
      <c r="A838" s="61"/>
      <c r="B838" s="61"/>
      <c r="C838" s="61"/>
      <c r="D838" s="61"/>
      <c r="AX838" s="61"/>
      <c r="AY838" s="61"/>
      <c r="AZ838" s="61"/>
      <c r="BN838" s="61"/>
      <c r="BO838" s="61"/>
      <c r="BP838" s="61"/>
      <c r="CT838" s="61"/>
      <c r="CU838" s="61"/>
      <c r="CV838" s="61"/>
      <c r="CW838" s="61"/>
      <c r="CX838" s="61"/>
    </row>
    <row r="839" spans="1:102" ht="15.75" customHeight="1">
      <c r="A839" s="61"/>
      <c r="B839" s="61"/>
      <c r="C839" s="61"/>
      <c r="D839" s="61"/>
      <c r="AX839" s="61"/>
      <c r="AY839" s="61"/>
      <c r="AZ839" s="61"/>
      <c r="BN839" s="61"/>
      <c r="BO839" s="61"/>
      <c r="BP839" s="61"/>
      <c r="CT839" s="61"/>
      <c r="CU839" s="61"/>
      <c r="CV839" s="61"/>
      <c r="CW839" s="61"/>
      <c r="CX839" s="61"/>
    </row>
    <row r="840" spans="1:102" ht="15.75" customHeight="1">
      <c r="A840" s="61"/>
      <c r="B840" s="61"/>
      <c r="C840" s="61"/>
      <c r="D840" s="61"/>
      <c r="AX840" s="61"/>
      <c r="AY840" s="61"/>
      <c r="AZ840" s="61"/>
      <c r="BN840" s="61"/>
      <c r="BO840" s="61"/>
      <c r="BP840" s="61"/>
      <c r="CT840" s="61"/>
      <c r="CU840" s="61"/>
      <c r="CV840" s="61"/>
      <c r="CW840" s="61"/>
      <c r="CX840" s="61"/>
    </row>
    <row r="841" spans="1:102" ht="15.75" customHeight="1">
      <c r="A841" s="61"/>
      <c r="B841" s="61"/>
      <c r="C841" s="61"/>
      <c r="D841" s="61"/>
      <c r="AX841" s="61"/>
      <c r="AY841" s="61"/>
      <c r="AZ841" s="61"/>
      <c r="BN841" s="61"/>
      <c r="BO841" s="61"/>
      <c r="BP841" s="61"/>
      <c r="CT841" s="61"/>
      <c r="CU841" s="61"/>
      <c r="CV841" s="61"/>
      <c r="CW841" s="61"/>
      <c r="CX841" s="61"/>
    </row>
    <row r="842" spans="1:102" ht="15.75" customHeight="1">
      <c r="A842" s="61"/>
      <c r="B842" s="61"/>
      <c r="C842" s="61"/>
      <c r="D842" s="61"/>
      <c r="AX842" s="61"/>
      <c r="AY842" s="61"/>
      <c r="AZ842" s="61"/>
      <c r="BN842" s="61"/>
      <c r="BO842" s="61"/>
      <c r="BP842" s="61"/>
      <c r="CT842" s="61"/>
      <c r="CU842" s="61"/>
      <c r="CV842" s="61"/>
      <c r="CW842" s="61"/>
      <c r="CX842" s="61"/>
    </row>
    <row r="843" spans="1:102" ht="15.75" customHeight="1">
      <c r="A843" s="61"/>
      <c r="B843" s="61"/>
      <c r="C843" s="61"/>
      <c r="D843" s="61"/>
      <c r="AX843" s="61"/>
      <c r="AY843" s="61"/>
      <c r="AZ843" s="61"/>
      <c r="BN843" s="61"/>
      <c r="BO843" s="61"/>
      <c r="BP843" s="61"/>
      <c r="CT843" s="61"/>
      <c r="CU843" s="61"/>
      <c r="CV843" s="61"/>
      <c r="CW843" s="61"/>
      <c r="CX843" s="61"/>
    </row>
    <row r="844" spans="1:102" ht="15.75" customHeight="1">
      <c r="A844" s="61"/>
      <c r="B844" s="61"/>
      <c r="C844" s="61"/>
      <c r="D844" s="61"/>
      <c r="AX844" s="61"/>
      <c r="AY844" s="61"/>
      <c r="AZ844" s="61"/>
      <c r="BN844" s="61"/>
      <c r="BO844" s="61"/>
      <c r="BP844" s="61"/>
      <c r="CT844" s="61"/>
      <c r="CU844" s="61"/>
      <c r="CV844" s="61"/>
      <c r="CW844" s="61"/>
      <c r="CX844" s="61"/>
    </row>
    <row r="845" spans="1:102" ht="15.75" customHeight="1">
      <c r="A845" s="61"/>
      <c r="B845" s="61"/>
      <c r="C845" s="61"/>
      <c r="D845" s="61"/>
      <c r="AX845" s="61"/>
      <c r="AY845" s="61"/>
      <c r="AZ845" s="61"/>
      <c r="BN845" s="61"/>
      <c r="BO845" s="61"/>
      <c r="BP845" s="61"/>
      <c r="CT845" s="61"/>
      <c r="CU845" s="61"/>
      <c r="CV845" s="61"/>
      <c r="CW845" s="61"/>
      <c r="CX845" s="61"/>
    </row>
    <row r="846" spans="1:102" ht="15.75" customHeight="1">
      <c r="A846" s="61"/>
      <c r="B846" s="61"/>
      <c r="C846" s="61"/>
      <c r="D846" s="61"/>
      <c r="AX846" s="61"/>
      <c r="AY846" s="61"/>
      <c r="AZ846" s="61"/>
      <c r="BN846" s="61"/>
      <c r="BO846" s="61"/>
      <c r="BP846" s="61"/>
      <c r="CT846" s="61"/>
      <c r="CU846" s="61"/>
      <c r="CV846" s="61"/>
      <c r="CW846" s="61"/>
      <c r="CX846" s="61"/>
    </row>
    <row r="847" spans="1:102" ht="15.75" customHeight="1">
      <c r="A847" s="61"/>
      <c r="B847" s="61"/>
      <c r="C847" s="61"/>
      <c r="D847" s="61"/>
      <c r="AX847" s="61"/>
      <c r="AY847" s="61"/>
      <c r="AZ847" s="61"/>
      <c r="BN847" s="61"/>
      <c r="BO847" s="61"/>
      <c r="BP847" s="61"/>
      <c r="CT847" s="61"/>
      <c r="CU847" s="61"/>
      <c r="CV847" s="61"/>
      <c r="CW847" s="61"/>
      <c r="CX847" s="61"/>
    </row>
    <row r="848" spans="1:102" ht="15.75" customHeight="1">
      <c r="A848" s="61"/>
      <c r="B848" s="61"/>
      <c r="C848" s="61"/>
      <c r="D848" s="61"/>
      <c r="AX848" s="61"/>
      <c r="AY848" s="61"/>
      <c r="AZ848" s="61"/>
      <c r="BN848" s="61"/>
      <c r="BO848" s="61"/>
      <c r="BP848" s="61"/>
      <c r="CT848" s="61"/>
      <c r="CU848" s="61"/>
      <c r="CV848" s="61"/>
      <c r="CW848" s="61"/>
      <c r="CX848" s="61"/>
    </row>
    <row r="849" spans="1:102" ht="15.75" customHeight="1">
      <c r="A849" s="61"/>
      <c r="B849" s="61"/>
      <c r="C849" s="61"/>
      <c r="D849" s="61"/>
      <c r="AX849" s="61"/>
      <c r="AY849" s="61"/>
      <c r="AZ849" s="61"/>
      <c r="BN849" s="61"/>
      <c r="BO849" s="61"/>
      <c r="BP849" s="61"/>
      <c r="CT849" s="61"/>
      <c r="CU849" s="61"/>
      <c r="CV849" s="61"/>
      <c r="CW849" s="61"/>
      <c r="CX849" s="61"/>
    </row>
    <row r="850" spans="1:102" ht="15.75" customHeight="1">
      <c r="A850" s="61"/>
      <c r="B850" s="61"/>
      <c r="C850" s="61"/>
      <c r="D850" s="61"/>
      <c r="AX850" s="61"/>
      <c r="AY850" s="61"/>
      <c r="AZ850" s="61"/>
      <c r="BN850" s="61"/>
      <c r="BO850" s="61"/>
      <c r="BP850" s="61"/>
      <c r="CT850" s="61"/>
      <c r="CU850" s="61"/>
      <c r="CV850" s="61"/>
      <c r="CW850" s="61"/>
      <c r="CX850" s="61"/>
    </row>
    <row r="851" spans="1:102" ht="15.75" customHeight="1">
      <c r="A851" s="61"/>
      <c r="B851" s="61"/>
      <c r="C851" s="61"/>
      <c r="D851" s="61"/>
      <c r="AX851" s="61"/>
      <c r="AY851" s="61"/>
      <c r="AZ851" s="61"/>
      <c r="BN851" s="61"/>
      <c r="BO851" s="61"/>
      <c r="BP851" s="61"/>
      <c r="CT851" s="61"/>
      <c r="CU851" s="61"/>
      <c r="CV851" s="61"/>
      <c r="CW851" s="61"/>
      <c r="CX851" s="61"/>
    </row>
    <row r="852" spans="1:102" ht="15.75" customHeight="1">
      <c r="A852" s="61"/>
      <c r="B852" s="61"/>
      <c r="C852" s="61"/>
      <c r="D852" s="61"/>
      <c r="AX852" s="61"/>
      <c r="AY852" s="61"/>
      <c r="AZ852" s="61"/>
      <c r="BN852" s="61"/>
      <c r="BO852" s="61"/>
      <c r="BP852" s="61"/>
      <c r="CT852" s="61"/>
      <c r="CU852" s="61"/>
      <c r="CV852" s="61"/>
      <c r="CW852" s="61"/>
      <c r="CX852" s="61"/>
    </row>
    <row r="853" spans="1:102" ht="15.75" customHeight="1">
      <c r="A853" s="61"/>
      <c r="B853" s="61"/>
      <c r="C853" s="61"/>
      <c r="D853" s="61"/>
      <c r="AX853" s="61"/>
      <c r="AY853" s="61"/>
      <c r="AZ853" s="61"/>
      <c r="BN853" s="61"/>
      <c r="BO853" s="61"/>
      <c r="BP853" s="61"/>
      <c r="CT853" s="61"/>
      <c r="CU853" s="61"/>
      <c r="CV853" s="61"/>
      <c r="CW853" s="61"/>
      <c r="CX853" s="61"/>
    </row>
    <row r="854" spans="1:102" ht="15.75" customHeight="1">
      <c r="A854" s="61"/>
      <c r="B854" s="61"/>
      <c r="C854" s="61"/>
      <c r="D854" s="61"/>
      <c r="AX854" s="61"/>
      <c r="AY854" s="61"/>
      <c r="AZ854" s="61"/>
      <c r="BN854" s="61"/>
      <c r="BO854" s="61"/>
      <c r="BP854" s="61"/>
      <c r="CT854" s="61"/>
      <c r="CU854" s="61"/>
      <c r="CV854" s="61"/>
      <c r="CW854" s="61"/>
      <c r="CX854" s="61"/>
    </row>
    <row r="855" spans="1:102" ht="15.75" customHeight="1">
      <c r="A855" s="61"/>
      <c r="B855" s="61"/>
      <c r="C855" s="61"/>
      <c r="D855" s="61"/>
      <c r="AX855" s="61"/>
      <c r="AY855" s="61"/>
      <c r="AZ855" s="61"/>
      <c r="BN855" s="61"/>
      <c r="BO855" s="61"/>
      <c r="BP855" s="61"/>
      <c r="CT855" s="61"/>
      <c r="CU855" s="61"/>
      <c r="CV855" s="61"/>
      <c r="CW855" s="61"/>
      <c r="CX855" s="61"/>
    </row>
    <row r="856" spans="1:102" ht="15.75" customHeight="1">
      <c r="A856" s="61"/>
      <c r="B856" s="61"/>
      <c r="C856" s="61"/>
      <c r="D856" s="61"/>
      <c r="AX856" s="61"/>
      <c r="AY856" s="61"/>
      <c r="AZ856" s="61"/>
      <c r="BN856" s="61"/>
      <c r="BO856" s="61"/>
      <c r="BP856" s="61"/>
      <c r="CT856" s="61"/>
      <c r="CU856" s="61"/>
      <c r="CV856" s="61"/>
      <c r="CW856" s="61"/>
      <c r="CX856" s="61"/>
    </row>
    <row r="857" spans="1:102" ht="15.75" customHeight="1">
      <c r="A857" s="61"/>
      <c r="B857" s="61"/>
      <c r="C857" s="61"/>
      <c r="D857" s="61"/>
      <c r="AX857" s="61"/>
      <c r="AY857" s="61"/>
      <c r="AZ857" s="61"/>
      <c r="BN857" s="61"/>
      <c r="BO857" s="61"/>
      <c r="BP857" s="61"/>
      <c r="CT857" s="61"/>
      <c r="CU857" s="61"/>
      <c r="CV857" s="61"/>
      <c r="CW857" s="61"/>
      <c r="CX857" s="61"/>
    </row>
    <row r="858" spans="1:102" ht="15.75" customHeight="1">
      <c r="A858" s="61"/>
      <c r="B858" s="61"/>
      <c r="C858" s="61"/>
      <c r="D858" s="61"/>
      <c r="AX858" s="61"/>
      <c r="AY858" s="61"/>
      <c r="AZ858" s="61"/>
      <c r="BN858" s="61"/>
      <c r="BO858" s="61"/>
      <c r="BP858" s="61"/>
      <c r="CT858" s="61"/>
      <c r="CU858" s="61"/>
      <c r="CV858" s="61"/>
      <c r="CW858" s="61"/>
      <c r="CX858" s="61"/>
    </row>
    <row r="859" spans="1:102" ht="15.75" customHeight="1">
      <c r="A859" s="61"/>
      <c r="B859" s="61"/>
      <c r="C859" s="61"/>
      <c r="D859" s="61"/>
      <c r="AX859" s="61"/>
      <c r="AY859" s="61"/>
      <c r="AZ859" s="61"/>
      <c r="BN859" s="61"/>
      <c r="BO859" s="61"/>
      <c r="BP859" s="61"/>
      <c r="CT859" s="61"/>
      <c r="CU859" s="61"/>
      <c r="CV859" s="61"/>
      <c r="CW859" s="61"/>
      <c r="CX859" s="61"/>
    </row>
    <row r="860" spans="1:102" ht="15.75" customHeight="1">
      <c r="A860" s="61"/>
      <c r="B860" s="61"/>
      <c r="C860" s="61"/>
      <c r="D860" s="61"/>
      <c r="AX860" s="61"/>
      <c r="AY860" s="61"/>
      <c r="AZ860" s="61"/>
      <c r="BN860" s="61"/>
      <c r="BO860" s="61"/>
      <c r="BP860" s="61"/>
      <c r="CT860" s="61"/>
      <c r="CU860" s="61"/>
      <c r="CV860" s="61"/>
      <c r="CW860" s="61"/>
      <c r="CX860" s="61"/>
    </row>
    <row r="861" spans="1:102" ht="15.75" customHeight="1">
      <c r="A861" s="61"/>
      <c r="B861" s="61"/>
      <c r="C861" s="61"/>
      <c r="D861" s="61"/>
      <c r="AX861" s="61"/>
      <c r="AY861" s="61"/>
      <c r="AZ861" s="61"/>
      <c r="BN861" s="61"/>
      <c r="BO861" s="61"/>
      <c r="BP861" s="61"/>
      <c r="CT861" s="61"/>
      <c r="CU861" s="61"/>
      <c r="CV861" s="61"/>
      <c r="CW861" s="61"/>
      <c r="CX861" s="61"/>
    </row>
    <row r="862" spans="1:102" ht="15.75" customHeight="1">
      <c r="A862" s="61"/>
      <c r="B862" s="61"/>
      <c r="C862" s="61"/>
      <c r="D862" s="61"/>
      <c r="AX862" s="61"/>
      <c r="AY862" s="61"/>
      <c r="AZ862" s="61"/>
      <c r="BN862" s="61"/>
      <c r="BO862" s="61"/>
      <c r="BP862" s="61"/>
      <c r="CT862" s="61"/>
      <c r="CU862" s="61"/>
      <c r="CV862" s="61"/>
      <c r="CW862" s="61"/>
      <c r="CX862" s="61"/>
    </row>
    <row r="863" spans="1:102" ht="15.75" customHeight="1">
      <c r="A863" s="61"/>
      <c r="B863" s="61"/>
      <c r="C863" s="61"/>
      <c r="D863" s="61"/>
      <c r="AX863" s="61"/>
      <c r="AY863" s="61"/>
      <c r="AZ863" s="61"/>
      <c r="BN863" s="61"/>
      <c r="BO863" s="61"/>
      <c r="BP863" s="61"/>
      <c r="CT863" s="61"/>
      <c r="CU863" s="61"/>
      <c r="CV863" s="61"/>
      <c r="CW863" s="61"/>
      <c r="CX863" s="61"/>
    </row>
    <row r="864" spans="1:102" ht="15.75" customHeight="1">
      <c r="A864" s="61"/>
      <c r="B864" s="61"/>
      <c r="C864" s="61"/>
      <c r="D864" s="61"/>
      <c r="AX864" s="61"/>
      <c r="AY864" s="61"/>
      <c r="AZ864" s="61"/>
      <c r="BN864" s="61"/>
      <c r="BO864" s="61"/>
      <c r="BP864" s="61"/>
      <c r="CT864" s="61"/>
      <c r="CU864" s="61"/>
      <c r="CV864" s="61"/>
      <c r="CW864" s="61"/>
      <c r="CX864" s="61"/>
    </row>
    <row r="865" spans="1:102" ht="15.75" customHeight="1">
      <c r="A865" s="61"/>
      <c r="B865" s="61"/>
      <c r="C865" s="61"/>
      <c r="D865" s="61"/>
      <c r="AX865" s="61"/>
      <c r="AY865" s="61"/>
      <c r="AZ865" s="61"/>
      <c r="BN865" s="61"/>
      <c r="BO865" s="61"/>
      <c r="BP865" s="61"/>
      <c r="CT865" s="61"/>
      <c r="CU865" s="61"/>
      <c r="CV865" s="61"/>
      <c r="CW865" s="61"/>
      <c r="CX865" s="61"/>
    </row>
    <row r="866" spans="1:102" ht="15.75" customHeight="1">
      <c r="A866" s="61"/>
      <c r="B866" s="61"/>
      <c r="C866" s="61"/>
      <c r="D866" s="61"/>
      <c r="AX866" s="61"/>
      <c r="AY866" s="61"/>
      <c r="AZ866" s="61"/>
      <c r="BN866" s="61"/>
      <c r="BO866" s="61"/>
      <c r="BP866" s="61"/>
      <c r="CT866" s="61"/>
      <c r="CU866" s="61"/>
      <c r="CV866" s="61"/>
      <c r="CW866" s="61"/>
      <c r="CX866" s="61"/>
    </row>
    <row r="867" spans="1:102" ht="15.75" customHeight="1">
      <c r="A867" s="61"/>
      <c r="B867" s="61"/>
      <c r="C867" s="61"/>
      <c r="D867" s="61"/>
      <c r="AX867" s="61"/>
      <c r="AY867" s="61"/>
      <c r="AZ867" s="61"/>
      <c r="BN867" s="61"/>
      <c r="BO867" s="61"/>
      <c r="BP867" s="61"/>
      <c r="CT867" s="61"/>
      <c r="CU867" s="61"/>
      <c r="CV867" s="61"/>
      <c r="CW867" s="61"/>
      <c r="CX867" s="61"/>
    </row>
    <row r="868" spans="1:102" ht="15.75" customHeight="1">
      <c r="A868" s="61"/>
      <c r="B868" s="61"/>
      <c r="C868" s="61"/>
      <c r="D868" s="61"/>
      <c r="AX868" s="61"/>
      <c r="AY868" s="61"/>
      <c r="AZ868" s="61"/>
      <c r="BN868" s="61"/>
      <c r="BO868" s="61"/>
      <c r="BP868" s="61"/>
      <c r="CT868" s="61"/>
      <c r="CU868" s="61"/>
      <c r="CV868" s="61"/>
      <c r="CW868" s="61"/>
      <c r="CX868" s="61"/>
    </row>
    <row r="869" spans="1:102" ht="15.75" customHeight="1">
      <c r="A869" s="61"/>
      <c r="B869" s="61"/>
      <c r="C869" s="61"/>
      <c r="D869" s="61"/>
      <c r="AX869" s="61"/>
      <c r="AY869" s="61"/>
      <c r="AZ869" s="61"/>
      <c r="BN869" s="61"/>
      <c r="BO869" s="61"/>
      <c r="BP869" s="61"/>
      <c r="CT869" s="61"/>
      <c r="CU869" s="61"/>
      <c r="CV869" s="61"/>
      <c r="CW869" s="61"/>
      <c r="CX869" s="61"/>
    </row>
    <row r="870" spans="1:102" ht="15.75" customHeight="1">
      <c r="A870" s="61"/>
      <c r="B870" s="61"/>
      <c r="C870" s="61"/>
      <c r="D870" s="61"/>
      <c r="AX870" s="61"/>
      <c r="AY870" s="61"/>
      <c r="AZ870" s="61"/>
      <c r="BN870" s="61"/>
      <c r="BO870" s="61"/>
      <c r="BP870" s="61"/>
      <c r="CT870" s="61"/>
      <c r="CU870" s="61"/>
      <c r="CV870" s="61"/>
      <c r="CW870" s="61"/>
      <c r="CX870" s="61"/>
    </row>
    <row r="871" spans="1:102" ht="15.75" customHeight="1">
      <c r="A871" s="61"/>
      <c r="B871" s="61"/>
      <c r="C871" s="61"/>
      <c r="D871" s="61"/>
      <c r="AX871" s="61"/>
      <c r="AY871" s="61"/>
      <c r="AZ871" s="61"/>
      <c r="BN871" s="61"/>
      <c r="BO871" s="61"/>
      <c r="BP871" s="61"/>
      <c r="CT871" s="61"/>
      <c r="CU871" s="61"/>
      <c r="CV871" s="61"/>
      <c r="CW871" s="61"/>
      <c r="CX871" s="61"/>
    </row>
    <row r="872" spans="1:102" ht="15.75" customHeight="1">
      <c r="A872" s="61"/>
      <c r="B872" s="61"/>
      <c r="C872" s="61"/>
      <c r="D872" s="61"/>
      <c r="AX872" s="61"/>
      <c r="AY872" s="61"/>
      <c r="AZ872" s="61"/>
      <c r="BN872" s="61"/>
      <c r="BO872" s="61"/>
      <c r="BP872" s="61"/>
      <c r="CT872" s="61"/>
      <c r="CU872" s="61"/>
      <c r="CV872" s="61"/>
      <c r="CW872" s="61"/>
      <c r="CX872" s="61"/>
    </row>
    <row r="873" spans="1:102" ht="15.75" customHeight="1">
      <c r="A873" s="61"/>
      <c r="B873" s="61"/>
      <c r="C873" s="61"/>
      <c r="D873" s="61"/>
      <c r="AX873" s="61"/>
      <c r="AY873" s="61"/>
      <c r="AZ873" s="61"/>
      <c r="BN873" s="61"/>
      <c r="BO873" s="61"/>
      <c r="BP873" s="61"/>
      <c r="CT873" s="61"/>
      <c r="CU873" s="61"/>
      <c r="CV873" s="61"/>
      <c r="CW873" s="61"/>
      <c r="CX873" s="61"/>
    </row>
    <row r="874" spans="1:102" ht="15.75" customHeight="1">
      <c r="A874" s="61"/>
      <c r="B874" s="61"/>
      <c r="C874" s="61"/>
      <c r="D874" s="61"/>
      <c r="AX874" s="61"/>
      <c r="AY874" s="61"/>
      <c r="AZ874" s="61"/>
      <c r="BN874" s="61"/>
      <c r="BO874" s="61"/>
      <c r="BP874" s="61"/>
      <c r="CT874" s="61"/>
      <c r="CU874" s="61"/>
      <c r="CV874" s="61"/>
      <c r="CW874" s="61"/>
      <c r="CX874" s="61"/>
    </row>
    <row r="875" spans="1:102" ht="15.75" customHeight="1">
      <c r="A875" s="61"/>
      <c r="B875" s="61"/>
      <c r="C875" s="61"/>
      <c r="D875" s="61"/>
      <c r="AX875" s="61"/>
      <c r="AY875" s="61"/>
      <c r="AZ875" s="61"/>
      <c r="BN875" s="61"/>
      <c r="BO875" s="61"/>
      <c r="BP875" s="61"/>
      <c r="CT875" s="61"/>
      <c r="CU875" s="61"/>
      <c r="CV875" s="61"/>
      <c r="CW875" s="61"/>
      <c r="CX875" s="61"/>
    </row>
    <row r="876" spans="1:102" ht="15.75" customHeight="1">
      <c r="A876" s="61"/>
      <c r="B876" s="61"/>
      <c r="C876" s="61"/>
      <c r="D876" s="61"/>
      <c r="AX876" s="61"/>
      <c r="AY876" s="61"/>
      <c r="AZ876" s="61"/>
      <c r="BN876" s="61"/>
      <c r="BO876" s="61"/>
      <c r="BP876" s="61"/>
      <c r="CT876" s="61"/>
      <c r="CU876" s="61"/>
      <c r="CV876" s="61"/>
      <c r="CW876" s="61"/>
      <c r="CX876" s="61"/>
    </row>
    <row r="877" spans="1:102" ht="15.75" customHeight="1">
      <c r="A877" s="61"/>
      <c r="B877" s="61"/>
      <c r="C877" s="61"/>
      <c r="D877" s="61"/>
      <c r="AX877" s="61"/>
      <c r="AY877" s="61"/>
      <c r="AZ877" s="61"/>
      <c r="BN877" s="61"/>
      <c r="BO877" s="61"/>
      <c r="BP877" s="61"/>
      <c r="CT877" s="61"/>
      <c r="CU877" s="61"/>
      <c r="CV877" s="61"/>
      <c r="CW877" s="61"/>
      <c r="CX877" s="61"/>
    </row>
    <row r="878" spans="1:102" ht="15.75" customHeight="1">
      <c r="A878" s="61"/>
      <c r="B878" s="61"/>
      <c r="C878" s="61"/>
      <c r="D878" s="61"/>
      <c r="AX878" s="61"/>
      <c r="AY878" s="61"/>
      <c r="AZ878" s="61"/>
      <c r="BN878" s="61"/>
      <c r="BO878" s="61"/>
      <c r="BP878" s="61"/>
      <c r="CT878" s="61"/>
      <c r="CU878" s="61"/>
      <c r="CV878" s="61"/>
      <c r="CW878" s="61"/>
      <c r="CX878" s="61"/>
    </row>
    <row r="879" spans="1:102" ht="15.75" customHeight="1">
      <c r="A879" s="61"/>
      <c r="B879" s="61"/>
      <c r="C879" s="61"/>
      <c r="D879" s="61"/>
      <c r="AX879" s="61"/>
      <c r="AY879" s="61"/>
      <c r="AZ879" s="61"/>
      <c r="BN879" s="61"/>
      <c r="BO879" s="61"/>
      <c r="BP879" s="61"/>
      <c r="CT879" s="61"/>
      <c r="CU879" s="61"/>
      <c r="CV879" s="61"/>
      <c r="CW879" s="61"/>
      <c r="CX879" s="61"/>
    </row>
    <row r="880" spans="1:102" ht="15.75" customHeight="1">
      <c r="A880" s="61"/>
      <c r="B880" s="61"/>
      <c r="C880" s="61"/>
      <c r="D880" s="61"/>
      <c r="AX880" s="61"/>
      <c r="AY880" s="61"/>
      <c r="AZ880" s="61"/>
      <c r="BN880" s="61"/>
      <c r="BO880" s="61"/>
      <c r="BP880" s="61"/>
      <c r="CT880" s="61"/>
      <c r="CU880" s="61"/>
      <c r="CV880" s="61"/>
      <c r="CW880" s="61"/>
      <c r="CX880" s="61"/>
    </row>
    <row r="881" spans="1:102" ht="15.75" customHeight="1">
      <c r="A881" s="61"/>
      <c r="B881" s="61"/>
      <c r="C881" s="61"/>
      <c r="D881" s="61"/>
      <c r="AX881" s="61"/>
      <c r="AY881" s="61"/>
      <c r="AZ881" s="61"/>
      <c r="BN881" s="61"/>
      <c r="BO881" s="61"/>
      <c r="BP881" s="61"/>
      <c r="CT881" s="61"/>
      <c r="CU881" s="61"/>
      <c r="CV881" s="61"/>
      <c r="CW881" s="61"/>
      <c r="CX881" s="61"/>
    </row>
    <row r="882" spans="1:102" ht="15.75" customHeight="1">
      <c r="A882" s="61"/>
      <c r="B882" s="61"/>
      <c r="C882" s="61"/>
      <c r="D882" s="61"/>
      <c r="AX882" s="61"/>
      <c r="AY882" s="61"/>
      <c r="AZ882" s="61"/>
      <c r="BN882" s="61"/>
      <c r="BO882" s="61"/>
      <c r="BP882" s="61"/>
      <c r="CT882" s="61"/>
      <c r="CU882" s="61"/>
      <c r="CV882" s="61"/>
      <c r="CW882" s="61"/>
      <c r="CX882" s="61"/>
    </row>
    <row r="883" spans="1:102" ht="15.75" customHeight="1">
      <c r="A883" s="61"/>
      <c r="B883" s="61"/>
      <c r="C883" s="61"/>
      <c r="D883" s="61"/>
      <c r="AX883" s="61"/>
      <c r="AY883" s="61"/>
      <c r="AZ883" s="61"/>
      <c r="BN883" s="61"/>
      <c r="BO883" s="61"/>
      <c r="BP883" s="61"/>
      <c r="CT883" s="61"/>
      <c r="CU883" s="61"/>
      <c r="CV883" s="61"/>
      <c r="CW883" s="61"/>
      <c r="CX883" s="61"/>
    </row>
    <row r="884" spans="1:102" ht="15.75" customHeight="1">
      <c r="A884" s="61"/>
      <c r="B884" s="61"/>
      <c r="C884" s="61"/>
      <c r="D884" s="61"/>
      <c r="AX884" s="61"/>
      <c r="AY884" s="61"/>
      <c r="AZ884" s="61"/>
      <c r="BN884" s="61"/>
      <c r="BO884" s="61"/>
      <c r="BP884" s="61"/>
      <c r="CT884" s="61"/>
      <c r="CU884" s="61"/>
      <c r="CV884" s="61"/>
      <c r="CW884" s="61"/>
      <c r="CX884" s="61"/>
    </row>
    <row r="885" spans="1:102" ht="15.75" customHeight="1">
      <c r="A885" s="61"/>
      <c r="B885" s="61"/>
      <c r="C885" s="61"/>
      <c r="D885" s="61"/>
      <c r="AX885" s="61"/>
      <c r="AY885" s="61"/>
      <c r="AZ885" s="61"/>
      <c r="BN885" s="61"/>
      <c r="BO885" s="61"/>
      <c r="BP885" s="61"/>
      <c r="CT885" s="61"/>
      <c r="CU885" s="61"/>
      <c r="CV885" s="61"/>
      <c r="CW885" s="61"/>
      <c r="CX885" s="61"/>
    </row>
    <row r="886" spans="1:102" ht="15.75" customHeight="1">
      <c r="A886" s="61"/>
      <c r="B886" s="61"/>
      <c r="C886" s="61"/>
      <c r="D886" s="61"/>
      <c r="AX886" s="61"/>
      <c r="AY886" s="61"/>
      <c r="AZ886" s="61"/>
      <c r="BN886" s="61"/>
      <c r="BO886" s="61"/>
      <c r="BP886" s="61"/>
      <c r="CT886" s="61"/>
      <c r="CU886" s="61"/>
      <c r="CV886" s="61"/>
      <c r="CW886" s="61"/>
      <c r="CX886" s="61"/>
    </row>
    <row r="887" spans="1:102" ht="15.75" customHeight="1">
      <c r="A887" s="61"/>
      <c r="B887" s="61"/>
      <c r="C887" s="61"/>
      <c r="D887" s="61"/>
      <c r="AX887" s="61"/>
      <c r="AY887" s="61"/>
      <c r="AZ887" s="61"/>
      <c r="BN887" s="61"/>
      <c r="BO887" s="61"/>
      <c r="BP887" s="61"/>
      <c r="CT887" s="61"/>
      <c r="CU887" s="61"/>
      <c r="CV887" s="61"/>
      <c r="CW887" s="61"/>
      <c r="CX887" s="61"/>
    </row>
    <row r="888" spans="1:102" ht="15.75" customHeight="1">
      <c r="A888" s="61"/>
      <c r="B888" s="61"/>
      <c r="C888" s="61"/>
      <c r="D888" s="61"/>
      <c r="AX888" s="61"/>
      <c r="AY888" s="61"/>
      <c r="AZ888" s="61"/>
      <c r="BN888" s="61"/>
      <c r="BO888" s="61"/>
      <c r="BP888" s="61"/>
      <c r="CT888" s="61"/>
      <c r="CU888" s="61"/>
      <c r="CV888" s="61"/>
      <c r="CW888" s="61"/>
      <c r="CX888" s="61"/>
    </row>
    <row r="889" spans="1:102" ht="15.75" customHeight="1">
      <c r="A889" s="61"/>
      <c r="B889" s="61"/>
      <c r="C889" s="61"/>
      <c r="D889" s="61"/>
      <c r="AX889" s="61"/>
      <c r="AY889" s="61"/>
      <c r="AZ889" s="61"/>
      <c r="BN889" s="61"/>
      <c r="BO889" s="61"/>
      <c r="BP889" s="61"/>
      <c r="CT889" s="61"/>
      <c r="CU889" s="61"/>
      <c r="CV889" s="61"/>
      <c r="CW889" s="61"/>
      <c r="CX889" s="61"/>
    </row>
    <row r="890" spans="1:102" ht="15.75" customHeight="1">
      <c r="A890" s="61"/>
      <c r="B890" s="61"/>
      <c r="C890" s="61"/>
      <c r="D890" s="61"/>
      <c r="AX890" s="61"/>
      <c r="AY890" s="61"/>
      <c r="AZ890" s="61"/>
      <c r="BN890" s="61"/>
      <c r="BO890" s="61"/>
      <c r="BP890" s="61"/>
      <c r="CT890" s="61"/>
      <c r="CU890" s="61"/>
      <c r="CV890" s="61"/>
      <c r="CW890" s="61"/>
      <c r="CX890" s="61"/>
    </row>
    <row r="891" spans="1:102" ht="15.75" customHeight="1">
      <c r="A891" s="61"/>
      <c r="B891" s="61"/>
      <c r="C891" s="61"/>
      <c r="D891" s="61"/>
      <c r="AX891" s="61"/>
      <c r="AY891" s="61"/>
      <c r="AZ891" s="61"/>
      <c r="BN891" s="61"/>
      <c r="BO891" s="61"/>
      <c r="BP891" s="61"/>
      <c r="CT891" s="61"/>
      <c r="CU891" s="61"/>
      <c r="CV891" s="61"/>
      <c r="CW891" s="61"/>
      <c r="CX891" s="61"/>
    </row>
    <row r="892" spans="1:102" ht="15.75" customHeight="1">
      <c r="A892" s="61"/>
      <c r="B892" s="61"/>
      <c r="C892" s="61"/>
      <c r="D892" s="61"/>
      <c r="AX892" s="61"/>
      <c r="AY892" s="61"/>
      <c r="AZ892" s="61"/>
      <c r="BN892" s="61"/>
      <c r="BO892" s="61"/>
      <c r="BP892" s="61"/>
      <c r="CT892" s="61"/>
      <c r="CU892" s="61"/>
      <c r="CV892" s="61"/>
      <c r="CW892" s="61"/>
      <c r="CX892" s="61"/>
    </row>
    <row r="893" spans="1:102" ht="15.75" customHeight="1">
      <c r="A893" s="61"/>
      <c r="B893" s="61"/>
      <c r="C893" s="61"/>
      <c r="D893" s="61"/>
      <c r="AX893" s="61"/>
      <c r="AY893" s="61"/>
      <c r="AZ893" s="61"/>
      <c r="BN893" s="61"/>
      <c r="BO893" s="61"/>
      <c r="BP893" s="61"/>
      <c r="CT893" s="61"/>
      <c r="CU893" s="61"/>
      <c r="CV893" s="61"/>
      <c r="CW893" s="61"/>
      <c r="CX893" s="61"/>
    </row>
    <row r="894" spans="1:102" ht="15.75" customHeight="1">
      <c r="A894" s="61"/>
      <c r="B894" s="61"/>
      <c r="C894" s="61"/>
      <c r="D894" s="61"/>
      <c r="AX894" s="61"/>
      <c r="AY894" s="61"/>
      <c r="AZ894" s="61"/>
      <c r="BN894" s="61"/>
      <c r="BO894" s="61"/>
      <c r="BP894" s="61"/>
      <c r="CT894" s="61"/>
      <c r="CU894" s="61"/>
      <c r="CV894" s="61"/>
      <c r="CW894" s="61"/>
      <c r="CX894" s="61"/>
    </row>
    <row r="895" spans="1:102" ht="15.75" customHeight="1">
      <c r="A895" s="61"/>
      <c r="B895" s="61"/>
      <c r="C895" s="61"/>
      <c r="D895" s="61"/>
      <c r="AX895" s="61"/>
      <c r="AY895" s="61"/>
      <c r="AZ895" s="61"/>
      <c r="BN895" s="61"/>
      <c r="BO895" s="61"/>
      <c r="BP895" s="61"/>
      <c r="CT895" s="61"/>
      <c r="CU895" s="61"/>
      <c r="CV895" s="61"/>
      <c r="CW895" s="61"/>
      <c r="CX895" s="61"/>
    </row>
    <row r="896" spans="1:102" ht="15.75" customHeight="1">
      <c r="A896" s="61"/>
      <c r="B896" s="61"/>
      <c r="C896" s="61"/>
      <c r="D896" s="61"/>
      <c r="AX896" s="61"/>
      <c r="AY896" s="61"/>
      <c r="AZ896" s="61"/>
      <c r="BN896" s="61"/>
      <c r="BO896" s="61"/>
      <c r="BP896" s="61"/>
      <c r="CT896" s="61"/>
      <c r="CU896" s="61"/>
      <c r="CV896" s="61"/>
      <c r="CW896" s="61"/>
      <c r="CX896" s="61"/>
    </row>
    <row r="897" spans="1:102" ht="15.75" customHeight="1">
      <c r="A897" s="61"/>
      <c r="B897" s="61"/>
      <c r="C897" s="61"/>
      <c r="D897" s="61"/>
      <c r="AX897" s="61"/>
      <c r="AY897" s="61"/>
      <c r="AZ897" s="61"/>
      <c r="BN897" s="61"/>
      <c r="BO897" s="61"/>
      <c r="BP897" s="61"/>
      <c r="CT897" s="61"/>
      <c r="CU897" s="61"/>
      <c r="CV897" s="61"/>
      <c r="CW897" s="61"/>
      <c r="CX897" s="61"/>
    </row>
    <row r="898" spans="1:102" ht="15.75" customHeight="1">
      <c r="A898" s="61"/>
      <c r="B898" s="61"/>
      <c r="C898" s="61"/>
      <c r="D898" s="61"/>
      <c r="AX898" s="61"/>
      <c r="AY898" s="61"/>
      <c r="AZ898" s="61"/>
      <c r="BN898" s="61"/>
      <c r="BO898" s="61"/>
      <c r="BP898" s="61"/>
      <c r="CT898" s="61"/>
      <c r="CU898" s="61"/>
      <c r="CV898" s="61"/>
      <c r="CW898" s="61"/>
      <c r="CX898" s="61"/>
    </row>
    <row r="899" spans="1:102" ht="15.75" customHeight="1">
      <c r="A899" s="61"/>
      <c r="B899" s="61"/>
      <c r="C899" s="61"/>
      <c r="D899" s="61"/>
      <c r="AX899" s="61"/>
      <c r="AY899" s="61"/>
      <c r="AZ899" s="61"/>
      <c r="BN899" s="61"/>
      <c r="BO899" s="61"/>
      <c r="BP899" s="61"/>
      <c r="CT899" s="61"/>
      <c r="CU899" s="61"/>
      <c r="CV899" s="61"/>
      <c r="CW899" s="61"/>
      <c r="CX899" s="61"/>
    </row>
    <row r="900" spans="1:102" ht="15.75" customHeight="1">
      <c r="A900" s="61"/>
      <c r="B900" s="61"/>
      <c r="C900" s="61"/>
      <c r="D900" s="61"/>
      <c r="AX900" s="61"/>
      <c r="AY900" s="61"/>
      <c r="AZ900" s="61"/>
      <c r="BN900" s="61"/>
      <c r="BO900" s="61"/>
      <c r="BP900" s="61"/>
      <c r="CT900" s="61"/>
      <c r="CU900" s="61"/>
      <c r="CV900" s="61"/>
      <c r="CW900" s="61"/>
      <c r="CX900" s="61"/>
    </row>
    <row r="901" spans="1:102" ht="15.75" customHeight="1">
      <c r="A901" s="61"/>
      <c r="B901" s="61"/>
      <c r="C901" s="61"/>
      <c r="D901" s="61"/>
      <c r="AX901" s="61"/>
      <c r="AY901" s="61"/>
      <c r="AZ901" s="61"/>
      <c r="BN901" s="61"/>
      <c r="BO901" s="61"/>
      <c r="BP901" s="61"/>
      <c r="CT901" s="61"/>
      <c r="CU901" s="61"/>
      <c r="CV901" s="61"/>
      <c r="CW901" s="61"/>
      <c r="CX901" s="61"/>
    </row>
    <row r="902" spans="1:102" ht="15.75" customHeight="1">
      <c r="A902" s="61"/>
      <c r="B902" s="61"/>
      <c r="C902" s="61"/>
      <c r="D902" s="61"/>
      <c r="AX902" s="61"/>
      <c r="AY902" s="61"/>
      <c r="AZ902" s="61"/>
      <c r="BN902" s="61"/>
      <c r="BO902" s="61"/>
      <c r="BP902" s="61"/>
      <c r="CT902" s="61"/>
      <c r="CU902" s="61"/>
      <c r="CV902" s="61"/>
      <c r="CW902" s="61"/>
      <c r="CX902" s="61"/>
    </row>
    <row r="903" spans="1:102" ht="15.75" customHeight="1">
      <c r="A903" s="61"/>
      <c r="B903" s="61"/>
      <c r="C903" s="61"/>
      <c r="D903" s="61"/>
      <c r="AX903" s="61"/>
      <c r="AY903" s="61"/>
      <c r="AZ903" s="61"/>
      <c r="BN903" s="61"/>
      <c r="BO903" s="61"/>
      <c r="BP903" s="61"/>
      <c r="CT903" s="61"/>
      <c r="CU903" s="61"/>
      <c r="CV903" s="61"/>
      <c r="CW903" s="61"/>
      <c r="CX903" s="61"/>
    </row>
    <row r="904" spans="1:102" ht="15.75" customHeight="1">
      <c r="A904" s="61"/>
      <c r="B904" s="61"/>
      <c r="C904" s="61"/>
      <c r="D904" s="61"/>
      <c r="AX904" s="61"/>
      <c r="AY904" s="61"/>
      <c r="AZ904" s="61"/>
      <c r="BN904" s="61"/>
      <c r="BO904" s="61"/>
      <c r="BP904" s="61"/>
      <c r="CT904" s="61"/>
      <c r="CU904" s="61"/>
      <c r="CV904" s="61"/>
      <c r="CW904" s="61"/>
      <c r="CX904" s="61"/>
    </row>
    <row r="905" spans="1:102" ht="15.75" customHeight="1">
      <c r="A905" s="61"/>
      <c r="B905" s="61"/>
      <c r="C905" s="61"/>
      <c r="D905" s="61"/>
      <c r="AX905" s="61"/>
      <c r="AY905" s="61"/>
      <c r="AZ905" s="61"/>
      <c r="BN905" s="61"/>
      <c r="BO905" s="61"/>
      <c r="BP905" s="61"/>
      <c r="CT905" s="61"/>
      <c r="CU905" s="61"/>
      <c r="CV905" s="61"/>
      <c r="CW905" s="61"/>
      <c r="CX905" s="61"/>
    </row>
    <row r="906" spans="1:102" ht="15.75" customHeight="1">
      <c r="A906" s="61"/>
      <c r="B906" s="61"/>
      <c r="C906" s="61"/>
      <c r="D906" s="61"/>
      <c r="AX906" s="61"/>
      <c r="AY906" s="61"/>
      <c r="AZ906" s="61"/>
      <c r="BN906" s="61"/>
      <c r="BO906" s="61"/>
      <c r="BP906" s="61"/>
      <c r="CT906" s="61"/>
      <c r="CU906" s="61"/>
      <c r="CV906" s="61"/>
      <c r="CW906" s="61"/>
      <c r="CX906" s="61"/>
    </row>
    <row r="907" spans="1:102" ht="15.75" customHeight="1">
      <c r="A907" s="61"/>
      <c r="B907" s="61"/>
      <c r="C907" s="61"/>
      <c r="D907" s="61"/>
      <c r="AX907" s="61"/>
      <c r="AY907" s="61"/>
      <c r="AZ907" s="61"/>
      <c r="BN907" s="61"/>
      <c r="BO907" s="61"/>
      <c r="BP907" s="61"/>
      <c r="CT907" s="61"/>
      <c r="CU907" s="61"/>
      <c r="CV907" s="61"/>
      <c r="CW907" s="61"/>
      <c r="CX907" s="61"/>
    </row>
    <row r="908" spans="1:102" ht="15.75" customHeight="1">
      <c r="A908" s="61"/>
      <c r="B908" s="61"/>
      <c r="C908" s="61"/>
      <c r="D908" s="61"/>
      <c r="AX908" s="61"/>
      <c r="AY908" s="61"/>
      <c r="AZ908" s="61"/>
      <c r="BN908" s="61"/>
      <c r="BO908" s="61"/>
      <c r="BP908" s="61"/>
      <c r="CT908" s="61"/>
      <c r="CU908" s="61"/>
      <c r="CV908" s="61"/>
      <c r="CW908" s="61"/>
      <c r="CX908" s="61"/>
    </row>
    <row r="909" spans="1:102" ht="15.75" customHeight="1">
      <c r="A909" s="61"/>
      <c r="B909" s="61"/>
      <c r="C909" s="61"/>
      <c r="D909" s="61"/>
      <c r="AX909" s="61"/>
      <c r="AY909" s="61"/>
      <c r="AZ909" s="61"/>
      <c r="BN909" s="61"/>
      <c r="BO909" s="61"/>
      <c r="BP909" s="61"/>
      <c r="CT909" s="61"/>
      <c r="CU909" s="61"/>
      <c r="CV909" s="61"/>
      <c r="CW909" s="61"/>
      <c r="CX909" s="61"/>
    </row>
    <row r="910" spans="1:102" ht="15.75" customHeight="1">
      <c r="A910" s="61"/>
      <c r="B910" s="61"/>
      <c r="C910" s="61"/>
      <c r="D910" s="61"/>
      <c r="AX910" s="61"/>
      <c r="AY910" s="61"/>
      <c r="AZ910" s="61"/>
      <c r="BN910" s="61"/>
      <c r="BO910" s="61"/>
      <c r="BP910" s="61"/>
      <c r="CT910" s="61"/>
      <c r="CU910" s="61"/>
      <c r="CV910" s="61"/>
      <c r="CW910" s="61"/>
      <c r="CX910" s="61"/>
    </row>
    <row r="911" spans="1:102" ht="15.75" customHeight="1">
      <c r="A911" s="61"/>
      <c r="B911" s="61"/>
      <c r="C911" s="61"/>
      <c r="D911" s="61"/>
      <c r="AX911" s="61"/>
      <c r="AY911" s="61"/>
      <c r="AZ911" s="61"/>
      <c r="BN911" s="61"/>
      <c r="BO911" s="61"/>
      <c r="BP911" s="61"/>
      <c r="CT911" s="61"/>
      <c r="CU911" s="61"/>
      <c r="CV911" s="61"/>
      <c r="CW911" s="61"/>
      <c r="CX911" s="61"/>
    </row>
    <row r="912" spans="1:102" ht="15.75" customHeight="1">
      <c r="A912" s="61"/>
      <c r="B912" s="61"/>
      <c r="C912" s="61"/>
      <c r="D912" s="61"/>
      <c r="AX912" s="61"/>
      <c r="AY912" s="61"/>
      <c r="AZ912" s="61"/>
      <c r="BN912" s="61"/>
      <c r="BO912" s="61"/>
      <c r="BP912" s="61"/>
      <c r="CT912" s="61"/>
      <c r="CU912" s="61"/>
      <c r="CV912" s="61"/>
      <c r="CW912" s="61"/>
      <c r="CX912" s="61"/>
    </row>
    <row r="913" spans="1:102" ht="15.75" customHeight="1">
      <c r="A913" s="61"/>
      <c r="B913" s="61"/>
      <c r="C913" s="61"/>
      <c r="D913" s="61"/>
      <c r="AX913" s="61"/>
      <c r="AY913" s="61"/>
      <c r="AZ913" s="61"/>
      <c r="BN913" s="61"/>
      <c r="BO913" s="61"/>
      <c r="BP913" s="61"/>
      <c r="CT913" s="61"/>
      <c r="CU913" s="61"/>
      <c r="CV913" s="61"/>
      <c r="CW913" s="61"/>
      <c r="CX913" s="61"/>
    </row>
    <row r="914" spans="1:102" ht="15.75" customHeight="1">
      <c r="A914" s="61"/>
      <c r="B914" s="61"/>
      <c r="C914" s="61"/>
      <c r="D914" s="61"/>
      <c r="AX914" s="61"/>
      <c r="AY914" s="61"/>
      <c r="AZ914" s="61"/>
      <c r="BN914" s="61"/>
      <c r="BO914" s="61"/>
      <c r="BP914" s="61"/>
      <c r="CT914" s="61"/>
      <c r="CU914" s="61"/>
      <c r="CV914" s="61"/>
      <c r="CW914" s="61"/>
      <c r="CX914" s="61"/>
    </row>
    <row r="915" spans="1:102" ht="15.75" customHeight="1">
      <c r="A915" s="61"/>
      <c r="B915" s="61"/>
      <c r="C915" s="61"/>
      <c r="D915" s="61"/>
      <c r="AX915" s="61"/>
      <c r="AY915" s="61"/>
      <c r="AZ915" s="61"/>
      <c r="BN915" s="61"/>
      <c r="BO915" s="61"/>
      <c r="BP915" s="61"/>
      <c r="CT915" s="61"/>
      <c r="CU915" s="61"/>
      <c r="CV915" s="61"/>
      <c r="CW915" s="61"/>
      <c r="CX915" s="61"/>
    </row>
    <row r="916" spans="1:102" ht="15.75" customHeight="1">
      <c r="A916" s="61"/>
      <c r="B916" s="61"/>
      <c r="C916" s="61"/>
      <c r="D916" s="61"/>
      <c r="AX916" s="61"/>
      <c r="AY916" s="61"/>
      <c r="AZ916" s="61"/>
      <c r="BN916" s="61"/>
      <c r="BO916" s="61"/>
      <c r="BP916" s="61"/>
      <c r="CT916" s="61"/>
      <c r="CU916" s="61"/>
      <c r="CV916" s="61"/>
      <c r="CW916" s="61"/>
      <c r="CX916" s="61"/>
    </row>
    <row r="917" spans="1:102" ht="15.75" customHeight="1">
      <c r="A917" s="61"/>
      <c r="B917" s="61"/>
      <c r="C917" s="61"/>
      <c r="D917" s="61"/>
      <c r="AX917" s="61"/>
      <c r="AY917" s="61"/>
      <c r="AZ917" s="61"/>
      <c r="BN917" s="61"/>
      <c r="BO917" s="61"/>
      <c r="BP917" s="61"/>
      <c r="CT917" s="61"/>
      <c r="CU917" s="61"/>
      <c r="CV917" s="61"/>
      <c r="CW917" s="61"/>
      <c r="CX917" s="61"/>
    </row>
    <row r="918" spans="1:102" ht="15.75" customHeight="1">
      <c r="A918" s="61"/>
      <c r="B918" s="61"/>
      <c r="C918" s="61"/>
      <c r="D918" s="61"/>
      <c r="AX918" s="61"/>
      <c r="AY918" s="61"/>
      <c r="AZ918" s="61"/>
      <c r="BN918" s="61"/>
      <c r="BO918" s="61"/>
      <c r="BP918" s="61"/>
      <c r="CT918" s="61"/>
      <c r="CU918" s="61"/>
      <c r="CV918" s="61"/>
      <c r="CW918" s="61"/>
      <c r="CX918" s="61"/>
    </row>
    <row r="919" spans="1:102" ht="15.75" customHeight="1">
      <c r="A919" s="61"/>
      <c r="B919" s="61"/>
      <c r="C919" s="61"/>
      <c r="D919" s="61"/>
      <c r="AX919" s="61"/>
      <c r="AY919" s="61"/>
      <c r="AZ919" s="61"/>
      <c r="BN919" s="61"/>
      <c r="BO919" s="61"/>
      <c r="BP919" s="61"/>
      <c r="CT919" s="61"/>
      <c r="CU919" s="61"/>
      <c r="CV919" s="61"/>
      <c r="CW919" s="61"/>
      <c r="CX919" s="61"/>
    </row>
    <row r="920" spans="1:102" ht="15.75" customHeight="1">
      <c r="A920" s="61"/>
      <c r="B920" s="61"/>
      <c r="C920" s="61"/>
      <c r="D920" s="61"/>
      <c r="AX920" s="61"/>
      <c r="AY920" s="61"/>
      <c r="AZ920" s="61"/>
      <c r="BN920" s="61"/>
      <c r="BO920" s="61"/>
      <c r="BP920" s="61"/>
      <c r="CT920" s="61"/>
      <c r="CU920" s="61"/>
      <c r="CV920" s="61"/>
      <c r="CW920" s="61"/>
      <c r="CX920" s="61"/>
    </row>
    <row r="921" spans="1:102" ht="15.75" customHeight="1">
      <c r="A921" s="61"/>
      <c r="B921" s="61"/>
      <c r="C921" s="61"/>
      <c r="D921" s="61"/>
      <c r="AX921" s="61"/>
      <c r="AY921" s="61"/>
      <c r="AZ921" s="61"/>
      <c r="BN921" s="61"/>
      <c r="BO921" s="61"/>
      <c r="BP921" s="61"/>
      <c r="CT921" s="61"/>
      <c r="CU921" s="61"/>
      <c r="CV921" s="61"/>
      <c r="CW921" s="61"/>
      <c r="CX921" s="61"/>
    </row>
    <row r="922" spans="1:102" ht="15.75" customHeight="1">
      <c r="A922" s="61"/>
      <c r="B922" s="61"/>
      <c r="C922" s="61"/>
      <c r="D922" s="61"/>
      <c r="AX922" s="61"/>
      <c r="AY922" s="61"/>
      <c r="AZ922" s="61"/>
      <c r="BN922" s="61"/>
      <c r="BO922" s="61"/>
      <c r="BP922" s="61"/>
      <c r="CT922" s="61"/>
      <c r="CU922" s="61"/>
      <c r="CV922" s="61"/>
      <c r="CW922" s="61"/>
      <c r="CX922" s="61"/>
    </row>
    <row r="923" spans="1:102" ht="15.75" customHeight="1">
      <c r="A923" s="61"/>
      <c r="B923" s="61"/>
      <c r="C923" s="61"/>
      <c r="D923" s="61"/>
      <c r="AX923" s="61"/>
      <c r="AY923" s="61"/>
      <c r="AZ923" s="61"/>
      <c r="BN923" s="61"/>
      <c r="BO923" s="61"/>
      <c r="BP923" s="61"/>
      <c r="CT923" s="61"/>
      <c r="CU923" s="61"/>
      <c r="CV923" s="61"/>
      <c r="CW923" s="61"/>
      <c r="CX923" s="61"/>
    </row>
    <row r="924" spans="1:102" ht="15.75" customHeight="1">
      <c r="A924" s="61"/>
      <c r="B924" s="61"/>
      <c r="C924" s="61"/>
      <c r="D924" s="61"/>
      <c r="AX924" s="61"/>
      <c r="AY924" s="61"/>
      <c r="AZ924" s="61"/>
      <c r="BN924" s="61"/>
      <c r="BO924" s="61"/>
      <c r="BP924" s="61"/>
      <c r="CT924" s="61"/>
      <c r="CU924" s="61"/>
      <c r="CV924" s="61"/>
      <c r="CW924" s="61"/>
      <c r="CX924" s="61"/>
    </row>
    <row r="925" spans="1:102" ht="15.75" customHeight="1">
      <c r="A925" s="61"/>
      <c r="B925" s="61"/>
      <c r="C925" s="61"/>
      <c r="D925" s="61"/>
      <c r="AX925" s="61"/>
      <c r="AY925" s="61"/>
      <c r="AZ925" s="61"/>
      <c r="BN925" s="61"/>
      <c r="BO925" s="61"/>
      <c r="BP925" s="61"/>
      <c r="CT925" s="61"/>
      <c r="CU925" s="61"/>
      <c r="CV925" s="61"/>
      <c r="CW925" s="61"/>
      <c r="CX925" s="61"/>
    </row>
    <row r="926" spans="1:102" ht="15.75" customHeight="1">
      <c r="A926" s="61"/>
      <c r="B926" s="61"/>
      <c r="C926" s="61"/>
      <c r="D926" s="61"/>
      <c r="AX926" s="61"/>
      <c r="AY926" s="61"/>
      <c r="AZ926" s="61"/>
      <c r="BN926" s="61"/>
      <c r="BO926" s="61"/>
      <c r="BP926" s="61"/>
      <c r="CT926" s="61"/>
      <c r="CU926" s="61"/>
      <c r="CV926" s="61"/>
      <c r="CW926" s="61"/>
      <c r="CX926" s="61"/>
    </row>
    <row r="927" spans="1:102" ht="15.75" customHeight="1">
      <c r="A927" s="61"/>
      <c r="B927" s="61"/>
      <c r="C927" s="61"/>
      <c r="D927" s="61"/>
      <c r="AX927" s="61"/>
      <c r="AY927" s="61"/>
      <c r="AZ927" s="61"/>
      <c r="BN927" s="61"/>
      <c r="BO927" s="61"/>
      <c r="BP927" s="61"/>
      <c r="CT927" s="61"/>
      <c r="CU927" s="61"/>
      <c r="CV927" s="61"/>
      <c r="CW927" s="61"/>
      <c r="CX927" s="61"/>
    </row>
    <row r="928" spans="1:102" ht="15.75" customHeight="1">
      <c r="A928" s="61"/>
      <c r="B928" s="61"/>
      <c r="C928" s="61"/>
      <c r="D928" s="61"/>
      <c r="AX928" s="61"/>
      <c r="AY928" s="61"/>
      <c r="AZ928" s="61"/>
      <c r="BN928" s="61"/>
      <c r="BO928" s="61"/>
      <c r="BP928" s="61"/>
      <c r="CT928" s="61"/>
      <c r="CU928" s="61"/>
      <c r="CV928" s="61"/>
      <c r="CW928" s="61"/>
      <c r="CX928" s="61"/>
    </row>
    <row r="929" spans="1:102" ht="15.75" customHeight="1">
      <c r="A929" s="61"/>
      <c r="B929" s="61"/>
      <c r="C929" s="61"/>
      <c r="D929" s="61"/>
      <c r="AX929" s="61"/>
      <c r="AY929" s="61"/>
      <c r="AZ929" s="61"/>
      <c r="BN929" s="61"/>
      <c r="BO929" s="61"/>
      <c r="BP929" s="61"/>
      <c r="CT929" s="61"/>
      <c r="CU929" s="61"/>
      <c r="CV929" s="61"/>
      <c r="CW929" s="61"/>
      <c r="CX929" s="61"/>
    </row>
    <row r="930" spans="1:102" ht="15.75" customHeight="1">
      <c r="A930" s="61"/>
      <c r="B930" s="61"/>
      <c r="C930" s="61"/>
      <c r="D930" s="61"/>
      <c r="AX930" s="61"/>
      <c r="AY930" s="61"/>
      <c r="AZ930" s="61"/>
      <c r="BN930" s="61"/>
      <c r="BO930" s="61"/>
      <c r="BP930" s="61"/>
      <c r="CT930" s="61"/>
      <c r="CU930" s="61"/>
      <c r="CV930" s="61"/>
      <c r="CW930" s="61"/>
      <c r="CX930" s="61"/>
    </row>
    <row r="931" spans="1:102" ht="15.75" customHeight="1">
      <c r="A931" s="61"/>
      <c r="B931" s="61"/>
      <c r="C931" s="61"/>
      <c r="D931" s="61"/>
      <c r="AX931" s="61"/>
      <c r="AY931" s="61"/>
      <c r="AZ931" s="61"/>
      <c r="BN931" s="61"/>
      <c r="BO931" s="61"/>
      <c r="BP931" s="61"/>
      <c r="CT931" s="61"/>
      <c r="CU931" s="61"/>
      <c r="CV931" s="61"/>
      <c r="CW931" s="61"/>
      <c r="CX931" s="61"/>
    </row>
    <row r="932" spans="1:102" ht="15.75" customHeight="1">
      <c r="A932" s="61"/>
      <c r="B932" s="61"/>
      <c r="C932" s="61"/>
      <c r="D932" s="61"/>
      <c r="AX932" s="61"/>
      <c r="AY932" s="61"/>
      <c r="AZ932" s="61"/>
      <c r="BN932" s="61"/>
      <c r="BO932" s="61"/>
      <c r="BP932" s="61"/>
      <c r="CT932" s="61"/>
      <c r="CU932" s="61"/>
      <c r="CV932" s="61"/>
      <c r="CW932" s="61"/>
      <c r="CX932" s="61"/>
    </row>
    <row r="933" spans="1:102" ht="15.75" customHeight="1">
      <c r="A933" s="61"/>
      <c r="B933" s="61"/>
      <c r="C933" s="61"/>
      <c r="D933" s="61"/>
      <c r="AX933" s="61"/>
      <c r="AY933" s="61"/>
      <c r="AZ933" s="61"/>
      <c r="BN933" s="61"/>
      <c r="BO933" s="61"/>
      <c r="BP933" s="61"/>
      <c r="CT933" s="61"/>
      <c r="CU933" s="61"/>
      <c r="CV933" s="61"/>
      <c r="CW933" s="61"/>
      <c r="CX933" s="61"/>
    </row>
    <row r="934" spans="1:102" ht="15.75" customHeight="1">
      <c r="A934" s="61"/>
      <c r="B934" s="61"/>
      <c r="C934" s="61"/>
      <c r="D934" s="61"/>
      <c r="AX934" s="61"/>
      <c r="AY934" s="61"/>
      <c r="AZ934" s="61"/>
      <c r="BN934" s="61"/>
      <c r="BO934" s="61"/>
      <c r="BP934" s="61"/>
      <c r="CT934" s="61"/>
      <c r="CU934" s="61"/>
      <c r="CV934" s="61"/>
      <c r="CW934" s="61"/>
      <c r="CX934" s="61"/>
    </row>
    <row r="935" spans="1:102" ht="15.75" customHeight="1">
      <c r="A935" s="61"/>
      <c r="B935" s="61"/>
      <c r="C935" s="61"/>
      <c r="D935" s="61"/>
      <c r="AX935" s="61"/>
      <c r="AY935" s="61"/>
      <c r="AZ935" s="61"/>
      <c r="BN935" s="61"/>
      <c r="BO935" s="61"/>
      <c r="BP935" s="61"/>
      <c r="CT935" s="61"/>
      <c r="CU935" s="61"/>
      <c r="CV935" s="61"/>
      <c r="CW935" s="61"/>
      <c r="CX935" s="61"/>
    </row>
    <row r="936" spans="1:102" ht="15.75" customHeight="1">
      <c r="A936" s="61"/>
      <c r="B936" s="61"/>
      <c r="C936" s="61"/>
      <c r="D936" s="61"/>
      <c r="AX936" s="61"/>
      <c r="AY936" s="61"/>
      <c r="AZ936" s="61"/>
      <c r="BN936" s="61"/>
      <c r="BO936" s="61"/>
      <c r="BP936" s="61"/>
      <c r="CT936" s="61"/>
      <c r="CU936" s="61"/>
      <c r="CV936" s="61"/>
      <c r="CW936" s="61"/>
      <c r="CX936" s="61"/>
    </row>
    <row r="937" spans="1:102" ht="15.75" customHeight="1">
      <c r="A937" s="61"/>
      <c r="B937" s="61"/>
      <c r="C937" s="61"/>
      <c r="D937" s="61"/>
      <c r="AX937" s="61"/>
      <c r="AY937" s="61"/>
      <c r="AZ937" s="61"/>
      <c r="BN937" s="61"/>
      <c r="BO937" s="61"/>
      <c r="BP937" s="61"/>
      <c r="CT937" s="61"/>
      <c r="CU937" s="61"/>
      <c r="CV937" s="61"/>
      <c r="CW937" s="61"/>
      <c r="CX937" s="61"/>
    </row>
    <row r="938" spans="1:102" ht="15.75" customHeight="1">
      <c r="A938" s="61"/>
      <c r="B938" s="61"/>
      <c r="C938" s="61"/>
      <c r="D938" s="61"/>
      <c r="AX938" s="61"/>
      <c r="AY938" s="61"/>
      <c r="AZ938" s="61"/>
      <c r="BN938" s="61"/>
      <c r="BO938" s="61"/>
      <c r="BP938" s="61"/>
      <c r="CT938" s="61"/>
      <c r="CU938" s="61"/>
      <c r="CV938" s="61"/>
      <c r="CW938" s="61"/>
      <c r="CX938" s="61"/>
    </row>
    <row r="939" spans="1:102" ht="15.75" customHeight="1">
      <c r="A939" s="61"/>
      <c r="B939" s="61"/>
      <c r="C939" s="61"/>
      <c r="D939" s="61"/>
      <c r="AX939" s="61"/>
      <c r="AY939" s="61"/>
      <c r="AZ939" s="61"/>
      <c r="BN939" s="61"/>
      <c r="BO939" s="61"/>
      <c r="BP939" s="61"/>
      <c r="CT939" s="61"/>
      <c r="CU939" s="61"/>
      <c r="CV939" s="61"/>
      <c r="CW939" s="61"/>
      <c r="CX939" s="61"/>
    </row>
    <row r="940" spans="1:102" ht="15.75" customHeight="1">
      <c r="A940" s="61"/>
      <c r="B940" s="61"/>
      <c r="C940" s="61"/>
      <c r="D940" s="61"/>
      <c r="AX940" s="61"/>
      <c r="AY940" s="61"/>
      <c r="AZ940" s="61"/>
      <c r="BN940" s="61"/>
      <c r="BO940" s="61"/>
      <c r="BP940" s="61"/>
      <c r="CT940" s="61"/>
      <c r="CU940" s="61"/>
      <c r="CV940" s="61"/>
      <c r="CW940" s="61"/>
      <c r="CX940" s="61"/>
    </row>
    <row r="941" spans="1:102" ht="15.75" customHeight="1">
      <c r="A941" s="61"/>
      <c r="B941" s="61"/>
      <c r="C941" s="61"/>
      <c r="D941" s="61"/>
      <c r="AX941" s="61"/>
      <c r="AY941" s="61"/>
      <c r="AZ941" s="61"/>
      <c r="BN941" s="61"/>
      <c r="BO941" s="61"/>
      <c r="BP941" s="61"/>
      <c r="CT941" s="61"/>
      <c r="CU941" s="61"/>
      <c r="CV941" s="61"/>
      <c r="CW941" s="61"/>
      <c r="CX941" s="61"/>
    </row>
    <row r="942" spans="1:102" ht="15.75" customHeight="1">
      <c r="A942" s="61"/>
      <c r="B942" s="61"/>
      <c r="C942" s="61"/>
      <c r="D942" s="61"/>
      <c r="AX942" s="61"/>
      <c r="AY942" s="61"/>
      <c r="AZ942" s="61"/>
      <c r="BN942" s="61"/>
      <c r="BO942" s="61"/>
      <c r="BP942" s="61"/>
      <c r="CT942" s="61"/>
      <c r="CU942" s="61"/>
      <c r="CV942" s="61"/>
      <c r="CW942" s="61"/>
      <c r="CX942" s="61"/>
    </row>
    <row r="943" spans="1:102" ht="15.75" customHeight="1">
      <c r="A943" s="61"/>
      <c r="B943" s="61"/>
      <c r="C943" s="61"/>
      <c r="D943" s="61"/>
      <c r="AX943" s="61"/>
      <c r="AY943" s="61"/>
      <c r="AZ943" s="61"/>
      <c r="BN943" s="61"/>
      <c r="BO943" s="61"/>
      <c r="BP943" s="61"/>
      <c r="CT943" s="61"/>
      <c r="CU943" s="61"/>
      <c r="CV943" s="61"/>
      <c r="CW943" s="61"/>
      <c r="CX943" s="61"/>
    </row>
    <row r="944" spans="1:102" ht="15.75" customHeight="1">
      <c r="A944" s="61"/>
      <c r="B944" s="61"/>
      <c r="C944" s="61"/>
      <c r="D944" s="61"/>
      <c r="AX944" s="61"/>
      <c r="AY944" s="61"/>
      <c r="AZ944" s="61"/>
      <c r="BN944" s="61"/>
      <c r="BO944" s="61"/>
      <c r="BP944" s="61"/>
      <c r="CT944" s="61"/>
      <c r="CU944" s="61"/>
      <c r="CV944" s="61"/>
      <c r="CW944" s="61"/>
      <c r="CX944" s="61"/>
    </row>
    <row r="945" spans="1:102" ht="15.75" customHeight="1">
      <c r="A945" s="61"/>
      <c r="B945" s="61"/>
      <c r="C945" s="61"/>
      <c r="D945" s="61"/>
      <c r="AX945" s="61"/>
      <c r="AY945" s="61"/>
      <c r="AZ945" s="61"/>
      <c r="BN945" s="61"/>
      <c r="BO945" s="61"/>
      <c r="BP945" s="61"/>
      <c r="CT945" s="61"/>
      <c r="CU945" s="61"/>
      <c r="CV945" s="61"/>
      <c r="CW945" s="61"/>
      <c r="CX945" s="61"/>
    </row>
    <row r="946" spans="1:102" ht="15.75" customHeight="1">
      <c r="A946" s="61"/>
      <c r="B946" s="61"/>
      <c r="C946" s="61"/>
      <c r="D946" s="61"/>
      <c r="AX946" s="61"/>
      <c r="AY946" s="61"/>
      <c r="AZ946" s="61"/>
      <c r="BN946" s="61"/>
      <c r="BO946" s="61"/>
      <c r="BP946" s="61"/>
      <c r="CT946" s="61"/>
      <c r="CU946" s="61"/>
      <c r="CV946" s="61"/>
      <c r="CW946" s="61"/>
      <c r="CX946" s="61"/>
    </row>
    <row r="947" spans="1:102" ht="15.75" customHeight="1">
      <c r="A947" s="61"/>
      <c r="B947" s="61"/>
      <c r="C947" s="61"/>
      <c r="D947" s="61"/>
      <c r="AX947" s="61"/>
      <c r="AY947" s="61"/>
      <c r="AZ947" s="61"/>
      <c r="BN947" s="61"/>
      <c r="BO947" s="61"/>
      <c r="BP947" s="61"/>
      <c r="CT947" s="61"/>
      <c r="CU947" s="61"/>
      <c r="CV947" s="61"/>
      <c r="CW947" s="61"/>
      <c r="CX947" s="61"/>
    </row>
    <row r="948" spans="1:102" ht="15.75" customHeight="1">
      <c r="A948" s="61"/>
      <c r="B948" s="61"/>
      <c r="C948" s="61"/>
      <c r="D948" s="61"/>
      <c r="AX948" s="61"/>
      <c r="AY948" s="61"/>
      <c r="AZ948" s="61"/>
      <c r="BN948" s="61"/>
      <c r="BO948" s="61"/>
      <c r="BP948" s="61"/>
      <c r="CT948" s="61"/>
      <c r="CU948" s="61"/>
      <c r="CV948" s="61"/>
      <c r="CW948" s="61"/>
      <c r="CX948" s="61"/>
    </row>
    <row r="949" spans="1:102" ht="15.75" customHeight="1">
      <c r="A949" s="61"/>
      <c r="B949" s="61"/>
      <c r="C949" s="61"/>
      <c r="D949" s="61"/>
      <c r="AX949" s="61"/>
      <c r="AY949" s="61"/>
      <c r="AZ949" s="61"/>
      <c r="BN949" s="61"/>
      <c r="BO949" s="61"/>
      <c r="BP949" s="61"/>
      <c r="CT949" s="61"/>
      <c r="CU949" s="61"/>
      <c r="CV949" s="61"/>
      <c r="CW949" s="61"/>
      <c r="CX949" s="61"/>
    </row>
    <row r="950" spans="1:102" ht="15.75" customHeight="1">
      <c r="A950" s="61"/>
      <c r="B950" s="61"/>
      <c r="C950" s="61"/>
      <c r="D950" s="61"/>
      <c r="AX950" s="61"/>
      <c r="AY950" s="61"/>
      <c r="AZ950" s="61"/>
      <c r="BN950" s="61"/>
      <c r="BO950" s="61"/>
      <c r="BP950" s="61"/>
      <c r="CT950" s="61"/>
      <c r="CU950" s="61"/>
      <c r="CV950" s="61"/>
      <c r="CW950" s="61"/>
      <c r="CX950" s="61"/>
    </row>
    <row r="951" spans="1:102" ht="15.75" customHeight="1">
      <c r="A951" s="61"/>
      <c r="B951" s="61"/>
      <c r="C951" s="61"/>
      <c r="D951" s="61"/>
      <c r="AX951" s="61"/>
      <c r="AY951" s="61"/>
      <c r="AZ951" s="61"/>
      <c r="BN951" s="61"/>
      <c r="BO951" s="61"/>
      <c r="BP951" s="61"/>
      <c r="CT951" s="61"/>
      <c r="CU951" s="61"/>
      <c r="CV951" s="61"/>
      <c r="CW951" s="61"/>
      <c r="CX951" s="61"/>
    </row>
    <row r="952" spans="1:102" ht="15.75" customHeight="1">
      <c r="A952" s="61"/>
      <c r="B952" s="61"/>
      <c r="C952" s="61"/>
      <c r="D952" s="61"/>
      <c r="AX952" s="61"/>
      <c r="AY952" s="61"/>
      <c r="AZ952" s="61"/>
      <c r="BN952" s="61"/>
      <c r="BO952" s="61"/>
      <c r="BP952" s="61"/>
      <c r="CT952" s="61"/>
      <c r="CU952" s="61"/>
      <c r="CV952" s="61"/>
      <c r="CW952" s="61"/>
      <c r="CX952" s="61"/>
    </row>
    <row r="953" spans="1:102" ht="15.75" customHeight="1">
      <c r="A953" s="61"/>
      <c r="B953" s="61"/>
      <c r="C953" s="61"/>
      <c r="D953" s="61"/>
      <c r="AX953" s="61"/>
      <c r="AY953" s="61"/>
      <c r="AZ953" s="61"/>
      <c r="BN953" s="61"/>
      <c r="BO953" s="61"/>
      <c r="BP953" s="61"/>
      <c r="CT953" s="61"/>
      <c r="CU953" s="61"/>
      <c r="CV953" s="61"/>
      <c r="CW953" s="61"/>
      <c r="CX953" s="61"/>
    </row>
    <row r="954" spans="1:102" ht="15.75" customHeight="1">
      <c r="A954" s="61"/>
      <c r="B954" s="61"/>
      <c r="C954" s="61"/>
      <c r="D954" s="61"/>
      <c r="AX954" s="61"/>
      <c r="AY954" s="61"/>
      <c r="AZ954" s="61"/>
      <c r="BN954" s="61"/>
      <c r="BO954" s="61"/>
      <c r="BP954" s="61"/>
      <c r="CT954" s="61"/>
      <c r="CU954" s="61"/>
      <c r="CV954" s="61"/>
      <c r="CW954" s="61"/>
      <c r="CX954" s="61"/>
    </row>
    <row r="955" spans="1:102" ht="15.75" customHeight="1">
      <c r="A955" s="61"/>
      <c r="B955" s="61"/>
      <c r="C955" s="61"/>
      <c r="D955" s="61"/>
      <c r="AX955" s="61"/>
      <c r="AY955" s="61"/>
      <c r="AZ955" s="61"/>
      <c r="BN955" s="61"/>
      <c r="BO955" s="61"/>
      <c r="BP955" s="61"/>
      <c r="CT955" s="61"/>
      <c r="CU955" s="61"/>
      <c r="CV955" s="61"/>
      <c r="CW955" s="61"/>
      <c r="CX955" s="61"/>
    </row>
    <row r="956" spans="1:102" ht="15.75" customHeight="1">
      <c r="A956" s="61"/>
      <c r="B956" s="61"/>
      <c r="C956" s="61"/>
      <c r="D956" s="61"/>
      <c r="AX956" s="61"/>
      <c r="AY956" s="61"/>
      <c r="AZ956" s="61"/>
      <c r="BN956" s="61"/>
      <c r="BO956" s="61"/>
      <c r="BP956" s="61"/>
      <c r="CT956" s="61"/>
      <c r="CU956" s="61"/>
      <c r="CV956" s="61"/>
      <c r="CW956" s="61"/>
      <c r="CX956" s="61"/>
    </row>
    <row r="957" spans="1:102" ht="15.75" customHeight="1">
      <c r="A957" s="61"/>
      <c r="B957" s="61"/>
      <c r="C957" s="61"/>
      <c r="D957" s="61"/>
      <c r="AX957" s="61"/>
      <c r="AY957" s="61"/>
      <c r="AZ957" s="61"/>
      <c r="BN957" s="61"/>
      <c r="BO957" s="61"/>
      <c r="BP957" s="61"/>
      <c r="CT957" s="61"/>
      <c r="CU957" s="61"/>
      <c r="CV957" s="61"/>
      <c r="CW957" s="61"/>
      <c r="CX957" s="61"/>
    </row>
    <row r="958" spans="1:102" ht="15.75" customHeight="1">
      <c r="A958" s="61"/>
      <c r="B958" s="61"/>
      <c r="C958" s="61"/>
      <c r="D958" s="61"/>
      <c r="AX958" s="61"/>
      <c r="AY958" s="61"/>
      <c r="AZ958" s="61"/>
      <c r="BN958" s="61"/>
      <c r="BO958" s="61"/>
      <c r="BP958" s="61"/>
      <c r="CT958" s="61"/>
      <c r="CU958" s="61"/>
      <c r="CV958" s="61"/>
      <c r="CW958" s="61"/>
      <c r="CX958" s="61"/>
    </row>
    <row r="959" spans="1:102" ht="15.75" customHeight="1">
      <c r="A959" s="61"/>
      <c r="B959" s="61"/>
      <c r="C959" s="61"/>
      <c r="D959" s="61"/>
      <c r="AX959" s="61"/>
      <c r="AY959" s="61"/>
      <c r="AZ959" s="61"/>
      <c r="BN959" s="61"/>
      <c r="BO959" s="61"/>
      <c r="BP959" s="61"/>
      <c r="CT959" s="61"/>
      <c r="CU959" s="61"/>
      <c r="CV959" s="61"/>
      <c r="CW959" s="61"/>
      <c r="CX959" s="61"/>
    </row>
    <row r="960" spans="1:102" ht="15.75" customHeight="1">
      <c r="A960" s="61"/>
      <c r="B960" s="61"/>
      <c r="C960" s="61"/>
      <c r="D960" s="61"/>
      <c r="AX960" s="61"/>
      <c r="AY960" s="61"/>
      <c r="AZ960" s="61"/>
      <c r="BN960" s="61"/>
      <c r="BO960" s="61"/>
      <c r="BP960" s="61"/>
      <c r="CT960" s="61"/>
      <c r="CU960" s="61"/>
      <c r="CV960" s="61"/>
      <c r="CW960" s="61"/>
      <c r="CX960" s="61"/>
    </row>
    <row r="961" spans="1:102" ht="15.75" customHeight="1">
      <c r="A961" s="61"/>
      <c r="B961" s="61"/>
      <c r="C961" s="61"/>
      <c r="D961" s="61"/>
      <c r="AX961" s="61"/>
      <c r="AY961" s="61"/>
      <c r="AZ961" s="61"/>
      <c r="BN961" s="61"/>
      <c r="BO961" s="61"/>
      <c r="BP961" s="61"/>
      <c r="CT961" s="61"/>
      <c r="CU961" s="61"/>
      <c r="CV961" s="61"/>
      <c r="CW961" s="61"/>
      <c r="CX961" s="61"/>
    </row>
    <row r="962" spans="1:102" ht="15.75" customHeight="1">
      <c r="A962" s="61"/>
      <c r="B962" s="61"/>
      <c r="C962" s="61"/>
      <c r="D962" s="61"/>
      <c r="AX962" s="61"/>
      <c r="AY962" s="61"/>
      <c r="AZ962" s="61"/>
      <c r="BN962" s="61"/>
      <c r="BO962" s="61"/>
      <c r="BP962" s="61"/>
      <c r="CT962" s="61"/>
      <c r="CU962" s="61"/>
      <c r="CV962" s="61"/>
      <c r="CW962" s="61"/>
      <c r="CX962" s="61"/>
    </row>
    <row r="963" spans="1:102" ht="15.75" customHeight="1">
      <c r="A963" s="61"/>
      <c r="B963" s="61"/>
      <c r="C963" s="61"/>
      <c r="D963" s="61"/>
      <c r="AX963" s="61"/>
      <c r="AY963" s="61"/>
      <c r="AZ963" s="61"/>
      <c r="BN963" s="61"/>
      <c r="BO963" s="61"/>
      <c r="BP963" s="61"/>
      <c r="CT963" s="61"/>
      <c r="CU963" s="61"/>
      <c r="CV963" s="61"/>
      <c r="CW963" s="61"/>
      <c r="CX963" s="61"/>
    </row>
    <row r="964" spans="1:102" ht="15.75" customHeight="1">
      <c r="A964" s="61"/>
      <c r="B964" s="61"/>
      <c r="C964" s="61"/>
      <c r="D964" s="61"/>
      <c r="AX964" s="61"/>
      <c r="AY964" s="61"/>
      <c r="AZ964" s="61"/>
      <c r="BN964" s="61"/>
      <c r="BO964" s="61"/>
      <c r="BP964" s="61"/>
      <c r="CT964" s="61"/>
      <c r="CU964" s="61"/>
      <c r="CV964" s="61"/>
      <c r="CW964" s="61"/>
      <c r="CX964" s="61"/>
    </row>
    <row r="965" spans="1:102" ht="15.75" customHeight="1">
      <c r="A965" s="61"/>
      <c r="B965" s="61"/>
      <c r="C965" s="61"/>
      <c r="D965" s="61"/>
      <c r="AX965" s="61"/>
      <c r="AY965" s="61"/>
      <c r="AZ965" s="61"/>
      <c r="BN965" s="61"/>
      <c r="BO965" s="61"/>
      <c r="BP965" s="61"/>
      <c r="CT965" s="61"/>
      <c r="CU965" s="61"/>
      <c r="CV965" s="61"/>
      <c r="CW965" s="61"/>
      <c r="CX965" s="61"/>
    </row>
    <row r="966" spans="1:102" ht="15.75" customHeight="1">
      <c r="A966" s="61"/>
      <c r="B966" s="61"/>
      <c r="C966" s="61"/>
      <c r="D966" s="61"/>
      <c r="AX966" s="61"/>
      <c r="AY966" s="61"/>
      <c r="AZ966" s="61"/>
      <c r="BN966" s="61"/>
      <c r="BO966" s="61"/>
      <c r="BP966" s="61"/>
      <c r="CT966" s="61"/>
      <c r="CU966" s="61"/>
      <c r="CV966" s="61"/>
      <c r="CW966" s="61"/>
      <c r="CX966" s="61"/>
    </row>
    <row r="967" spans="1:102" ht="15.75" customHeight="1">
      <c r="A967" s="61"/>
      <c r="B967" s="61"/>
      <c r="C967" s="61"/>
      <c r="D967" s="61"/>
      <c r="AX967" s="61"/>
      <c r="AY967" s="61"/>
      <c r="AZ967" s="61"/>
      <c r="BN967" s="61"/>
      <c r="BO967" s="61"/>
      <c r="BP967" s="61"/>
      <c r="CT967" s="61"/>
      <c r="CU967" s="61"/>
      <c r="CV967" s="61"/>
      <c r="CW967" s="61"/>
      <c r="CX967" s="61"/>
    </row>
    <row r="968" spans="1:102" ht="15.75" customHeight="1">
      <c r="A968" s="61"/>
      <c r="B968" s="61"/>
      <c r="C968" s="61"/>
      <c r="D968" s="61"/>
      <c r="AX968" s="61"/>
      <c r="AY968" s="61"/>
      <c r="AZ968" s="61"/>
      <c r="BN968" s="61"/>
      <c r="BO968" s="61"/>
      <c r="BP968" s="61"/>
      <c r="CT968" s="61"/>
      <c r="CU968" s="61"/>
      <c r="CV968" s="61"/>
      <c r="CW968" s="61"/>
      <c r="CX968" s="61"/>
    </row>
    <row r="969" spans="1:102" ht="15.75" customHeight="1">
      <c r="A969" s="61"/>
      <c r="B969" s="61"/>
      <c r="C969" s="61"/>
      <c r="D969" s="61"/>
      <c r="AX969" s="61"/>
      <c r="AY969" s="61"/>
      <c r="AZ969" s="61"/>
      <c r="BN969" s="61"/>
      <c r="BO969" s="61"/>
      <c r="BP969" s="61"/>
      <c r="CT969" s="61"/>
      <c r="CU969" s="61"/>
      <c r="CV969" s="61"/>
      <c r="CW969" s="61"/>
      <c r="CX969" s="61"/>
    </row>
    <row r="970" spans="1:102" ht="15.75" customHeight="1">
      <c r="A970" s="61"/>
      <c r="B970" s="61"/>
      <c r="C970" s="61"/>
      <c r="D970" s="61"/>
      <c r="AX970" s="61"/>
      <c r="AY970" s="61"/>
      <c r="AZ970" s="61"/>
      <c r="BN970" s="61"/>
      <c r="BO970" s="61"/>
      <c r="BP970" s="61"/>
      <c r="CT970" s="61"/>
      <c r="CU970" s="61"/>
      <c r="CV970" s="61"/>
      <c r="CW970" s="61"/>
      <c r="CX970" s="61"/>
    </row>
    <row r="971" spans="1:102" ht="15.75" customHeight="1">
      <c r="A971" s="61"/>
      <c r="B971" s="61"/>
      <c r="C971" s="61"/>
      <c r="D971" s="61"/>
      <c r="AX971" s="61"/>
      <c r="AY971" s="61"/>
      <c r="AZ971" s="61"/>
      <c r="BN971" s="61"/>
      <c r="BO971" s="61"/>
      <c r="BP971" s="61"/>
      <c r="CT971" s="61"/>
      <c r="CU971" s="61"/>
      <c r="CV971" s="61"/>
      <c r="CW971" s="61"/>
      <c r="CX971" s="61"/>
    </row>
    <row r="972" spans="1:102" ht="15.75" customHeight="1">
      <c r="A972" s="61"/>
      <c r="B972" s="61"/>
      <c r="C972" s="61"/>
      <c r="D972" s="61"/>
      <c r="AX972" s="61"/>
      <c r="AY972" s="61"/>
      <c r="AZ972" s="61"/>
      <c r="BN972" s="61"/>
      <c r="BO972" s="61"/>
      <c r="BP972" s="61"/>
      <c r="CT972" s="61"/>
      <c r="CU972" s="61"/>
      <c r="CV972" s="61"/>
      <c r="CW972" s="61"/>
      <c r="CX972" s="61"/>
    </row>
    <row r="973" spans="1:102" ht="15.75" customHeight="1">
      <c r="A973" s="61"/>
      <c r="B973" s="61"/>
      <c r="C973" s="61"/>
      <c r="D973" s="61"/>
      <c r="AX973" s="61"/>
      <c r="AY973" s="61"/>
      <c r="AZ973" s="61"/>
      <c r="BN973" s="61"/>
      <c r="BO973" s="61"/>
      <c r="BP973" s="61"/>
      <c r="CT973" s="61"/>
      <c r="CU973" s="61"/>
      <c r="CV973" s="61"/>
      <c r="CW973" s="61"/>
      <c r="CX973" s="61"/>
    </row>
    <row r="974" spans="1:102" ht="15.75" customHeight="1">
      <c r="A974" s="61"/>
      <c r="B974" s="61"/>
      <c r="C974" s="61"/>
      <c r="D974" s="61"/>
      <c r="AX974" s="61"/>
      <c r="AY974" s="61"/>
      <c r="AZ974" s="61"/>
      <c r="BN974" s="61"/>
      <c r="BO974" s="61"/>
      <c r="BP974" s="61"/>
      <c r="CT974" s="61"/>
      <c r="CU974" s="61"/>
      <c r="CV974" s="61"/>
      <c r="CW974" s="61"/>
      <c r="CX974" s="61"/>
    </row>
    <row r="975" spans="1:102" ht="15.75" customHeight="1">
      <c r="A975" s="61"/>
      <c r="B975" s="61"/>
      <c r="C975" s="61"/>
      <c r="D975" s="61"/>
      <c r="AX975" s="61"/>
      <c r="AY975" s="61"/>
      <c r="AZ975" s="61"/>
      <c r="BN975" s="61"/>
      <c r="BO975" s="61"/>
      <c r="BP975" s="61"/>
      <c r="CT975" s="61"/>
      <c r="CU975" s="61"/>
      <c r="CV975" s="61"/>
      <c r="CW975" s="61"/>
      <c r="CX975" s="61"/>
    </row>
    <row r="976" spans="1:102" ht="15.75" customHeight="1">
      <c r="A976" s="61"/>
      <c r="B976" s="61"/>
      <c r="C976" s="61"/>
      <c r="D976" s="61"/>
      <c r="AX976" s="61"/>
      <c r="AY976" s="61"/>
      <c r="AZ976" s="61"/>
      <c r="BN976" s="61"/>
      <c r="BO976" s="61"/>
      <c r="BP976" s="61"/>
      <c r="CT976" s="61"/>
      <c r="CU976" s="61"/>
      <c r="CV976" s="61"/>
      <c r="CW976" s="61"/>
      <c r="CX976" s="61"/>
    </row>
    <row r="977" spans="1:102" ht="15.75" customHeight="1">
      <c r="A977" s="61"/>
      <c r="B977" s="61"/>
      <c r="C977" s="61"/>
      <c r="D977" s="61"/>
      <c r="AX977" s="61"/>
      <c r="AY977" s="61"/>
      <c r="AZ977" s="61"/>
      <c r="BN977" s="61"/>
      <c r="BO977" s="61"/>
      <c r="BP977" s="61"/>
      <c r="CT977" s="61"/>
      <c r="CU977" s="61"/>
      <c r="CV977" s="61"/>
      <c r="CW977" s="61"/>
      <c r="CX977" s="61"/>
    </row>
    <row r="978" spans="1:102" ht="15.75" customHeight="1">
      <c r="A978" s="61"/>
      <c r="B978" s="61"/>
      <c r="C978" s="61"/>
      <c r="D978" s="61"/>
      <c r="AX978" s="61"/>
      <c r="AY978" s="61"/>
      <c r="AZ978" s="61"/>
      <c r="BN978" s="61"/>
      <c r="BO978" s="61"/>
      <c r="BP978" s="61"/>
      <c r="CT978" s="61"/>
      <c r="CU978" s="61"/>
      <c r="CV978" s="61"/>
      <c r="CW978" s="61"/>
      <c r="CX978" s="61"/>
    </row>
    <row r="979" spans="1:102" ht="15.75" customHeight="1">
      <c r="A979" s="61"/>
      <c r="B979" s="61"/>
      <c r="C979" s="61"/>
      <c r="D979" s="61"/>
      <c r="AX979" s="61"/>
      <c r="AY979" s="61"/>
      <c r="AZ979" s="61"/>
      <c r="BN979" s="61"/>
      <c r="BO979" s="61"/>
      <c r="BP979" s="61"/>
      <c r="CT979" s="61"/>
      <c r="CU979" s="61"/>
      <c r="CV979" s="61"/>
      <c r="CW979" s="61"/>
      <c r="CX979" s="61"/>
    </row>
    <row r="980" spans="1:102" ht="15.75" customHeight="1">
      <c r="A980" s="61"/>
      <c r="B980" s="61"/>
      <c r="C980" s="61"/>
      <c r="D980" s="61"/>
      <c r="AX980" s="61"/>
      <c r="AY980" s="61"/>
      <c r="AZ980" s="61"/>
      <c r="BN980" s="61"/>
      <c r="BO980" s="61"/>
      <c r="BP980" s="61"/>
      <c r="CT980" s="61"/>
      <c r="CU980" s="61"/>
      <c r="CV980" s="61"/>
      <c r="CW980" s="61"/>
      <c r="CX980" s="61"/>
    </row>
    <row r="981" spans="1:102" ht="15.75" customHeight="1">
      <c r="A981" s="61"/>
      <c r="B981" s="61"/>
      <c r="C981" s="61"/>
      <c r="D981" s="61"/>
      <c r="AX981" s="61"/>
      <c r="AY981" s="61"/>
      <c r="AZ981" s="61"/>
      <c r="BN981" s="61"/>
      <c r="BO981" s="61"/>
      <c r="BP981" s="61"/>
      <c r="CT981" s="61"/>
      <c r="CU981" s="61"/>
      <c r="CV981" s="61"/>
      <c r="CW981" s="61"/>
      <c r="CX981" s="61"/>
    </row>
    <row r="982" spans="1:102" ht="15.75" customHeight="1">
      <c r="A982" s="61"/>
      <c r="B982" s="61"/>
      <c r="C982" s="61"/>
      <c r="D982" s="61"/>
      <c r="AX982" s="61"/>
      <c r="AY982" s="61"/>
      <c r="AZ982" s="61"/>
      <c r="BN982" s="61"/>
      <c r="BO982" s="61"/>
      <c r="BP982" s="61"/>
      <c r="CT982" s="61"/>
      <c r="CU982" s="61"/>
      <c r="CV982" s="61"/>
      <c r="CW982" s="61"/>
      <c r="CX982" s="61"/>
    </row>
    <row r="983" spans="1:102" ht="15.75" customHeight="1">
      <c r="A983" s="61"/>
      <c r="B983" s="61"/>
      <c r="C983" s="61"/>
      <c r="D983" s="61"/>
      <c r="AX983" s="61"/>
      <c r="AY983" s="61"/>
      <c r="AZ983" s="61"/>
      <c r="BN983" s="61"/>
      <c r="BO983" s="61"/>
      <c r="BP983" s="61"/>
      <c r="CT983" s="61"/>
      <c r="CU983" s="61"/>
      <c r="CV983" s="61"/>
      <c r="CW983" s="61"/>
      <c r="CX983" s="61"/>
    </row>
    <row r="984" spans="1:102" ht="15.75" customHeight="1">
      <c r="A984" s="61"/>
      <c r="B984" s="61"/>
      <c r="C984" s="61"/>
      <c r="D984" s="61"/>
      <c r="AX984" s="61"/>
      <c r="AY984" s="61"/>
      <c r="AZ984" s="61"/>
      <c r="BN984" s="61"/>
      <c r="BO984" s="61"/>
      <c r="BP984" s="61"/>
      <c r="CT984" s="61"/>
      <c r="CU984" s="61"/>
      <c r="CV984" s="61"/>
      <c r="CW984" s="61"/>
      <c r="CX984" s="61"/>
    </row>
    <row r="985" spans="1:102" ht="15.75" customHeight="1">
      <c r="A985" s="61"/>
      <c r="B985" s="61"/>
      <c r="C985" s="61"/>
      <c r="D985" s="61"/>
      <c r="AX985" s="61"/>
      <c r="AY985" s="61"/>
      <c r="AZ985" s="61"/>
      <c r="BN985" s="61"/>
      <c r="BO985" s="61"/>
      <c r="BP985" s="61"/>
      <c r="CT985" s="61"/>
      <c r="CU985" s="61"/>
      <c r="CV985" s="61"/>
      <c r="CW985" s="61"/>
      <c r="CX985" s="61"/>
    </row>
    <row r="986" spans="1:102" ht="15.75" customHeight="1">
      <c r="A986" s="61"/>
      <c r="B986" s="61"/>
      <c r="C986" s="61"/>
      <c r="D986" s="61"/>
      <c r="AX986" s="61"/>
      <c r="AY986" s="61"/>
      <c r="AZ986" s="61"/>
      <c r="BN986" s="61"/>
      <c r="BO986" s="61"/>
      <c r="BP986" s="61"/>
      <c r="CT986" s="61"/>
      <c r="CU986" s="61"/>
      <c r="CV986" s="61"/>
      <c r="CW986" s="61"/>
      <c r="CX986" s="61"/>
    </row>
    <row r="987" spans="1:102" ht="15.75" customHeight="1">
      <c r="A987" s="61"/>
      <c r="B987" s="61"/>
      <c r="C987" s="61"/>
      <c r="D987" s="61"/>
      <c r="AX987" s="61"/>
      <c r="AY987" s="61"/>
      <c r="AZ987" s="61"/>
      <c r="BN987" s="61"/>
      <c r="BO987" s="61"/>
      <c r="BP987" s="61"/>
      <c r="CT987" s="61"/>
      <c r="CU987" s="61"/>
      <c r="CV987" s="61"/>
      <c r="CW987" s="61"/>
      <c r="CX987" s="61"/>
    </row>
    <row r="988" spans="1:102" ht="15.75" customHeight="1">
      <c r="A988" s="61"/>
      <c r="B988" s="61"/>
      <c r="C988" s="61"/>
      <c r="D988" s="61"/>
      <c r="AX988" s="61"/>
      <c r="AY988" s="61"/>
      <c r="AZ988" s="61"/>
      <c r="BN988" s="61"/>
      <c r="BO988" s="61"/>
      <c r="BP988" s="61"/>
      <c r="CT988" s="61"/>
      <c r="CU988" s="61"/>
      <c r="CV988" s="61"/>
      <c r="CW988" s="61"/>
      <c r="CX988" s="61"/>
    </row>
    <row r="989" spans="1:102" ht="15.75" customHeight="1">
      <c r="A989" s="61"/>
      <c r="B989" s="61"/>
      <c r="C989" s="61"/>
      <c r="D989" s="61"/>
      <c r="AX989" s="61"/>
      <c r="AY989" s="61"/>
      <c r="AZ989" s="61"/>
      <c r="BN989" s="61"/>
      <c r="BO989" s="61"/>
      <c r="BP989" s="61"/>
      <c r="CT989" s="61"/>
      <c r="CU989" s="61"/>
      <c r="CV989" s="61"/>
      <c r="CW989" s="61"/>
      <c r="CX989" s="61"/>
    </row>
    <row r="990" spans="1:102" ht="15.75" customHeight="1">
      <c r="A990" s="61"/>
      <c r="B990" s="61"/>
      <c r="C990" s="61"/>
      <c r="D990" s="61"/>
      <c r="AX990" s="61"/>
      <c r="AY990" s="61"/>
      <c r="AZ990" s="61"/>
      <c r="BN990" s="61"/>
      <c r="BO990" s="61"/>
      <c r="BP990" s="61"/>
      <c r="CT990" s="61"/>
      <c r="CU990" s="61"/>
      <c r="CV990" s="61"/>
      <c r="CW990" s="61"/>
      <c r="CX990" s="61"/>
    </row>
    <row r="991" spans="1:102" ht="15.75" customHeight="1">
      <c r="A991" s="61"/>
      <c r="B991" s="61"/>
      <c r="C991" s="61"/>
      <c r="D991" s="61"/>
      <c r="AX991" s="61"/>
      <c r="AY991" s="61"/>
      <c r="AZ991" s="61"/>
      <c r="BN991" s="61"/>
      <c r="BO991" s="61"/>
      <c r="BP991" s="61"/>
      <c r="CT991" s="61"/>
      <c r="CU991" s="61"/>
      <c r="CV991" s="61"/>
      <c r="CW991" s="61"/>
      <c r="CX991" s="61"/>
    </row>
    <row r="992" spans="1:102" ht="15.75" customHeight="1">
      <c r="A992" s="61"/>
      <c r="B992" s="61"/>
      <c r="C992" s="61"/>
      <c r="D992" s="61"/>
      <c r="AX992" s="61"/>
      <c r="AY992" s="61"/>
      <c r="AZ992" s="61"/>
      <c r="BN992" s="61"/>
      <c r="BO992" s="61"/>
      <c r="BP992" s="61"/>
      <c r="CT992" s="61"/>
      <c r="CU992" s="61"/>
      <c r="CV992" s="61"/>
      <c r="CW992" s="61"/>
      <c r="CX992" s="61"/>
    </row>
    <row r="993" spans="1:102" ht="15.75" customHeight="1">
      <c r="A993" s="61"/>
      <c r="B993" s="61"/>
      <c r="C993" s="61"/>
      <c r="D993" s="61"/>
      <c r="AX993" s="61"/>
      <c r="AY993" s="61"/>
      <c r="AZ993" s="61"/>
      <c r="BN993" s="61"/>
      <c r="BO993" s="61"/>
      <c r="BP993" s="61"/>
      <c r="CT993" s="61"/>
      <c r="CU993" s="61"/>
      <c r="CV993" s="61"/>
      <c r="CW993" s="61"/>
      <c r="CX993" s="61"/>
    </row>
    <row r="994" spans="1:102" ht="15.75" customHeight="1">
      <c r="A994" s="61"/>
      <c r="B994" s="61"/>
      <c r="C994" s="61"/>
      <c r="D994" s="61"/>
      <c r="AX994" s="61"/>
      <c r="AY994" s="61"/>
      <c r="AZ994" s="61"/>
      <c r="BN994" s="61"/>
      <c r="BO994" s="61"/>
      <c r="BP994" s="61"/>
      <c r="CT994" s="61"/>
      <c r="CU994" s="61"/>
      <c r="CV994" s="61"/>
      <c r="CW994" s="61"/>
      <c r="CX994" s="61"/>
    </row>
    <row r="995" spans="1:102" ht="15.75" customHeight="1">
      <c r="A995" s="61"/>
      <c r="B995" s="61"/>
      <c r="C995" s="61"/>
      <c r="D995" s="61"/>
      <c r="AX995" s="61"/>
      <c r="AY995" s="61"/>
      <c r="AZ995" s="61"/>
      <c r="BN995" s="61"/>
      <c r="BO995" s="61"/>
      <c r="BP995" s="61"/>
      <c r="CT995" s="61"/>
      <c r="CU995" s="61"/>
      <c r="CV995" s="61"/>
      <c r="CW995" s="61"/>
      <c r="CX995" s="61"/>
    </row>
    <row r="996" spans="1:102" ht="15.75" customHeight="1">
      <c r="A996" s="61"/>
      <c r="B996" s="61"/>
      <c r="C996" s="61"/>
      <c r="D996" s="61"/>
      <c r="AX996" s="61"/>
      <c r="AY996" s="61"/>
      <c r="AZ996" s="61"/>
      <c r="BN996" s="61"/>
      <c r="BO996" s="61"/>
      <c r="BP996" s="61"/>
      <c r="CT996" s="61"/>
      <c r="CU996" s="61"/>
      <c r="CV996" s="61"/>
      <c r="CW996" s="61"/>
      <c r="CX996" s="61"/>
    </row>
    <row r="997" spans="1:102" ht="15.75" customHeight="1">
      <c r="A997" s="61"/>
      <c r="B997" s="61"/>
      <c r="C997" s="61"/>
      <c r="D997" s="61"/>
      <c r="AX997" s="61"/>
      <c r="AY997" s="61"/>
      <c r="AZ997" s="61"/>
      <c r="BN997" s="61"/>
      <c r="BO997" s="61"/>
      <c r="BP997" s="61"/>
      <c r="CT997" s="61"/>
      <c r="CU997" s="61"/>
      <c r="CV997" s="61"/>
      <c r="CW997" s="61"/>
      <c r="CX997" s="61"/>
    </row>
    <row r="998" spans="1:102" ht="15.75" customHeight="1">
      <c r="A998" s="61"/>
      <c r="B998" s="61"/>
      <c r="C998" s="61"/>
      <c r="D998" s="61"/>
      <c r="AX998" s="61"/>
      <c r="AY998" s="61"/>
      <c r="AZ998" s="61"/>
      <c r="BN998" s="61"/>
      <c r="BO998" s="61"/>
      <c r="BP998" s="61"/>
      <c r="CT998" s="61"/>
      <c r="CU998" s="61"/>
      <c r="CV998" s="61"/>
      <c r="CW998" s="61"/>
      <c r="CX998" s="61"/>
    </row>
    <row r="999" spans="1:102" ht="15.75" customHeight="1">
      <c r="A999" s="61"/>
      <c r="B999" s="61"/>
      <c r="C999" s="61"/>
      <c r="D999" s="61"/>
      <c r="AX999" s="61"/>
      <c r="AY999" s="61"/>
      <c r="AZ999" s="61"/>
      <c r="BN999" s="61"/>
      <c r="BO999" s="61"/>
      <c r="BP999" s="61"/>
      <c r="CT999" s="61"/>
      <c r="CU999" s="61"/>
      <c r="CV999" s="61"/>
      <c r="CW999" s="61"/>
      <c r="CX999" s="61"/>
    </row>
    <row r="1000" spans="1:102" ht="15.75" customHeight="1">
      <c r="A1000" s="61"/>
      <c r="B1000" s="61"/>
      <c r="C1000" s="61"/>
      <c r="D1000" s="61"/>
      <c r="AX1000" s="61"/>
      <c r="AY1000" s="61"/>
      <c r="AZ1000" s="61"/>
      <c r="BN1000" s="61"/>
      <c r="BO1000" s="61"/>
      <c r="BP1000" s="61"/>
      <c r="CT1000" s="61"/>
      <c r="CU1000" s="61"/>
      <c r="CV1000" s="61"/>
      <c r="CW1000" s="61"/>
      <c r="CX1000" s="61"/>
    </row>
    <row r="1001" spans="1:102" ht="15.75" customHeight="1">
      <c r="A1001" s="61"/>
      <c r="B1001" s="61"/>
      <c r="C1001" s="61"/>
      <c r="D1001" s="61"/>
      <c r="AX1001" s="61"/>
      <c r="AY1001" s="61"/>
      <c r="AZ1001" s="61"/>
      <c r="BN1001" s="61"/>
      <c r="BO1001" s="61"/>
      <c r="BP1001" s="61"/>
      <c r="CT1001" s="61"/>
      <c r="CU1001" s="61"/>
      <c r="CV1001" s="61"/>
      <c r="CW1001" s="61"/>
      <c r="CX1001" s="61"/>
    </row>
    <row r="1002" spans="1:102" ht="15.75" customHeight="1">
      <c r="A1002" s="61"/>
      <c r="B1002" s="61"/>
      <c r="C1002" s="61"/>
      <c r="D1002" s="61"/>
      <c r="AX1002" s="61"/>
      <c r="AY1002" s="61"/>
      <c r="AZ1002" s="61"/>
      <c r="BN1002" s="61"/>
      <c r="BO1002" s="61"/>
      <c r="BP1002" s="61"/>
      <c r="CT1002" s="61"/>
      <c r="CU1002" s="61"/>
      <c r="CV1002" s="61"/>
      <c r="CW1002" s="61"/>
      <c r="CX1002" s="61"/>
    </row>
  </sheetData>
  <pageMargins left="0.7" right="0.7" top="0.75" bottom="0.75" header="0" footer="0"/>
  <pageSetup scale="92"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pageSetUpPr fitToPage="1"/>
  </sheetPr>
  <dimension ref="A1:DJ987"/>
  <sheetViews>
    <sheetView showGridLines="0" workbookViewId="0">
      <pane xSplit="4" ySplit="9" topLeftCell="AG10" activePane="bottomRight" state="frozen"/>
      <selection pane="topRight"/>
      <selection pane="bottomLeft"/>
      <selection pane="bottomRight"/>
    </sheetView>
  </sheetViews>
  <sheetFormatPr baseColWidth="10" defaultColWidth="11.28515625" defaultRowHeight="15" customHeight="1" outlineLevelCol="1"/>
  <cols>
    <col min="1" max="1" width="4.7109375" customWidth="1"/>
    <col min="2" max="2" width="3.28515625" customWidth="1"/>
    <col min="3" max="3" width="27.140625" customWidth="1"/>
    <col min="4" max="4" width="3.28515625" customWidth="1"/>
    <col min="5" max="16" width="14" hidden="1" customWidth="1" outlineLevel="1"/>
    <col min="17" max="17" width="15.28515625" hidden="1" customWidth="1" collapsed="1"/>
    <col min="18" max="32" width="15.28515625" hidden="1" customWidth="1" outlineLevel="1"/>
    <col min="33" max="33" width="12.5703125" customWidth="1" collapsed="1"/>
    <col min="34" max="48" width="12.5703125" hidden="1" customWidth="1" outlineLevel="1"/>
    <col min="49" max="49" width="12.5703125" customWidth="1" collapsed="1"/>
    <col min="50" max="64" width="12.5703125" hidden="1" customWidth="1" outlineLevel="1"/>
    <col min="65" max="65" width="12.5703125" customWidth="1" collapsed="1"/>
    <col min="66" max="80" width="12.5703125" hidden="1" customWidth="1" outlineLevel="1"/>
    <col min="81" max="81" width="12.5703125" customWidth="1" collapsed="1"/>
    <col min="82" max="96" width="12.5703125" hidden="1" customWidth="1" outlineLevel="1"/>
    <col min="97" max="97" width="12.5703125" customWidth="1" collapsed="1"/>
    <col min="98" max="112" width="12.5703125" hidden="1" customWidth="1" outlineLevel="1"/>
    <col min="113" max="113" width="12.5703125" customWidth="1" collapsed="1"/>
  </cols>
  <sheetData>
    <row r="1" spans="1:114" ht="15.75" customHeight="1">
      <c r="A1" s="61"/>
      <c r="B1" s="61"/>
      <c r="C1" s="62"/>
      <c r="D1" s="61"/>
      <c r="E1" s="61"/>
      <c r="F1" s="61"/>
      <c r="G1" s="61"/>
      <c r="H1" s="61"/>
      <c r="I1" s="61"/>
      <c r="J1" s="61"/>
      <c r="K1" s="61"/>
      <c r="L1" s="61"/>
      <c r="M1" s="61"/>
      <c r="N1" s="61"/>
      <c r="O1" s="61"/>
      <c r="P1" s="61"/>
      <c r="Q1" s="63"/>
      <c r="R1" s="64"/>
      <c r="S1" s="64"/>
      <c r="T1" s="61"/>
      <c r="U1" s="61"/>
      <c r="V1" s="61"/>
      <c r="W1" s="61"/>
      <c r="X1" s="61"/>
      <c r="Y1" s="61"/>
      <c r="Z1" s="61"/>
      <c r="AA1" s="61"/>
      <c r="AB1" s="61"/>
      <c r="AC1" s="61"/>
      <c r="AD1" s="61"/>
      <c r="AE1" s="61"/>
      <c r="AF1" s="61"/>
      <c r="AG1" s="63"/>
      <c r="AH1" s="64"/>
      <c r="AI1" s="64"/>
      <c r="AJ1" s="61"/>
      <c r="AK1" s="61"/>
      <c r="AL1" s="61"/>
      <c r="AM1" s="61"/>
      <c r="AN1" s="61"/>
      <c r="AO1" s="61"/>
      <c r="AP1" s="61"/>
      <c r="AQ1" s="61"/>
      <c r="AR1" s="61"/>
      <c r="AS1" s="61"/>
      <c r="AT1" s="61"/>
      <c r="AU1" s="61"/>
      <c r="AV1" s="61"/>
      <c r="AW1" s="63"/>
      <c r="AX1" s="64"/>
      <c r="AY1" s="64"/>
      <c r="AZ1" s="61"/>
      <c r="BA1" s="61"/>
      <c r="BB1" s="61"/>
      <c r="BC1" s="61"/>
      <c r="BD1" s="61"/>
      <c r="BE1" s="61"/>
      <c r="BF1" s="61"/>
      <c r="BG1" s="61"/>
      <c r="BH1" s="61"/>
      <c r="BI1" s="61"/>
      <c r="BJ1" s="61"/>
      <c r="BK1" s="61"/>
      <c r="BL1" s="61"/>
      <c r="BM1" s="63"/>
      <c r="BN1" s="64"/>
      <c r="BO1" s="61"/>
      <c r="BP1" s="61"/>
      <c r="BQ1" s="61"/>
      <c r="BR1" s="61"/>
      <c r="BS1" s="61"/>
      <c r="BT1" s="61"/>
      <c r="BU1" s="61"/>
      <c r="BV1" s="61"/>
      <c r="BW1" s="61"/>
      <c r="BX1" s="61"/>
      <c r="BY1" s="61"/>
      <c r="BZ1" s="61"/>
      <c r="CA1" s="61"/>
      <c r="CB1" s="61"/>
      <c r="CC1" s="63"/>
      <c r="CD1" s="61"/>
      <c r="CE1" s="61"/>
      <c r="CF1" s="61"/>
      <c r="CG1" s="61"/>
      <c r="CH1" s="61"/>
      <c r="CI1" s="61"/>
      <c r="CJ1" s="61"/>
      <c r="CK1" s="61"/>
      <c r="CL1" s="61"/>
      <c r="CM1" s="61"/>
      <c r="CN1" s="61"/>
      <c r="CO1" s="61"/>
      <c r="CP1" s="61"/>
      <c r="CQ1" s="61"/>
      <c r="CR1" s="61"/>
      <c r="CS1" s="63"/>
      <c r="CT1" s="61"/>
      <c r="CU1" s="61"/>
      <c r="CV1" s="61"/>
      <c r="CW1" s="61"/>
      <c r="CX1" s="61"/>
    </row>
    <row r="2" spans="1:114" ht="26">
      <c r="A2" s="61"/>
      <c r="B2" s="61"/>
      <c r="C2" s="112" t="s">
        <v>75</v>
      </c>
      <c r="D2" s="61"/>
      <c r="E2" s="61"/>
      <c r="F2" s="61"/>
      <c r="G2" s="61"/>
      <c r="H2" s="61"/>
      <c r="I2" s="61"/>
      <c r="J2" s="61"/>
      <c r="K2" s="61"/>
      <c r="L2" s="61"/>
      <c r="M2" s="61"/>
      <c r="N2" s="61"/>
      <c r="O2" s="61"/>
      <c r="P2" s="61"/>
      <c r="Q2" s="63"/>
      <c r="R2" s="64"/>
      <c r="S2" s="64"/>
      <c r="T2" s="61"/>
      <c r="U2" s="61"/>
      <c r="V2" s="61"/>
      <c r="W2" s="61"/>
      <c r="X2" s="61"/>
      <c r="Y2" s="61"/>
      <c r="Z2" s="61"/>
      <c r="AA2" s="61"/>
      <c r="AB2" s="61"/>
      <c r="AC2" s="61"/>
      <c r="AD2" s="61"/>
      <c r="AE2" s="61"/>
      <c r="AF2" s="61"/>
      <c r="AG2" s="63"/>
      <c r="AH2" s="64"/>
      <c r="AI2" s="64"/>
      <c r="AJ2" s="61"/>
      <c r="AK2" s="61"/>
      <c r="AL2" s="61"/>
      <c r="AM2" s="61"/>
      <c r="AN2" s="61"/>
      <c r="AO2" s="61"/>
      <c r="AP2" s="61"/>
      <c r="AQ2" s="61"/>
      <c r="AR2" s="61"/>
      <c r="AS2" s="61"/>
      <c r="AT2" s="61"/>
      <c r="AU2" s="61"/>
      <c r="AV2" s="61"/>
      <c r="AW2" s="63"/>
      <c r="AX2" s="64"/>
      <c r="AY2" s="64"/>
      <c r="AZ2" s="61"/>
      <c r="BA2" s="61"/>
      <c r="BB2" s="61"/>
      <c r="BC2" s="61"/>
      <c r="BD2" s="61"/>
      <c r="BE2" s="61"/>
      <c r="BF2" s="61"/>
      <c r="BG2" s="61"/>
      <c r="BH2" s="61"/>
      <c r="BI2" s="61"/>
      <c r="BJ2" s="61"/>
      <c r="BK2" s="61"/>
      <c r="BL2" s="61"/>
      <c r="BM2" s="63"/>
      <c r="BN2" s="64"/>
      <c r="BO2" s="61"/>
      <c r="BP2" s="61"/>
      <c r="BQ2" s="61"/>
      <c r="BR2" s="61"/>
      <c r="BS2" s="61"/>
      <c r="BT2" s="61"/>
      <c r="BU2" s="61"/>
      <c r="BV2" s="61"/>
      <c r="BW2" s="61"/>
      <c r="BX2" s="61"/>
      <c r="BY2" s="61"/>
      <c r="BZ2" s="61"/>
      <c r="CA2" s="61"/>
      <c r="CB2" s="61"/>
      <c r="CC2" s="63"/>
      <c r="CD2" s="61"/>
      <c r="CE2" s="61"/>
      <c r="CF2" s="61"/>
      <c r="CG2" s="61"/>
      <c r="CH2" s="61"/>
      <c r="CI2" s="61"/>
      <c r="CJ2" s="61"/>
      <c r="CK2" s="61"/>
      <c r="CL2" s="61"/>
      <c r="CM2" s="61"/>
      <c r="CN2" s="61"/>
      <c r="CO2" s="61"/>
      <c r="CP2" s="61"/>
      <c r="CQ2" s="61"/>
      <c r="CR2" s="61"/>
      <c r="CS2" s="63"/>
      <c r="CT2" s="61"/>
      <c r="CU2" s="61"/>
      <c r="CV2" s="61"/>
      <c r="CW2" s="61"/>
      <c r="CX2" s="61"/>
    </row>
    <row r="3" spans="1:114" s="185" customFormat="1" ht="16">
      <c r="A3" s="234"/>
      <c r="B3" s="234"/>
      <c r="C3" s="235" t="str">
        <f>Cover!$B$4</f>
        <v>[Insert Company Name]</v>
      </c>
      <c r="D3" s="234"/>
      <c r="E3" s="234"/>
      <c r="F3" s="234"/>
      <c r="G3" s="234"/>
      <c r="H3" s="234"/>
      <c r="I3" s="234"/>
      <c r="J3" s="234"/>
      <c r="K3" s="234"/>
      <c r="L3" s="234"/>
      <c r="M3" s="234"/>
      <c r="N3" s="234"/>
      <c r="O3" s="234"/>
      <c r="P3" s="234"/>
      <c r="Q3" s="235"/>
      <c r="R3" s="236"/>
      <c r="S3" s="236"/>
      <c r="T3" s="234"/>
      <c r="U3" s="234"/>
      <c r="V3" s="234"/>
      <c r="W3" s="234"/>
      <c r="X3" s="234"/>
      <c r="Y3" s="234"/>
      <c r="Z3" s="234"/>
      <c r="AA3" s="234"/>
      <c r="AB3" s="234"/>
      <c r="AC3" s="234"/>
      <c r="AD3" s="234"/>
      <c r="AE3" s="234"/>
      <c r="AF3" s="234"/>
      <c r="AG3" s="235"/>
      <c r="AH3" s="236"/>
      <c r="AI3" s="236"/>
      <c r="AJ3" s="234"/>
      <c r="AK3" s="234"/>
      <c r="AL3" s="234"/>
      <c r="AM3" s="234"/>
      <c r="AN3" s="234"/>
      <c r="AO3" s="234"/>
      <c r="AP3" s="234"/>
      <c r="AQ3" s="234"/>
      <c r="AR3" s="234"/>
      <c r="AS3" s="234"/>
      <c r="AT3" s="234"/>
      <c r="AU3" s="234"/>
      <c r="AV3" s="234"/>
      <c r="AW3" s="235"/>
      <c r="AX3" s="236"/>
      <c r="AY3" s="236"/>
      <c r="AZ3" s="234"/>
      <c r="BA3" s="234"/>
      <c r="BB3" s="234"/>
      <c r="BC3" s="234"/>
      <c r="BD3" s="234"/>
      <c r="BE3" s="234"/>
      <c r="BF3" s="234"/>
      <c r="BG3" s="234"/>
      <c r="BH3" s="234"/>
      <c r="BI3" s="234"/>
      <c r="BJ3" s="234"/>
      <c r="BK3" s="234"/>
      <c r="BL3" s="234"/>
      <c r="BM3" s="235"/>
      <c r="BN3" s="236"/>
      <c r="BO3" s="234"/>
      <c r="BP3" s="234"/>
      <c r="BQ3" s="234"/>
      <c r="BR3" s="234"/>
      <c r="BS3" s="234"/>
      <c r="BT3" s="234"/>
      <c r="BU3" s="234"/>
      <c r="BV3" s="234"/>
      <c r="BW3" s="234"/>
      <c r="BX3" s="234"/>
      <c r="BY3" s="234"/>
      <c r="BZ3" s="234"/>
      <c r="CA3" s="234"/>
      <c r="CB3" s="234"/>
      <c r="CC3" s="235"/>
      <c r="CD3" s="234"/>
      <c r="CE3" s="234"/>
      <c r="CF3" s="234"/>
      <c r="CG3" s="234"/>
      <c r="CH3" s="234"/>
      <c r="CI3" s="234"/>
      <c r="CJ3" s="234"/>
      <c r="CK3" s="234"/>
      <c r="CL3" s="234"/>
      <c r="CM3" s="234"/>
      <c r="CN3" s="234"/>
      <c r="CO3" s="234"/>
      <c r="CP3" s="234"/>
      <c r="CQ3" s="234"/>
      <c r="CR3" s="234"/>
      <c r="CS3" s="235"/>
      <c r="CT3" s="234"/>
      <c r="CU3" s="234"/>
      <c r="CV3" s="234"/>
      <c r="CW3" s="234"/>
      <c r="CX3" s="234"/>
      <c r="CY3" s="4"/>
      <c r="CZ3" s="4"/>
      <c r="DA3" s="4"/>
      <c r="DB3" s="4"/>
      <c r="DC3" s="4"/>
      <c r="DD3" s="4"/>
      <c r="DE3" s="4"/>
      <c r="DF3" s="4"/>
      <c r="DG3" s="4"/>
      <c r="DH3" s="4"/>
      <c r="DI3" s="4"/>
      <c r="DJ3" s="4"/>
    </row>
    <row r="4" spans="1:114" s="185" customFormat="1" ht="16">
      <c r="A4" s="234"/>
      <c r="B4" s="234"/>
      <c r="C4" s="236" t="s">
        <v>11</v>
      </c>
      <c r="D4" s="234"/>
      <c r="E4" s="234"/>
      <c r="F4" s="234"/>
      <c r="G4" s="234"/>
      <c r="H4" s="234"/>
      <c r="I4" s="234"/>
      <c r="J4" s="234"/>
      <c r="K4" s="234"/>
      <c r="L4" s="234"/>
      <c r="M4" s="234"/>
      <c r="N4" s="234"/>
      <c r="O4" s="234"/>
      <c r="P4" s="234"/>
      <c r="Q4" s="235"/>
      <c r="R4" s="236"/>
      <c r="S4" s="236"/>
      <c r="T4" s="234"/>
      <c r="U4" s="234"/>
      <c r="V4" s="234"/>
      <c r="W4" s="234"/>
      <c r="X4" s="234"/>
      <c r="Y4" s="234"/>
      <c r="Z4" s="234"/>
      <c r="AA4" s="234"/>
      <c r="AB4" s="234"/>
      <c r="AC4" s="234"/>
      <c r="AD4" s="234"/>
      <c r="AE4" s="234"/>
      <c r="AF4" s="234"/>
      <c r="AG4" s="235"/>
      <c r="AH4" s="236"/>
      <c r="AI4" s="236"/>
      <c r="AJ4" s="234"/>
      <c r="AK4" s="234"/>
      <c r="AL4" s="234"/>
      <c r="AM4" s="234"/>
      <c r="AN4" s="234"/>
      <c r="AO4" s="234"/>
      <c r="AP4" s="234"/>
      <c r="AQ4" s="234"/>
      <c r="AR4" s="234"/>
      <c r="AS4" s="234"/>
      <c r="AT4" s="234"/>
      <c r="AU4" s="234"/>
      <c r="AV4" s="234"/>
      <c r="AW4" s="235"/>
      <c r="AX4" s="236"/>
      <c r="AY4" s="236"/>
      <c r="AZ4" s="234"/>
      <c r="BA4" s="234"/>
      <c r="BB4" s="234"/>
      <c r="BC4" s="234"/>
      <c r="BD4" s="234"/>
      <c r="BE4" s="234"/>
      <c r="BF4" s="234"/>
      <c r="BG4" s="234"/>
      <c r="BH4" s="234"/>
      <c r="BI4" s="234"/>
      <c r="BJ4" s="234"/>
      <c r="BK4" s="234"/>
      <c r="BL4" s="234"/>
      <c r="BM4" s="235"/>
      <c r="BN4" s="236"/>
      <c r="BO4" s="234"/>
      <c r="BP4" s="234"/>
      <c r="BQ4" s="234"/>
      <c r="BR4" s="234"/>
      <c r="BS4" s="234"/>
      <c r="BT4" s="234"/>
      <c r="BU4" s="234"/>
      <c r="BV4" s="234"/>
      <c r="BW4" s="234"/>
      <c r="BX4" s="234"/>
      <c r="BY4" s="234"/>
      <c r="BZ4" s="234"/>
      <c r="CA4" s="234"/>
      <c r="CB4" s="234"/>
      <c r="CC4" s="235"/>
      <c r="CD4" s="234"/>
      <c r="CE4" s="234"/>
      <c r="CF4" s="234"/>
      <c r="CG4" s="234"/>
      <c r="CH4" s="234"/>
      <c r="CI4" s="234"/>
      <c r="CJ4" s="234"/>
      <c r="CK4" s="234"/>
      <c r="CL4" s="234"/>
      <c r="CM4" s="234"/>
      <c r="CN4" s="234"/>
      <c r="CO4" s="234"/>
      <c r="CP4" s="234"/>
      <c r="CQ4" s="234"/>
      <c r="CR4" s="234"/>
      <c r="CS4" s="235"/>
      <c r="CT4" s="234"/>
      <c r="CU4" s="234"/>
      <c r="CV4" s="234"/>
      <c r="CW4" s="234"/>
      <c r="CX4" s="234"/>
      <c r="CY4" s="4"/>
      <c r="CZ4" s="4"/>
      <c r="DA4" s="4"/>
      <c r="DB4" s="4"/>
      <c r="DC4" s="4"/>
      <c r="DD4" s="4"/>
      <c r="DE4" s="4"/>
      <c r="DF4" s="4"/>
      <c r="DG4" s="4"/>
      <c r="DH4" s="4"/>
      <c r="DI4" s="4"/>
      <c r="DJ4" s="4"/>
    </row>
    <row r="5" spans="1:114" s="185" customFormat="1" ht="7" customHeight="1">
      <c r="A5" s="61"/>
      <c r="B5" s="61"/>
      <c r="C5" s="62"/>
      <c r="D5" s="61"/>
      <c r="E5" s="61"/>
      <c r="F5" s="61"/>
      <c r="G5" s="61"/>
      <c r="H5" s="61"/>
      <c r="I5" s="61"/>
      <c r="J5" s="61"/>
      <c r="K5" s="61"/>
      <c r="L5" s="61"/>
      <c r="M5" s="61"/>
      <c r="N5" s="61"/>
      <c r="O5" s="61"/>
      <c r="P5" s="61"/>
      <c r="Q5" s="63"/>
      <c r="R5" s="64"/>
      <c r="S5" s="64"/>
      <c r="T5" s="61"/>
      <c r="U5" s="61"/>
      <c r="V5" s="61"/>
      <c r="W5" s="61"/>
      <c r="X5" s="61"/>
      <c r="Y5" s="61"/>
      <c r="Z5" s="61"/>
      <c r="AA5" s="61"/>
      <c r="AB5" s="61"/>
      <c r="AC5" s="61"/>
      <c r="AD5" s="61"/>
      <c r="AE5" s="61"/>
      <c r="AF5" s="61"/>
      <c r="AG5" s="63"/>
      <c r="AH5" s="64"/>
      <c r="AI5" s="64"/>
      <c r="AJ5" s="61"/>
      <c r="AK5" s="61"/>
      <c r="AL5" s="61"/>
      <c r="AM5" s="61"/>
      <c r="AN5" s="61"/>
      <c r="AO5" s="61"/>
      <c r="AP5" s="61"/>
      <c r="AQ5" s="61"/>
      <c r="AR5" s="61"/>
      <c r="AS5" s="61"/>
      <c r="AT5" s="61"/>
      <c r="AU5" s="61"/>
      <c r="AV5" s="61"/>
      <c r="AW5" s="63"/>
      <c r="AX5" s="64"/>
      <c r="AY5" s="64"/>
      <c r="AZ5" s="61"/>
      <c r="BA5" s="61"/>
      <c r="BB5" s="61"/>
      <c r="BC5" s="61"/>
      <c r="BD5" s="61"/>
      <c r="BE5" s="61"/>
      <c r="BF5" s="61"/>
      <c r="BG5" s="61"/>
      <c r="BH5" s="61"/>
      <c r="BI5" s="61"/>
      <c r="BJ5" s="61"/>
      <c r="BK5" s="61"/>
      <c r="BL5" s="61"/>
      <c r="BM5" s="63"/>
      <c r="BN5" s="64"/>
      <c r="BO5" s="61"/>
      <c r="BP5" s="61"/>
      <c r="BQ5" s="61"/>
      <c r="BR5" s="61"/>
      <c r="BS5" s="61"/>
      <c r="BT5" s="61"/>
      <c r="BU5" s="61"/>
      <c r="BV5" s="61"/>
      <c r="BW5" s="61"/>
      <c r="BX5" s="61"/>
      <c r="BY5" s="61"/>
      <c r="BZ5" s="61"/>
      <c r="CA5" s="61"/>
      <c r="CB5" s="61"/>
      <c r="CC5" s="63"/>
      <c r="CD5" s="61"/>
      <c r="CE5" s="61"/>
      <c r="CF5" s="61"/>
      <c r="CG5" s="61"/>
      <c r="CH5" s="61"/>
      <c r="CI5" s="61"/>
      <c r="CJ5" s="61"/>
      <c r="CK5" s="61"/>
      <c r="CL5" s="61"/>
      <c r="CM5" s="61"/>
      <c r="CN5" s="61"/>
      <c r="CO5" s="61"/>
      <c r="CP5" s="61"/>
      <c r="CQ5" s="61"/>
      <c r="CR5" s="61"/>
      <c r="CS5" s="63"/>
      <c r="CT5" s="61"/>
      <c r="CU5" s="61"/>
      <c r="CV5" s="61"/>
      <c r="CW5" s="61"/>
      <c r="CX5" s="61"/>
      <c r="CY5" s="4"/>
      <c r="CZ5" s="4"/>
      <c r="DA5" s="4"/>
      <c r="DB5" s="4"/>
      <c r="DC5" s="4"/>
      <c r="DD5" s="4"/>
      <c r="DE5" s="4"/>
      <c r="DF5" s="4"/>
      <c r="DG5" s="4"/>
      <c r="DH5" s="4"/>
      <c r="DI5" s="4"/>
      <c r="DJ5" s="4"/>
    </row>
    <row r="6" spans="1:114" ht="15.75" customHeight="1">
      <c r="A6" s="61"/>
      <c r="B6" s="61"/>
      <c r="C6" s="65"/>
      <c r="D6" s="66"/>
      <c r="E6" s="66"/>
      <c r="F6" s="66"/>
      <c r="G6" s="66"/>
      <c r="H6" s="66"/>
      <c r="I6" s="66"/>
      <c r="J6" s="66"/>
      <c r="K6" s="66"/>
      <c r="L6" s="66"/>
      <c r="M6" s="66"/>
      <c r="N6" s="66"/>
      <c r="O6" s="66"/>
      <c r="P6" s="66" t="str">
        <f t="shared" ref="P6:Q6" si="0">"FY"&amp;TEXT(P7,"YY")</f>
        <v>FY17</v>
      </c>
      <c r="Q6" s="66" t="str">
        <f t="shared" si="0"/>
        <v>FY17</v>
      </c>
      <c r="R6" s="10"/>
      <c r="S6" s="10"/>
      <c r="T6" s="4"/>
      <c r="U6" s="66"/>
      <c r="V6" s="66"/>
      <c r="W6" s="66"/>
      <c r="X6" s="66"/>
      <c r="Y6" s="66"/>
      <c r="Z6" s="66"/>
      <c r="AA6" s="66"/>
      <c r="AB6" s="66"/>
      <c r="AC6" s="66"/>
      <c r="AD6" s="66"/>
      <c r="AE6" s="66"/>
      <c r="AF6" s="66"/>
      <c r="AG6" s="66" t="str">
        <f t="shared" ref="AG6" si="1">"FY"&amp;TEXT(AG7,"YY")</f>
        <v>FY18</v>
      </c>
      <c r="AH6" s="10"/>
      <c r="AI6" s="10"/>
      <c r="AJ6" s="4"/>
      <c r="AK6" s="66"/>
      <c r="AL6" s="66"/>
      <c r="AM6" s="66"/>
      <c r="AN6" s="66"/>
      <c r="AO6" s="66"/>
      <c r="AP6" s="66"/>
      <c r="AQ6" s="66"/>
      <c r="AR6" s="66"/>
      <c r="AS6" s="66"/>
      <c r="AT6" s="66"/>
      <c r="AU6" s="66"/>
      <c r="AV6" s="66"/>
      <c r="AW6" s="66" t="str">
        <f t="shared" ref="AW6" si="2">"FY"&amp;TEXT(AW7,"YY")</f>
        <v>FY19</v>
      </c>
      <c r="AX6" s="64"/>
      <c r="AY6" s="64"/>
      <c r="AZ6" s="61"/>
      <c r="BA6" s="66"/>
      <c r="BB6" s="66"/>
      <c r="BC6" s="66"/>
      <c r="BD6" s="66"/>
      <c r="BE6" s="66"/>
      <c r="BF6" s="66"/>
      <c r="BG6" s="66"/>
      <c r="BH6" s="66"/>
      <c r="BI6" s="66"/>
      <c r="BJ6" s="66"/>
      <c r="BK6" s="66"/>
      <c r="BL6" s="66"/>
      <c r="BM6" s="66" t="str">
        <f t="shared" ref="BM6" si="3">"FY"&amp;TEXT(BM7,"YY")</f>
        <v>FY20</v>
      </c>
      <c r="BN6" s="64"/>
      <c r="BO6" s="64"/>
      <c r="BP6" s="61"/>
      <c r="BQ6" s="66"/>
      <c r="BR6" s="66"/>
      <c r="BS6" s="66"/>
      <c r="BT6" s="66"/>
      <c r="BU6" s="66"/>
      <c r="BV6" s="66"/>
      <c r="BW6" s="66"/>
      <c r="BX6" s="66"/>
      <c r="BY6" s="66"/>
      <c r="BZ6" s="66"/>
      <c r="CA6" s="66"/>
      <c r="CB6" s="66"/>
      <c r="CC6" s="66" t="str">
        <f t="shared" ref="CC6" si="4">"FY"&amp;TEXT(CC7,"YY")</f>
        <v>FY21</v>
      </c>
      <c r="CD6" s="10"/>
      <c r="CE6" s="10"/>
      <c r="CF6" s="4"/>
      <c r="CG6" s="66"/>
      <c r="CH6" s="66"/>
      <c r="CI6" s="66"/>
      <c r="CJ6" s="66"/>
      <c r="CK6" s="66"/>
      <c r="CL6" s="66"/>
      <c r="CM6" s="66"/>
      <c r="CN6" s="66"/>
      <c r="CO6" s="66"/>
      <c r="CP6" s="66"/>
      <c r="CQ6" s="66"/>
      <c r="CR6" s="66"/>
      <c r="CS6" s="66" t="str">
        <f t="shared" ref="CS6" si="5">"FY"&amp;TEXT(CS7,"YY")</f>
        <v>FY22</v>
      </c>
      <c r="CT6" s="61"/>
      <c r="CU6" s="61"/>
      <c r="CV6" s="61"/>
      <c r="CW6" s="66"/>
      <c r="CX6" s="66"/>
      <c r="CY6" s="66"/>
      <c r="CZ6" s="66"/>
      <c r="DA6" s="66"/>
      <c r="DB6" s="66"/>
      <c r="DC6" s="66"/>
      <c r="DD6" s="66"/>
      <c r="DE6" s="66"/>
      <c r="DF6" s="66"/>
      <c r="DG6" s="66"/>
      <c r="DH6" s="66"/>
      <c r="DI6" s="66" t="str">
        <f t="shared" ref="DI6" si="6">"FY"&amp;TEXT(DI7,"YY")</f>
        <v>FY23</v>
      </c>
    </row>
    <row r="7" spans="1:114" ht="15.75" customHeight="1">
      <c r="A7" s="61"/>
      <c r="B7" s="61"/>
      <c r="C7" s="67"/>
      <c r="D7" s="68"/>
      <c r="E7" s="68">
        <v>42766</v>
      </c>
      <c r="F7" s="68">
        <f t="shared" ref="F7:P7" si="7">EOMONTH(E7,1)</f>
        <v>42794</v>
      </c>
      <c r="G7" s="68">
        <f t="shared" si="7"/>
        <v>42825</v>
      </c>
      <c r="H7" s="68">
        <f t="shared" si="7"/>
        <v>42855</v>
      </c>
      <c r="I7" s="68">
        <f t="shared" si="7"/>
        <v>42886</v>
      </c>
      <c r="J7" s="68">
        <f t="shared" si="7"/>
        <v>42916</v>
      </c>
      <c r="K7" s="68">
        <f t="shared" si="7"/>
        <v>42947</v>
      </c>
      <c r="L7" s="68">
        <f t="shared" si="7"/>
        <v>42978</v>
      </c>
      <c r="M7" s="68">
        <f t="shared" si="7"/>
        <v>43008</v>
      </c>
      <c r="N7" s="68">
        <f t="shared" si="7"/>
        <v>43039</v>
      </c>
      <c r="O7" s="68">
        <f t="shared" si="7"/>
        <v>43069</v>
      </c>
      <c r="P7" s="68">
        <f t="shared" si="7"/>
        <v>43100</v>
      </c>
      <c r="Q7" s="68">
        <f>P7</f>
        <v>43100</v>
      </c>
      <c r="R7" s="10"/>
      <c r="S7" s="10"/>
      <c r="T7" s="4"/>
      <c r="U7" s="68">
        <f>EOMONTH(Q7,1)</f>
        <v>43131</v>
      </c>
      <c r="V7" s="68">
        <f t="shared" ref="V7:AF7" si="8">EOMONTH(U7,1)</f>
        <v>43159</v>
      </c>
      <c r="W7" s="68">
        <f t="shared" si="8"/>
        <v>43190</v>
      </c>
      <c r="X7" s="68">
        <f t="shared" si="8"/>
        <v>43220</v>
      </c>
      <c r="Y7" s="68">
        <f t="shared" si="8"/>
        <v>43251</v>
      </c>
      <c r="Z7" s="68">
        <f t="shared" si="8"/>
        <v>43281</v>
      </c>
      <c r="AA7" s="68">
        <f t="shared" si="8"/>
        <v>43312</v>
      </c>
      <c r="AB7" s="68">
        <f t="shared" si="8"/>
        <v>43343</v>
      </c>
      <c r="AC7" s="68">
        <f t="shared" si="8"/>
        <v>43373</v>
      </c>
      <c r="AD7" s="68">
        <f t="shared" si="8"/>
        <v>43404</v>
      </c>
      <c r="AE7" s="68">
        <f t="shared" si="8"/>
        <v>43434</v>
      </c>
      <c r="AF7" s="68">
        <f t="shared" si="8"/>
        <v>43465</v>
      </c>
      <c r="AG7" s="68">
        <f>AF7</f>
        <v>43465</v>
      </c>
      <c r="AH7" s="10"/>
      <c r="AI7" s="10"/>
      <c r="AJ7" s="4"/>
      <c r="AK7" s="68">
        <f>EOMONTH(AG7,1)</f>
        <v>43496</v>
      </c>
      <c r="AL7" s="68">
        <f t="shared" ref="AL7:AV7" si="9">EOMONTH(AK7,1)</f>
        <v>43524</v>
      </c>
      <c r="AM7" s="68">
        <f t="shared" si="9"/>
        <v>43555</v>
      </c>
      <c r="AN7" s="68">
        <f t="shared" si="9"/>
        <v>43585</v>
      </c>
      <c r="AO7" s="68">
        <f t="shared" si="9"/>
        <v>43616</v>
      </c>
      <c r="AP7" s="68">
        <f t="shared" si="9"/>
        <v>43646</v>
      </c>
      <c r="AQ7" s="68">
        <f t="shared" si="9"/>
        <v>43677</v>
      </c>
      <c r="AR7" s="68">
        <f t="shared" si="9"/>
        <v>43708</v>
      </c>
      <c r="AS7" s="68">
        <f t="shared" si="9"/>
        <v>43738</v>
      </c>
      <c r="AT7" s="68">
        <f t="shared" si="9"/>
        <v>43769</v>
      </c>
      <c r="AU7" s="68">
        <f t="shared" si="9"/>
        <v>43799</v>
      </c>
      <c r="AV7" s="68">
        <f t="shared" si="9"/>
        <v>43830</v>
      </c>
      <c r="AW7" s="68">
        <f>AV7</f>
        <v>43830</v>
      </c>
      <c r="AX7" s="64"/>
      <c r="AY7" s="64"/>
      <c r="AZ7" s="61"/>
      <c r="BA7" s="68">
        <f>EOMONTH(AW7,1)</f>
        <v>43861</v>
      </c>
      <c r="BB7" s="68">
        <f t="shared" ref="BB7:BL7" si="10">EOMONTH(BA7,1)</f>
        <v>43890</v>
      </c>
      <c r="BC7" s="68">
        <f t="shared" si="10"/>
        <v>43921</v>
      </c>
      <c r="BD7" s="68">
        <f t="shared" si="10"/>
        <v>43951</v>
      </c>
      <c r="BE7" s="68">
        <f t="shared" si="10"/>
        <v>43982</v>
      </c>
      <c r="BF7" s="68">
        <f t="shared" si="10"/>
        <v>44012</v>
      </c>
      <c r="BG7" s="68">
        <f t="shared" si="10"/>
        <v>44043</v>
      </c>
      <c r="BH7" s="68">
        <f t="shared" si="10"/>
        <v>44074</v>
      </c>
      <c r="BI7" s="68">
        <f t="shared" si="10"/>
        <v>44104</v>
      </c>
      <c r="BJ7" s="68">
        <f t="shared" si="10"/>
        <v>44135</v>
      </c>
      <c r="BK7" s="68">
        <f t="shared" si="10"/>
        <v>44165</v>
      </c>
      <c r="BL7" s="68">
        <f t="shared" si="10"/>
        <v>44196</v>
      </c>
      <c r="BM7" s="68">
        <f>BL7</f>
        <v>44196</v>
      </c>
      <c r="BN7" s="64"/>
      <c r="BO7" s="64"/>
      <c r="BP7" s="61"/>
      <c r="BQ7" s="68">
        <f>EOMONTH(BM7,1)</f>
        <v>44227</v>
      </c>
      <c r="BR7" s="68">
        <f t="shared" ref="BR7:CB7" si="11">EOMONTH(BQ7,1)</f>
        <v>44255</v>
      </c>
      <c r="BS7" s="68">
        <f t="shared" si="11"/>
        <v>44286</v>
      </c>
      <c r="BT7" s="68">
        <f t="shared" si="11"/>
        <v>44316</v>
      </c>
      <c r="BU7" s="68">
        <f t="shared" si="11"/>
        <v>44347</v>
      </c>
      <c r="BV7" s="68">
        <f t="shared" si="11"/>
        <v>44377</v>
      </c>
      <c r="BW7" s="68">
        <f t="shared" si="11"/>
        <v>44408</v>
      </c>
      <c r="BX7" s="68">
        <f t="shared" si="11"/>
        <v>44439</v>
      </c>
      <c r="BY7" s="68">
        <f t="shared" si="11"/>
        <v>44469</v>
      </c>
      <c r="BZ7" s="68">
        <f t="shared" si="11"/>
        <v>44500</v>
      </c>
      <c r="CA7" s="68">
        <f t="shared" si="11"/>
        <v>44530</v>
      </c>
      <c r="CB7" s="68">
        <f t="shared" si="11"/>
        <v>44561</v>
      </c>
      <c r="CC7" s="68">
        <f>CB7</f>
        <v>44561</v>
      </c>
      <c r="CD7" s="10"/>
      <c r="CE7" s="10"/>
      <c r="CF7" s="4"/>
      <c r="CG7" s="68">
        <f>EOMONTH(CC7,1)</f>
        <v>44592</v>
      </c>
      <c r="CH7" s="68">
        <f t="shared" ref="CH7:CR7" si="12">EOMONTH(CG7,1)</f>
        <v>44620</v>
      </c>
      <c r="CI7" s="68">
        <f t="shared" si="12"/>
        <v>44651</v>
      </c>
      <c r="CJ7" s="68">
        <f t="shared" si="12"/>
        <v>44681</v>
      </c>
      <c r="CK7" s="68">
        <f t="shared" si="12"/>
        <v>44712</v>
      </c>
      <c r="CL7" s="68">
        <f t="shared" si="12"/>
        <v>44742</v>
      </c>
      <c r="CM7" s="68">
        <f t="shared" si="12"/>
        <v>44773</v>
      </c>
      <c r="CN7" s="68">
        <f t="shared" si="12"/>
        <v>44804</v>
      </c>
      <c r="CO7" s="68">
        <f t="shared" si="12"/>
        <v>44834</v>
      </c>
      <c r="CP7" s="68">
        <f t="shared" si="12"/>
        <v>44865</v>
      </c>
      <c r="CQ7" s="68">
        <f t="shared" si="12"/>
        <v>44895</v>
      </c>
      <c r="CR7" s="68">
        <f t="shared" si="12"/>
        <v>44926</v>
      </c>
      <c r="CS7" s="68">
        <f>CR7</f>
        <v>44926</v>
      </c>
      <c r="CT7" s="61"/>
      <c r="CU7" s="61"/>
      <c r="CV7" s="61"/>
      <c r="CW7" s="68">
        <f>EOMONTH(CS7,1)</f>
        <v>44957</v>
      </c>
      <c r="CX7" s="68">
        <f t="shared" ref="CX7:DH7" si="13">EOMONTH(CW7,1)</f>
        <v>44985</v>
      </c>
      <c r="CY7" s="68">
        <f t="shared" si="13"/>
        <v>45016</v>
      </c>
      <c r="CZ7" s="68">
        <f t="shared" si="13"/>
        <v>45046</v>
      </c>
      <c r="DA7" s="68">
        <f t="shared" si="13"/>
        <v>45077</v>
      </c>
      <c r="DB7" s="68">
        <f t="shared" si="13"/>
        <v>45107</v>
      </c>
      <c r="DC7" s="68">
        <f t="shared" si="13"/>
        <v>45138</v>
      </c>
      <c r="DD7" s="68">
        <f t="shared" si="13"/>
        <v>45169</v>
      </c>
      <c r="DE7" s="68">
        <f t="shared" si="13"/>
        <v>45199</v>
      </c>
      <c r="DF7" s="68">
        <f t="shared" si="13"/>
        <v>45230</v>
      </c>
      <c r="DG7" s="68">
        <f t="shared" si="13"/>
        <v>45260</v>
      </c>
      <c r="DH7" s="68">
        <f t="shared" si="13"/>
        <v>45291</v>
      </c>
      <c r="DI7" s="68">
        <f>DH7</f>
        <v>45291</v>
      </c>
    </row>
    <row r="8" spans="1:114" ht="15.75" customHeight="1">
      <c r="A8" s="61"/>
      <c r="B8" s="61"/>
      <c r="C8" s="71" t="s">
        <v>66</v>
      </c>
      <c r="D8" s="72"/>
      <c r="E8" s="72" t="str">
        <f>Consol_PnL!E8</f>
        <v>Actual</v>
      </c>
      <c r="F8" s="72" t="str">
        <f>Consol_PnL!F8</f>
        <v>Actual</v>
      </c>
      <c r="G8" s="72" t="str">
        <f>Consol_PnL!G8</f>
        <v>Actual</v>
      </c>
      <c r="H8" s="72" t="str">
        <f>Consol_PnL!H8</f>
        <v>Actual</v>
      </c>
      <c r="I8" s="72" t="str">
        <f>Consol_PnL!I8</f>
        <v>Actual</v>
      </c>
      <c r="J8" s="72" t="str">
        <f>Consol_PnL!J8</f>
        <v>Actual</v>
      </c>
      <c r="K8" s="72" t="str">
        <f>Consol_PnL!K8</f>
        <v>Actual</v>
      </c>
      <c r="L8" s="72" t="str">
        <f>Consol_PnL!L8</f>
        <v>Actual</v>
      </c>
      <c r="M8" s="72" t="str">
        <f>Consol_PnL!M8</f>
        <v>Actual</v>
      </c>
      <c r="N8" s="72" t="str">
        <f>Consol_PnL!N8</f>
        <v>Actual</v>
      </c>
      <c r="O8" s="72" t="str">
        <f>Consol_PnL!O8</f>
        <v>Actual</v>
      </c>
      <c r="P8" s="72" t="str">
        <f>Consol_PnL!P8</f>
        <v>Actual</v>
      </c>
      <c r="Q8" s="72" t="str">
        <f>Consol_PnL!Q8</f>
        <v>Actual</v>
      </c>
      <c r="R8" s="10"/>
      <c r="S8" s="10"/>
      <c r="T8" s="4"/>
      <c r="U8" s="72" t="str">
        <f>Consol_PnL!U8</f>
        <v>Actual</v>
      </c>
      <c r="V8" s="72" t="str">
        <f>Consol_PnL!V8</f>
        <v>Actual</v>
      </c>
      <c r="W8" s="72" t="str">
        <f>Consol_PnL!W8</f>
        <v>Actual</v>
      </c>
      <c r="X8" s="72" t="str">
        <f>Consol_PnL!X8</f>
        <v>Actual</v>
      </c>
      <c r="Y8" s="72" t="str">
        <f>Consol_PnL!Y8</f>
        <v>Actual</v>
      </c>
      <c r="Z8" s="72" t="str">
        <f>Consol_PnL!Z8</f>
        <v>Actual</v>
      </c>
      <c r="AA8" s="72" t="str">
        <f>Consol_PnL!AA8</f>
        <v>Actual</v>
      </c>
      <c r="AB8" s="72" t="str">
        <f>Consol_PnL!AB8</f>
        <v>Actual</v>
      </c>
      <c r="AC8" s="72" t="str">
        <f>Consol_PnL!AC8</f>
        <v>Actual</v>
      </c>
      <c r="AD8" s="72" t="str">
        <f>Consol_PnL!AD8</f>
        <v>Actual</v>
      </c>
      <c r="AE8" s="72" t="str">
        <f>Consol_PnL!AE8</f>
        <v>Actual</v>
      </c>
      <c r="AF8" s="72" t="str">
        <f>Consol_PnL!AF8</f>
        <v>Actual</v>
      </c>
      <c r="AG8" s="72" t="str">
        <f>Consol_PnL!AG8</f>
        <v>Actual</v>
      </c>
      <c r="AH8" s="10"/>
      <c r="AI8" s="10"/>
      <c r="AJ8" s="4"/>
      <c r="AK8" s="72" t="str">
        <f>Consol_PnL!AK8</f>
        <v>Actual</v>
      </c>
      <c r="AL8" s="72" t="str">
        <f>Consol_PnL!AL8</f>
        <v>Actual</v>
      </c>
      <c r="AM8" s="72" t="str">
        <f>Consol_PnL!AM8</f>
        <v>Actual</v>
      </c>
      <c r="AN8" s="72" t="str">
        <f>Consol_PnL!AN8</f>
        <v>Actual</v>
      </c>
      <c r="AO8" s="72" t="str">
        <f>Consol_PnL!AO8</f>
        <v>Actual</v>
      </c>
      <c r="AP8" s="72" t="str">
        <f>Consol_PnL!AP8</f>
        <v>Actual</v>
      </c>
      <c r="AQ8" s="72" t="str">
        <f>Consol_PnL!AQ8</f>
        <v>Forecast</v>
      </c>
      <c r="AR8" s="72" t="str">
        <f>Consol_PnL!AR8</f>
        <v>Forecast</v>
      </c>
      <c r="AS8" s="72" t="str">
        <f>Consol_PnL!AS8</f>
        <v>Forecast</v>
      </c>
      <c r="AT8" s="72" t="str">
        <f>Consol_PnL!AT8</f>
        <v>Forecast</v>
      </c>
      <c r="AU8" s="72" t="str">
        <f>Consol_PnL!AU8</f>
        <v>Forecast</v>
      </c>
      <c r="AV8" s="72" t="str">
        <f>Consol_PnL!AV8</f>
        <v>Forecast</v>
      </c>
      <c r="AW8" s="72" t="str">
        <f>Consol_PnL!AW8</f>
        <v>Forecast</v>
      </c>
      <c r="AX8" s="64"/>
      <c r="AY8" s="64"/>
      <c r="AZ8" s="61"/>
      <c r="BA8" s="72" t="str">
        <f>Consol_PnL!BA8</f>
        <v>Forecast</v>
      </c>
      <c r="BB8" s="72" t="str">
        <f>Consol_PnL!BB8</f>
        <v>Forecast</v>
      </c>
      <c r="BC8" s="72" t="str">
        <f>Consol_PnL!BC8</f>
        <v>Forecast</v>
      </c>
      <c r="BD8" s="72" t="str">
        <f>Consol_PnL!BD8</f>
        <v>Forecast</v>
      </c>
      <c r="BE8" s="72" t="str">
        <f>Consol_PnL!BE8</f>
        <v>Forecast</v>
      </c>
      <c r="BF8" s="72" t="str">
        <f>Consol_PnL!BF8</f>
        <v>Forecast</v>
      </c>
      <c r="BG8" s="72" t="str">
        <f>Consol_PnL!BG8</f>
        <v>Forecast</v>
      </c>
      <c r="BH8" s="72" t="str">
        <f>Consol_PnL!BH8</f>
        <v>Forecast</v>
      </c>
      <c r="BI8" s="72" t="str">
        <f>Consol_PnL!BI8</f>
        <v>Forecast</v>
      </c>
      <c r="BJ8" s="72" t="str">
        <f>Consol_PnL!BJ8</f>
        <v>Forecast</v>
      </c>
      <c r="BK8" s="72" t="str">
        <f>Consol_PnL!BK8</f>
        <v>Forecast</v>
      </c>
      <c r="BL8" s="72" t="str">
        <f>Consol_PnL!BL8</f>
        <v>Forecast</v>
      </c>
      <c r="BM8" s="72" t="str">
        <f>Consol_PnL!BM8</f>
        <v>Forecast</v>
      </c>
      <c r="BN8" s="64"/>
      <c r="BO8" s="64"/>
      <c r="BP8" s="61"/>
      <c r="BQ8" s="72" t="str">
        <f>Consol_PnL!BQ8</f>
        <v>Forecast</v>
      </c>
      <c r="BR8" s="72" t="str">
        <f>Consol_PnL!BR8</f>
        <v>Forecast</v>
      </c>
      <c r="BS8" s="72" t="str">
        <f>Consol_PnL!BS8</f>
        <v>Forecast</v>
      </c>
      <c r="BT8" s="72" t="str">
        <f>Consol_PnL!BT8</f>
        <v>Forecast</v>
      </c>
      <c r="BU8" s="72" t="str">
        <f>Consol_PnL!BU8</f>
        <v>Forecast</v>
      </c>
      <c r="BV8" s="72" t="str">
        <f>Consol_PnL!BV8</f>
        <v>Forecast</v>
      </c>
      <c r="BW8" s="72" t="str">
        <f>Consol_PnL!BW8</f>
        <v>Forecast</v>
      </c>
      <c r="BX8" s="72" t="str">
        <f>Consol_PnL!BX8</f>
        <v>Forecast</v>
      </c>
      <c r="BY8" s="72" t="str">
        <f>Consol_PnL!BY8</f>
        <v>Forecast</v>
      </c>
      <c r="BZ8" s="72" t="str">
        <f>Consol_PnL!BZ8</f>
        <v>Forecast</v>
      </c>
      <c r="CA8" s="72" t="str">
        <f>Consol_PnL!CA8</f>
        <v>Forecast</v>
      </c>
      <c r="CB8" s="72" t="str">
        <f>Consol_PnL!CB8</f>
        <v>Forecast</v>
      </c>
      <c r="CC8" s="72" t="str">
        <f>Consol_PnL!CC8</f>
        <v>Forecast</v>
      </c>
      <c r="CD8" s="10"/>
      <c r="CE8" s="10"/>
      <c r="CF8" s="4"/>
      <c r="CG8" s="72" t="str">
        <f>Consol_PnL!CG8</f>
        <v>Forecast</v>
      </c>
      <c r="CH8" s="72" t="str">
        <f>Consol_PnL!CH8</f>
        <v>Forecast</v>
      </c>
      <c r="CI8" s="72" t="str">
        <f>Consol_PnL!CI8</f>
        <v>Forecast</v>
      </c>
      <c r="CJ8" s="72" t="str">
        <f>Consol_PnL!CJ8</f>
        <v>Forecast</v>
      </c>
      <c r="CK8" s="72" t="str">
        <f>Consol_PnL!CK8</f>
        <v>Forecast</v>
      </c>
      <c r="CL8" s="72" t="str">
        <f>Consol_PnL!CL8</f>
        <v>Forecast</v>
      </c>
      <c r="CM8" s="72" t="str">
        <f>Consol_PnL!CM8</f>
        <v>Forecast</v>
      </c>
      <c r="CN8" s="72" t="str">
        <f>Consol_PnL!CN8</f>
        <v>Forecast</v>
      </c>
      <c r="CO8" s="72" t="str">
        <f>Consol_PnL!CO8</f>
        <v>Forecast</v>
      </c>
      <c r="CP8" s="72" t="str">
        <f>Consol_PnL!CP8</f>
        <v>Forecast</v>
      </c>
      <c r="CQ8" s="72" t="str">
        <f>Consol_PnL!CQ8</f>
        <v>Forecast</v>
      </c>
      <c r="CR8" s="72" t="str">
        <f>Consol_PnL!CR8</f>
        <v>Forecast</v>
      </c>
      <c r="CS8" s="72" t="str">
        <f>Consol_PnL!CS8</f>
        <v>Forecast</v>
      </c>
      <c r="CT8" s="61"/>
      <c r="CU8" s="61"/>
      <c r="CV8" s="61"/>
      <c r="CW8" s="72" t="str">
        <f>Consol_PnL!CW8</f>
        <v>Forecast</v>
      </c>
      <c r="CX8" s="72" t="str">
        <f>Consol_PnL!CX8</f>
        <v>Forecast</v>
      </c>
      <c r="CY8" s="72" t="str">
        <f>Consol_PnL!CY8</f>
        <v>Forecast</v>
      </c>
      <c r="CZ8" s="72" t="str">
        <f>Consol_PnL!CZ8</f>
        <v>Forecast</v>
      </c>
      <c r="DA8" s="72" t="str">
        <f>Consol_PnL!DA8</f>
        <v>Forecast</v>
      </c>
      <c r="DB8" s="72" t="str">
        <f>Consol_PnL!DB8</f>
        <v>Forecast</v>
      </c>
      <c r="DC8" s="72" t="str">
        <f>Consol_PnL!DC8</f>
        <v>Forecast</v>
      </c>
      <c r="DD8" s="72" t="str">
        <f>Consol_PnL!DD8</f>
        <v>Forecast</v>
      </c>
      <c r="DE8" s="72" t="str">
        <f>Consol_PnL!DE8</f>
        <v>Forecast</v>
      </c>
      <c r="DF8" s="72" t="str">
        <f>Consol_PnL!DF8</f>
        <v>Forecast</v>
      </c>
      <c r="DG8" s="72" t="str">
        <f>Consol_PnL!DG8</f>
        <v>Forecast</v>
      </c>
      <c r="DH8" s="72" t="str">
        <f>Consol_PnL!DH8</f>
        <v>Forecast</v>
      </c>
      <c r="DI8" s="72" t="str">
        <f>Consol_PnL!DI8</f>
        <v>Forecast</v>
      </c>
    </row>
    <row r="9" spans="1:114" ht="7.5" customHeight="1">
      <c r="A9" s="61"/>
      <c r="B9" s="74"/>
      <c r="C9" s="75"/>
      <c r="D9" s="74"/>
      <c r="E9" s="76"/>
      <c r="F9" s="76"/>
      <c r="G9" s="76"/>
      <c r="H9" s="76"/>
      <c r="I9" s="76"/>
      <c r="J9" s="76"/>
      <c r="K9" s="76"/>
      <c r="L9" s="76"/>
      <c r="M9" s="76"/>
      <c r="N9" s="76"/>
      <c r="O9" s="76"/>
      <c r="P9" s="76"/>
      <c r="Q9" s="74"/>
      <c r="R9" s="77"/>
      <c r="S9" s="77"/>
      <c r="T9" s="74"/>
      <c r="U9" s="76"/>
      <c r="V9" s="76"/>
      <c r="W9" s="76"/>
      <c r="X9" s="76"/>
      <c r="Y9" s="76"/>
      <c r="Z9" s="76"/>
      <c r="AA9" s="76"/>
      <c r="AB9" s="76"/>
      <c r="AC9" s="76"/>
      <c r="AD9" s="76"/>
      <c r="AE9" s="76"/>
      <c r="AF9" s="76"/>
      <c r="AG9" s="74"/>
      <c r="AH9" s="77"/>
      <c r="AI9" s="77"/>
      <c r="AJ9" s="74"/>
      <c r="AK9" s="76"/>
      <c r="AL9" s="76"/>
      <c r="AM9" s="76"/>
      <c r="AN9" s="76"/>
      <c r="AO9" s="76"/>
      <c r="AP9" s="76"/>
      <c r="AQ9" s="76"/>
      <c r="AR9" s="76"/>
      <c r="AS9" s="76"/>
      <c r="AT9" s="76"/>
      <c r="AU9" s="76"/>
      <c r="AV9" s="76"/>
      <c r="AW9" s="74"/>
      <c r="AX9" s="77"/>
      <c r="AY9" s="77"/>
      <c r="AZ9" s="74"/>
      <c r="BA9" s="76"/>
      <c r="BB9" s="76"/>
      <c r="BC9" s="76"/>
      <c r="BD9" s="76"/>
      <c r="BE9" s="76"/>
      <c r="BF9" s="76"/>
      <c r="BG9" s="76"/>
      <c r="BH9" s="76"/>
      <c r="BI9" s="76"/>
      <c r="BJ9" s="76"/>
      <c r="BK9" s="76"/>
      <c r="BL9" s="76"/>
      <c r="BM9" s="74"/>
      <c r="BN9" s="77"/>
      <c r="BO9" s="78"/>
      <c r="BP9" s="74"/>
      <c r="BQ9" s="76"/>
      <c r="BR9" s="76"/>
      <c r="BS9" s="76"/>
      <c r="BT9" s="76"/>
      <c r="BU9" s="76"/>
      <c r="BV9" s="76"/>
      <c r="BW9" s="76"/>
      <c r="BX9" s="76"/>
      <c r="BY9" s="76"/>
      <c r="BZ9" s="76"/>
      <c r="CA9" s="76"/>
      <c r="CB9" s="76"/>
      <c r="CC9" s="74"/>
      <c r="CD9" s="74"/>
      <c r="CE9" s="78"/>
      <c r="CF9" s="74"/>
      <c r="CG9" s="76"/>
      <c r="CH9" s="76"/>
      <c r="CI9" s="76"/>
      <c r="CJ9" s="76"/>
      <c r="CK9" s="76"/>
      <c r="CL9" s="76"/>
      <c r="CM9" s="76"/>
      <c r="CN9" s="76"/>
      <c r="CO9" s="76"/>
      <c r="CP9" s="76"/>
      <c r="CQ9" s="76"/>
      <c r="CR9" s="76"/>
      <c r="CS9" s="74"/>
      <c r="CT9" s="74"/>
      <c r="CU9" s="61"/>
      <c r="CV9" s="61"/>
      <c r="CW9" s="61"/>
      <c r="CX9" s="61"/>
    </row>
    <row r="10" spans="1:114" ht="7.5" customHeight="1">
      <c r="A10" s="61"/>
      <c r="B10" s="61"/>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row>
    <row r="11" spans="1:114" ht="15.75" customHeight="1">
      <c r="A11" s="61"/>
      <c r="B11" s="61"/>
      <c r="C11" s="117" t="s">
        <v>76</v>
      </c>
      <c r="D11" s="61"/>
      <c r="E11" s="81">
        <f>CASH!D8</f>
        <v>0</v>
      </c>
      <c r="F11" s="81">
        <f>CASH!E8</f>
        <v>0</v>
      </c>
      <c r="G11" s="81">
        <f>CASH!F8</f>
        <v>0</v>
      </c>
      <c r="H11" s="81">
        <f>CASH!G8</f>
        <v>0</v>
      </c>
      <c r="I11" s="81">
        <f>CASH!H8</f>
        <v>0</v>
      </c>
      <c r="J11" s="81">
        <f>CASH!I8</f>
        <v>0</v>
      </c>
      <c r="K11" s="81">
        <f>CASH!J8</f>
        <v>0</v>
      </c>
      <c r="L11" s="81">
        <f>CASH!K8</f>
        <v>0</v>
      </c>
      <c r="M11" s="81">
        <f>CASH!L8</f>
        <v>0</v>
      </c>
      <c r="N11" s="81">
        <f>CASH!M8</f>
        <v>0</v>
      </c>
      <c r="O11" s="81">
        <f>CASH!N8</f>
        <v>0</v>
      </c>
      <c r="P11" s="81">
        <f>CASH!O8</f>
        <v>0</v>
      </c>
      <c r="Q11" s="81">
        <f>CASH!P8</f>
        <v>0</v>
      </c>
      <c r="R11" s="81"/>
      <c r="S11" s="81"/>
      <c r="T11" s="81"/>
      <c r="U11" s="81">
        <f>CASH!T8</f>
        <v>-200</v>
      </c>
      <c r="V11" s="81">
        <f>CASH!U8</f>
        <v>1300</v>
      </c>
      <c r="W11" s="81">
        <f>CASH!V8</f>
        <v>-200</v>
      </c>
      <c r="X11" s="81">
        <f>CASH!W8</f>
        <v>-200</v>
      </c>
      <c r="Y11" s="81">
        <f>CASH!X8</f>
        <v>-200</v>
      </c>
      <c r="Z11" s="81">
        <f>CASH!Y8</f>
        <v>-200</v>
      </c>
      <c r="AA11" s="81">
        <f>CASH!Z8</f>
        <v>-200</v>
      </c>
      <c r="AB11" s="81">
        <f>CASH!AA8</f>
        <v>-200</v>
      </c>
      <c r="AC11" s="81">
        <f>CASH!AB8</f>
        <v>-200</v>
      </c>
      <c r="AD11" s="81">
        <f>CASH!AC8</f>
        <v>-200</v>
      </c>
      <c r="AE11" s="81">
        <f>CASH!AD8</f>
        <v>-200</v>
      </c>
      <c r="AF11" s="81">
        <f>CASH!AE8</f>
        <v>-1200</v>
      </c>
      <c r="AG11" s="81">
        <f>CASH!AF8</f>
        <v>-1900</v>
      </c>
      <c r="AH11" s="81"/>
      <c r="AI11" s="81"/>
      <c r="AJ11" s="81"/>
      <c r="AK11" s="81">
        <f>CASH!AJ8</f>
        <v>-10963.333333333336</v>
      </c>
      <c r="AL11" s="81">
        <f>CASH!AK8</f>
        <v>-15588.333333333336</v>
      </c>
      <c r="AM11" s="81">
        <f>CASH!AL8</f>
        <v>-15290.663333333336</v>
      </c>
      <c r="AN11" s="81">
        <f>CASH!AM8</f>
        <v>-15838.333333333336</v>
      </c>
      <c r="AO11" s="81">
        <f>CASH!AN8</f>
        <v>-6943.4533333333356</v>
      </c>
      <c r="AP11" s="81">
        <f>CASH!AO8</f>
        <v>3509.2466666666642</v>
      </c>
      <c r="AQ11" s="81">
        <f>CASH!AP8</f>
        <v>-9267.383333333335</v>
      </c>
      <c r="AR11" s="81">
        <f>CASH!AQ8</f>
        <v>-8839.0433333333349</v>
      </c>
      <c r="AS11" s="81">
        <f>CASH!AR8</f>
        <v>-9272.8333333333358</v>
      </c>
      <c r="AT11" s="81">
        <f>CASH!AS8</f>
        <v>-3668.3333333333358</v>
      </c>
      <c r="AU11" s="81">
        <f>CASH!AT8</f>
        <v>-3428.3333333333358</v>
      </c>
      <c r="AV11" s="81">
        <f>CASH!AU8</f>
        <v>-3188.3333333333358</v>
      </c>
      <c r="AW11" s="81">
        <f>CASH!AV8</f>
        <v>-98779.130000000063</v>
      </c>
      <c r="AX11" s="81"/>
      <c r="AY11" s="81"/>
      <c r="AZ11" s="81"/>
      <c r="BA11" s="81">
        <f>CASH!AZ8</f>
        <v>-30833.333333333336</v>
      </c>
      <c r="BB11" s="81">
        <f>CASH!BA8</f>
        <v>-42568.333333333343</v>
      </c>
      <c r="BC11" s="81">
        <f>CASH!BB8</f>
        <v>-36716.666666666672</v>
      </c>
      <c r="BD11" s="81">
        <f>CASH!BC8</f>
        <v>-40706.666666666672</v>
      </c>
      <c r="BE11" s="81">
        <f>CASH!BD8</f>
        <v>-39271.666666666686</v>
      </c>
      <c r="BF11" s="81">
        <f>CASH!BE8</f>
        <v>-35956.666666666657</v>
      </c>
      <c r="BG11" s="81">
        <f>CASH!BF8</f>
        <v>-34168.333333333328</v>
      </c>
      <c r="BH11" s="81">
        <f>CASH!BG8</f>
        <v>-32380.000000000022</v>
      </c>
      <c r="BI11" s="81">
        <f>CASH!BH8</f>
        <v>-48868.333333333358</v>
      </c>
      <c r="BJ11" s="81">
        <f>CASH!BI8</f>
        <v>-59543.333333333343</v>
      </c>
      <c r="BK11" s="81">
        <f>CASH!BJ8</f>
        <v>-57196.666666666701</v>
      </c>
      <c r="BL11" s="81">
        <f>CASH!BK8</f>
        <v>-54701.666666666715</v>
      </c>
      <c r="BM11" s="81">
        <f>CASH!BL8</f>
        <v>-512911.66666666674</v>
      </c>
      <c r="BN11" s="81"/>
      <c r="BO11" s="81"/>
      <c r="BP11" s="81"/>
      <c r="BQ11" s="81">
        <f>CASH!BP8</f>
        <v>-26365.277777777825</v>
      </c>
      <c r="BR11" s="81">
        <f>CASH!BQ8</f>
        <v>-18778.47222222219</v>
      </c>
      <c r="BS11" s="81">
        <f>CASH!BR8</f>
        <v>-22191.666666666686</v>
      </c>
      <c r="BT11" s="81">
        <f>CASH!BS8</f>
        <v>-14604.861111111124</v>
      </c>
      <c r="BU11" s="81">
        <f>CASH!BT8</f>
        <v>-18018.055555555591</v>
      </c>
      <c r="BV11" s="81">
        <f>CASH!BU8</f>
        <v>-10431.250000000029</v>
      </c>
      <c r="BW11" s="81">
        <f>CASH!BV8</f>
        <v>-13844.444444444467</v>
      </c>
      <c r="BX11" s="81">
        <f>CASH!BW8</f>
        <v>-6257.6388888889051</v>
      </c>
      <c r="BY11" s="81">
        <f>CASH!BX8</f>
        <v>1329.1666666666279</v>
      </c>
      <c r="BZ11" s="81">
        <f>CASH!BY8</f>
        <v>-2084.0277777776937</v>
      </c>
      <c r="CA11" s="81">
        <f>CASH!BZ8</f>
        <v>5502.7777777778683</v>
      </c>
      <c r="CB11" s="81">
        <f>CASH!CA8</f>
        <v>2089.5833333334303</v>
      </c>
      <c r="CC11" s="81">
        <f>CASH!CB8</f>
        <v>-123654.16666666657</v>
      </c>
      <c r="CD11" s="81"/>
      <c r="CE11" s="81"/>
      <c r="CF11" s="81"/>
      <c r="CG11" s="81">
        <f>CASH!CF8</f>
        <v>57132.326388888876</v>
      </c>
      <c r="CH11" s="81">
        <f>CASH!CG8</f>
        <v>68417.048611111095</v>
      </c>
      <c r="CI11" s="81">
        <f>CASH!CH8</f>
        <v>79701.77083333343</v>
      </c>
      <c r="CJ11" s="81">
        <f>CASH!CI8</f>
        <v>90986.493055555649</v>
      </c>
      <c r="CK11" s="81">
        <f>CASH!CJ8</f>
        <v>102271.21527777787</v>
      </c>
      <c r="CL11" s="81">
        <f>CASH!CK8</f>
        <v>113555.93749999988</v>
      </c>
      <c r="CM11" s="81">
        <f>CASH!CL8</f>
        <v>124840.65972222207</v>
      </c>
      <c r="CN11" s="81">
        <f>CASH!CM8</f>
        <v>136125.38194444426</v>
      </c>
      <c r="CO11" s="81">
        <f>CASH!CN8</f>
        <v>147410.10416666651</v>
      </c>
      <c r="CP11" s="81">
        <f>CASH!CO8</f>
        <v>158694.8263888887</v>
      </c>
      <c r="CQ11" s="81">
        <f>CASH!CP8</f>
        <v>169979.54861111095</v>
      </c>
      <c r="CR11" s="81">
        <f>CASH!CQ8</f>
        <v>181264.27083333314</v>
      </c>
      <c r="CS11" s="81">
        <f>CASH!CR8</f>
        <v>1430379.5833333326</v>
      </c>
      <c r="CT11" s="61"/>
      <c r="CU11" s="61"/>
      <c r="CV11" s="61"/>
      <c r="CW11" s="81">
        <f>CASH!CV8</f>
        <v>393552.61354166653</v>
      </c>
      <c r="CX11" s="81">
        <f>CASH!CW8</f>
        <v>445011.98854166659</v>
      </c>
      <c r="CY11" s="81">
        <f>CASH!CX8</f>
        <v>459671.36354166653</v>
      </c>
      <c r="CZ11" s="81">
        <f>CASH!CY8</f>
        <v>511130.73854166653</v>
      </c>
      <c r="DA11" s="81">
        <f>CASH!CZ8</f>
        <v>525790.11354166665</v>
      </c>
      <c r="DB11" s="81">
        <f>CASH!DA8</f>
        <v>577249.48854166665</v>
      </c>
      <c r="DC11" s="81">
        <f>CASH!DB8</f>
        <v>628708.86354166665</v>
      </c>
      <c r="DD11" s="81">
        <f>CASH!DC8</f>
        <v>643368.23854166665</v>
      </c>
      <c r="DE11" s="81">
        <f>CASH!DD8</f>
        <v>694827.61354166665</v>
      </c>
      <c r="DF11" s="81">
        <f>CASH!DE8</f>
        <v>709486.98854166665</v>
      </c>
      <c r="DG11" s="81">
        <f>CASH!DF8</f>
        <v>760946.36354166665</v>
      </c>
      <c r="DH11" s="81">
        <f>CASH!DG8</f>
        <v>812405.73854166665</v>
      </c>
      <c r="DI11" s="81">
        <f>CASH!DH8</f>
        <v>7162150.112499998</v>
      </c>
    </row>
    <row r="12" spans="1:114" ht="16">
      <c r="A12" s="61"/>
      <c r="B12" s="61"/>
      <c r="C12" s="117" t="s">
        <v>69</v>
      </c>
      <c r="D12" s="61"/>
      <c r="E12" s="81">
        <f t="shared" ref="E12:Q12" si="14">E11-E13</f>
        <v>0</v>
      </c>
      <c r="F12" s="81">
        <f t="shared" si="14"/>
        <v>0</v>
      </c>
      <c r="G12" s="81">
        <f t="shared" si="14"/>
        <v>0</v>
      </c>
      <c r="H12" s="81">
        <f t="shared" si="14"/>
        <v>0</v>
      </c>
      <c r="I12" s="81">
        <f t="shared" si="14"/>
        <v>0</v>
      </c>
      <c r="J12" s="81">
        <f t="shared" si="14"/>
        <v>0</v>
      </c>
      <c r="K12" s="81">
        <f t="shared" si="14"/>
        <v>0</v>
      </c>
      <c r="L12" s="81">
        <f t="shared" si="14"/>
        <v>0</v>
      </c>
      <c r="M12" s="81">
        <f t="shared" si="14"/>
        <v>0</v>
      </c>
      <c r="N12" s="81">
        <f t="shared" si="14"/>
        <v>0</v>
      </c>
      <c r="O12" s="81">
        <f t="shared" si="14"/>
        <v>0</v>
      </c>
      <c r="P12" s="81">
        <f t="shared" si="14"/>
        <v>0</v>
      </c>
      <c r="Q12" s="81">
        <f t="shared" si="14"/>
        <v>0</v>
      </c>
      <c r="R12" s="81"/>
      <c r="S12" s="81"/>
      <c r="T12" s="81"/>
      <c r="U12" s="81">
        <f t="shared" ref="U12:AG12" si="15">U11-U13</f>
        <v>0</v>
      </c>
      <c r="V12" s="81">
        <f t="shared" si="15"/>
        <v>0</v>
      </c>
      <c r="W12" s="81">
        <f t="shared" si="15"/>
        <v>0</v>
      </c>
      <c r="X12" s="81">
        <f t="shared" si="15"/>
        <v>0</v>
      </c>
      <c r="Y12" s="81">
        <f t="shared" si="15"/>
        <v>0</v>
      </c>
      <c r="Z12" s="81">
        <f t="shared" si="15"/>
        <v>0</v>
      </c>
      <c r="AA12" s="81">
        <f t="shared" si="15"/>
        <v>0</v>
      </c>
      <c r="AB12" s="81">
        <f t="shared" si="15"/>
        <v>0</v>
      </c>
      <c r="AC12" s="81">
        <f t="shared" si="15"/>
        <v>0</v>
      </c>
      <c r="AD12" s="81">
        <f t="shared" si="15"/>
        <v>0</v>
      </c>
      <c r="AE12" s="81">
        <f t="shared" si="15"/>
        <v>0</v>
      </c>
      <c r="AF12" s="81">
        <f t="shared" si="15"/>
        <v>0</v>
      </c>
      <c r="AG12" s="81">
        <f t="shared" si="15"/>
        <v>0</v>
      </c>
      <c r="AH12" s="81"/>
      <c r="AI12" s="81"/>
      <c r="AJ12" s="81"/>
      <c r="AK12" s="81">
        <f t="shared" ref="AK12:AW12" si="16">AK11-AK13</f>
        <v>-14258.333333333334</v>
      </c>
      <c r="AL12" s="81">
        <f t="shared" si="16"/>
        <v>0</v>
      </c>
      <c r="AM12" s="81">
        <f t="shared" si="16"/>
        <v>0</v>
      </c>
      <c r="AN12" s="81">
        <f t="shared" si="16"/>
        <v>0</v>
      </c>
      <c r="AO12" s="81">
        <f t="shared" si="16"/>
        <v>0</v>
      </c>
      <c r="AP12" s="81">
        <f t="shared" si="16"/>
        <v>0</v>
      </c>
      <c r="AQ12" s="81">
        <f t="shared" si="16"/>
        <v>0</v>
      </c>
      <c r="AR12" s="81">
        <f t="shared" si="16"/>
        <v>0</v>
      </c>
      <c r="AS12" s="81">
        <f t="shared" si="16"/>
        <v>0</v>
      </c>
      <c r="AT12" s="81">
        <f t="shared" si="16"/>
        <v>0</v>
      </c>
      <c r="AU12" s="81">
        <f t="shared" si="16"/>
        <v>0</v>
      </c>
      <c r="AV12" s="81">
        <f t="shared" si="16"/>
        <v>0</v>
      </c>
      <c r="AW12" s="81">
        <f t="shared" si="16"/>
        <v>-14258.333333333328</v>
      </c>
      <c r="AX12" s="81"/>
      <c r="AY12" s="81"/>
      <c r="AZ12" s="81"/>
      <c r="BA12" s="81">
        <f t="shared" ref="BA12:BM12" si="17">BA11-BA13</f>
        <v>-22625</v>
      </c>
      <c r="BB12" s="81">
        <f t="shared" si="17"/>
        <v>-12985</v>
      </c>
      <c r="BC12" s="81">
        <f t="shared" si="17"/>
        <v>4601.6666666666715</v>
      </c>
      <c r="BD12" s="81">
        <f t="shared" si="17"/>
        <v>-5240</v>
      </c>
      <c r="BE12" s="81">
        <f t="shared" si="17"/>
        <v>185</v>
      </c>
      <c r="BF12" s="81">
        <f t="shared" si="17"/>
        <v>2065</v>
      </c>
      <c r="BG12" s="81">
        <f t="shared" si="17"/>
        <v>538.33333333332121</v>
      </c>
      <c r="BH12" s="81">
        <f t="shared" si="17"/>
        <v>538.33333333334303</v>
      </c>
      <c r="BI12" s="81">
        <f t="shared" si="17"/>
        <v>-17738.333333333343</v>
      </c>
      <c r="BJ12" s="81">
        <f t="shared" si="17"/>
        <v>-11924.999999999993</v>
      </c>
      <c r="BK12" s="81">
        <f t="shared" si="17"/>
        <v>1096.6666666666424</v>
      </c>
      <c r="BL12" s="81">
        <f t="shared" si="17"/>
        <v>1245</v>
      </c>
      <c r="BM12" s="81">
        <f t="shared" si="17"/>
        <v>-60243.333333333372</v>
      </c>
      <c r="BN12" s="81"/>
      <c r="BO12" s="81"/>
      <c r="BP12" s="81"/>
      <c r="BQ12" s="81">
        <f t="shared" ref="BQ12:CC12" si="18">BQ11-BQ13</f>
        <v>3536.3888888889196</v>
      </c>
      <c r="BR12" s="81">
        <f t="shared" si="18"/>
        <v>2586.8055555555766</v>
      </c>
      <c r="BS12" s="81">
        <f t="shared" si="18"/>
        <v>-8413.194444444438</v>
      </c>
      <c r="BT12" s="81">
        <f t="shared" si="18"/>
        <v>2586.8055555555911</v>
      </c>
      <c r="BU12" s="81">
        <f t="shared" si="18"/>
        <v>-8413.1944444445107</v>
      </c>
      <c r="BV12" s="81">
        <f t="shared" si="18"/>
        <v>2586.8055555555911</v>
      </c>
      <c r="BW12" s="81">
        <f t="shared" si="18"/>
        <v>-8413.194444444438</v>
      </c>
      <c r="BX12" s="81">
        <f t="shared" si="18"/>
        <v>2586.8055555555329</v>
      </c>
      <c r="BY12" s="81">
        <f t="shared" si="18"/>
        <v>2586.805555555562</v>
      </c>
      <c r="BZ12" s="81">
        <f t="shared" si="18"/>
        <v>-8413.194444444438</v>
      </c>
      <c r="CA12" s="81">
        <f t="shared" si="18"/>
        <v>2586.8055555555766</v>
      </c>
      <c r="CB12" s="81">
        <f t="shared" si="18"/>
        <v>-8413.1944444444671</v>
      </c>
      <c r="CC12" s="81">
        <f t="shared" si="18"/>
        <v>-23008.749999999913</v>
      </c>
      <c r="CD12" s="81"/>
      <c r="CE12" s="81"/>
      <c r="CF12" s="81"/>
      <c r="CG12" s="81">
        <f t="shared" ref="CG12:CS12" si="19">CG11-CG13</f>
        <v>45042.743055555504</v>
      </c>
      <c r="CH12" s="81">
        <f t="shared" si="19"/>
        <v>1284.7222222223063</v>
      </c>
      <c r="CI12" s="81">
        <f t="shared" si="19"/>
        <v>1284.7222222221899</v>
      </c>
      <c r="CJ12" s="81">
        <f t="shared" si="19"/>
        <v>1284.7222222222481</v>
      </c>
      <c r="CK12" s="81">
        <f t="shared" si="19"/>
        <v>1284.7222222221317</v>
      </c>
      <c r="CL12" s="81">
        <f t="shared" si="19"/>
        <v>1284.7222222222772</v>
      </c>
      <c r="CM12" s="81">
        <f t="shared" si="19"/>
        <v>1284.7222222222772</v>
      </c>
      <c r="CN12" s="81">
        <f t="shared" si="19"/>
        <v>1284.7222222220735</v>
      </c>
      <c r="CO12" s="81">
        <f t="shared" si="19"/>
        <v>1284.7222222223063</v>
      </c>
      <c r="CP12" s="81">
        <f t="shared" si="19"/>
        <v>1284.7222222223063</v>
      </c>
      <c r="CQ12" s="81">
        <f t="shared" si="19"/>
        <v>1284.7222222221317</v>
      </c>
      <c r="CR12" s="81">
        <f t="shared" si="19"/>
        <v>1284.7222222222481</v>
      </c>
      <c r="CS12" s="81">
        <f t="shared" si="19"/>
        <v>59174.6875</v>
      </c>
      <c r="CT12" s="61"/>
      <c r="CU12" s="61"/>
      <c r="CV12" s="61"/>
      <c r="CW12" s="81">
        <f t="shared" ref="CW12:DI12" si="20">CW11-CW13</f>
        <v>187288.34270833316</v>
      </c>
      <c r="CX12" s="81">
        <f t="shared" si="20"/>
        <v>26459.375</v>
      </c>
      <c r="CY12" s="81">
        <f t="shared" si="20"/>
        <v>-10340.625</v>
      </c>
      <c r="CZ12" s="81">
        <f t="shared" si="20"/>
        <v>26459.375</v>
      </c>
      <c r="DA12" s="81">
        <f t="shared" si="20"/>
        <v>-10340.624999999884</v>
      </c>
      <c r="DB12" s="81">
        <f t="shared" si="20"/>
        <v>26459.375</v>
      </c>
      <c r="DC12" s="81">
        <f t="shared" si="20"/>
        <v>26459.375</v>
      </c>
      <c r="DD12" s="81">
        <f t="shared" si="20"/>
        <v>-10340.625000000116</v>
      </c>
      <c r="DE12" s="81">
        <f t="shared" si="20"/>
        <v>26459.375</v>
      </c>
      <c r="DF12" s="81">
        <f t="shared" si="20"/>
        <v>-10340.624999999884</v>
      </c>
      <c r="DG12" s="81">
        <f t="shared" si="20"/>
        <v>26459.375</v>
      </c>
      <c r="DH12" s="81">
        <f t="shared" si="20"/>
        <v>26459.375</v>
      </c>
      <c r="DI12" s="81">
        <f t="shared" si="20"/>
        <v>331141.4677083334</v>
      </c>
    </row>
    <row r="13" spans="1:114" ht="15.75" customHeight="1">
      <c r="A13" s="61"/>
      <c r="B13" s="61"/>
      <c r="C13" s="106" t="s">
        <v>77</v>
      </c>
      <c r="D13" s="61"/>
      <c r="E13" s="81">
        <f>CASH!D14</f>
        <v>0</v>
      </c>
      <c r="F13" s="81">
        <f>CASH!E14</f>
        <v>0</v>
      </c>
      <c r="G13" s="81">
        <f>CASH!F14</f>
        <v>0</v>
      </c>
      <c r="H13" s="81">
        <f>CASH!G14</f>
        <v>0</v>
      </c>
      <c r="I13" s="81">
        <f>CASH!H14</f>
        <v>0</v>
      </c>
      <c r="J13" s="81">
        <f>CASH!I14</f>
        <v>0</v>
      </c>
      <c r="K13" s="81">
        <f>CASH!J14</f>
        <v>0</v>
      </c>
      <c r="L13" s="81">
        <f>CASH!K14</f>
        <v>0</v>
      </c>
      <c r="M13" s="81">
        <f>CASH!L14</f>
        <v>0</v>
      </c>
      <c r="N13" s="81">
        <f>CASH!M14</f>
        <v>0</v>
      </c>
      <c r="O13" s="81">
        <f>CASH!N14</f>
        <v>0</v>
      </c>
      <c r="P13" s="81">
        <f>CASH!O14</f>
        <v>0</v>
      </c>
      <c r="Q13" s="81">
        <f>CASH!P14</f>
        <v>0</v>
      </c>
      <c r="R13" s="81"/>
      <c r="S13" s="81"/>
      <c r="T13" s="81"/>
      <c r="U13" s="81">
        <f>CASH!T14</f>
        <v>-200</v>
      </c>
      <c r="V13" s="81">
        <f>CASH!U14</f>
        <v>1300</v>
      </c>
      <c r="W13" s="81">
        <f>CASH!V14</f>
        <v>-200</v>
      </c>
      <c r="X13" s="81">
        <f>CASH!W14</f>
        <v>-200</v>
      </c>
      <c r="Y13" s="81">
        <f>CASH!X14</f>
        <v>-200</v>
      </c>
      <c r="Z13" s="81">
        <f>CASH!Y14</f>
        <v>-200</v>
      </c>
      <c r="AA13" s="81">
        <f>CASH!Z14</f>
        <v>-200</v>
      </c>
      <c r="AB13" s="81">
        <f>CASH!AA14</f>
        <v>-200</v>
      </c>
      <c r="AC13" s="81">
        <f>CASH!AB14</f>
        <v>-200</v>
      </c>
      <c r="AD13" s="81">
        <f>CASH!AC14</f>
        <v>-200</v>
      </c>
      <c r="AE13" s="81">
        <f>CASH!AD14</f>
        <v>-200</v>
      </c>
      <c r="AF13" s="81">
        <f>CASH!AE14</f>
        <v>-1200</v>
      </c>
      <c r="AG13" s="81">
        <f>CASH!AF14</f>
        <v>-1900</v>
      </c>
      <c r="AH13" s="81"/>
      <c r="AI13" s="81"/>
      <c r="AJ13" s="81"/>
      <c r="AK13" s="81">
        <f>CASH!AJ14</f>
        <v>3294.9999999999982</v>
      </c>
      <c r="AL13" s="81">
        <f>CASH!AK14</f>
        <v>-15588.333333333336</v>
      </c>
      <c r="AM13" s="81">
        <f>CASH!AL14</f>
        <v>-15290.663333333336</v>
      </c>
      <c r="AN13" s="81">
        <f>CASH!AM14</f>
        <v>-15838.333333333336</v>
      </c>
      <c r="AO13" s="81">
        <f>CASH!AN14</f>
        <v>-6943.4533333333356</v>
      </c>
      <c r="AP13" s="81">
        <f>CASH!AO14</f>
        <v>3509.2466666666642</v>
      </c>
      <c r="AQ13" s="81">
        <f>CASH!AP14</f>
        <v>-9267.383333333335</v>
      </c>
      <c r="AR13" s="81">
        <f>CASH!AQ14</f>
        <v>-8839.0433333333349</v>
      </c>
      <c r="AS13" s="81">
        <f>CASH!AR14</f>
        <v>-9272.8333333333358</v>
      </c>
      <c r="AT13" s="81">
        <f>CASH!AS14</f>
        <v>-3668.3333333333358</v>
      </c>
      <c r="AU13" s="81">
        <f>CASH!AT14</f>
        <v>-3428.3333333333358</v>
      </c>
      <c r="AV13" s="81">
        <f>CASH!AU14</f>
        <v>-3188.3333333333358</v>
      </c>
      <c r="AW13" s="81">
        <f>CASH!AV14</f>
        <v>-84520.796666666734</v>
      </c>
      <c r="AX13" s="81"/>
      <c r="AY13" s="81"/>
      <c r="AZ13" s="81"/>
      <c r="BA13" s="81">
        <f>CASH!AZ14</f>
        <v>-8208.3333333333358</v>
      </c>
      <c r="BB13" s="81">
        <f>CASH!BA14</f>
        <v>-29583.333333333343</v>
      </c>
      <c r="BC13" s="81">
        <f>CASH!BB14</f>
        <v>-41318.333333333343</v>
      </c>
      <c r="BD13" s="81">
        <f>CASH!BC14</f>
        <v>-35466.666666666672</v>
      </c>
      <c r="BE13" s="81">
        <f>CASH!BD14</f>
        <v>-39456.666666666686</v>
      </c>
      <c r="BF13" s="81">
        <f>CASH!BE14</f>
        <v>-38021.666666666657</v>
      </c>
      <c r="BG13" s="81">
        <f>CASH!BF14</f>
        <v>-34706.66666666665</v>
      </c>
      <c r="BH13" s="81">
        <f>CASH!BG14</f>
        <v>-32918.333333333365</v>
      </c>
      <c r="BI13" s="81">
        <f>CASH!BH14</f>
        <v>-31130.000000000015</v>
      </c>
      <c r="BJ13" s="81">
        <f>CASH!BI14</f>
        <v>-47618.33333333335</v>
      </c>
      <c r="BK13" s="81">
        <f>CASH!BJ14</f>
        <v>-58293.333333333343</v>
      </c>
      <c r="BL13" s="81">
        <f>CASH!BK14</f>
        <v>-55946.666666666715</v>
      </c>
      <c r="BM13" s="81">
        <f>CASH!BL14</f>
        <v>-452668.33333333337</v>
      </c>
      <c r="BN13" s="81"/>
      <c r="BO13" s="81"/>
      <c r="BP13" s="81"/>
      <c r="BQ13" s="81">
        <f>CASH!BP14</f>
        <v>-29901.666666666744</v>
      </c>
      <c r="BR13" s="81">
        <f>CASH!BQ14</f>
        <v>-21365.277777777766</v>
      </c>
      <c r="BS13" s="81">
        <f>CASH!BR14</f>
        <v>-13778.472222222248</v>
      </c>
      <c r="BT13" s="81">
        <f>CASH!BS14</f>
        <v>-17191.666666666715</v>
      </c>
      <c r="BU13" s="81">
        <f>CASH!BT14</f>
        <v>-9604.8611111110804</v>
      </c>
      <c r="BV13" s="81">
        <f>CASH!BU14</f>
        <v>-13018.05555555562</v>
      </c>
      <c r="BW13" s="81">
        <f>CASH!BV14</f>
        <v>-5431.2500000000291</v>
      </c>
      <c r="BX13" s="81">
        <f>CASH!BW14</f>
        <v>-8844.444444444438</v>
      </c>
      <c r="BY13" s="81">
        <f>CASH!BX14</f>
        <v>-1257.6388888889342</v>
      </c>
      <c r="BZ13" s="81">
        <f>CASH!BY14</f>
        <v>6329.1666666667443</v>
      </c>
      <c r="CA13" s="81">
        <f>CASH!BZ14</f>
        <v>2915.9722222222917</v>
      </c>
      <c r="CB13" s="81">
        <f>CASH!CA14</f>
        <v>10502.777777777897</v>
      </c>
      <c r="CC13" s="81">
        <f>CASH!CB14</f>
        <v>-100645.41666666666</v>
      </c>
      <c r="CD13" s="81"/>
      <c r="CE13" s="81"/>
      <c r="CF13" s="81"/>
      <c r="CG13" s="81">
        <f>CASH!CF14</f>
        <v>12089.583333333372</v>
      </c>
      <c r="CH13" s="81">
        <f>CASH!CG14</f>
        <v>67132.326388888789</v>
      </c>
      <c r="CI13" s="81">
        <f>CASH!CH14</f>
        <v>78417.04861111124</v>
      </c>
      <c r="CJ13" s="81">
        <f>CASH!CI14</f>
        <v>89701.770833333401</v>
      </c>
      <c r="CK13" s="81">
        <f>CASH!CJ14</f>
        <v>100986.49305555574</v>
      </c>
      <c r="CL13" s="81">
        <f>CASH!CK14</f>
        <v>112271.21527777761</v>
      </c>
      <c r="CM13" s="81">
        <f>CASH!CL14</f>
        <v>123555.9374999998</v>
      </c>
      <c r="CN13" s="81">
        <f>CASH!CM14</f>
        <v>134840.65972222219</v>
      </c>
      <c r="CO13" s="81">
        <f>CASH!CN14</f>
        <v>146125.38194444421</v>
      </c>
      <c r="CP13" s="81">
        <f>CASH!CO14</f>
        <v>157410.1041666664</v>
      </c>
      <c r="CQ13" s="81">
        <f>CASH!CP14</f>
        <v>168694.82638888882</v>
      </c>
      <c r="CR13" s="81">
        <f>CASH!CQ14</f>
        <v>179979.54861111089</v>
      </c>
      <c r="CS13" s="81">
        <f>CASH!CR14</f>
        <v>1371204.8958333326</v>
      </c>
      <c r="CT13" s="61"/>
      <c r="CU13" s="61"/>
      <c r="CV13" s="61"/>
      <c r="CW13" s="81">
        <f>CASH!CV14</f>
        <v>206264.27083333337</v>
      </c>
      <c r="CX13" s="81">
        <f>CASH!CW14</f>
        <v>418552.61354166659</v>
      </c>
      <c r="CY13" s="81">
        <f>CASH!CX14</f>
        <v>470011.98854166653</v>
      </c>
      <c r="CZ13" s="81">
        <f>CASH!CY14</f>
        <v>484671.36354166653</v>
      </c>
      <c r="DA13" s="81">
        <f>CASH!CZ14</f>
        <v>536130.73854166653</v>
      </c>
      <c r="DB13" s="81">
        <f>CASH!DA14</f>
        <v>550790.11354166665</v>
      </c>
      <c r="DC13" s="81">
        <f>CASH!DB14</f>
        <v>602249.48854166665</v>
      </c>
      <c r="DD13" s="81">
        <f>CASH!DC14</f>
        <v>653708.86354166677</v>
      </c>
      <c r="DE13" s="81">
        <f>CASH!DD14</f>
        <v>668368.23854166665</v>
      </c>
      <c r="DF13" s="81">
        <f>CASH!DE14</f>
        <v>719827.61354166653</v>
      </c>
      <c r="DG13" s="81">
        <f>CASH!DF14</f>
        <v>734486.98854166665</v>
      </c>
      <c r="DH13" s="81">
        <f>CASH!DG14</f>
        <v>785946.36354166665</v>
      </c>
      <c r="DI13" s="81">
        <f>CASH!DH14</f>
        <v>6831008.6447916646</v>
      </c>
    </row>
    <row r="14" spans="1:114" ht="15.75" customHeight="1">
      <c r="A14" s="63"/>
      <c r="B14" s="63"/>
      <c r="C14" s="117"/>
      <c r="D14" s="6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61"/>
      <c r="CU14" s="61"/>
      <c r="CV14" s="61"/>
      <c r="CW14" s="81"/>
      <c r="CX14" s="81"/>
      <c r="CY14" s="81"/>
      <c r="CZ14" s="81"/>
      <c r="DA14" s="81"/>
      <c r="DB14" s="81"/>
      <c r="DC14" s="81"/>
      <c r="DD14" s="81"/>
      <c r="DE14" s="81"/>
      <c r="DF14" s="81"/>
      <c r="DG14" s="81"/>
      <c r="DH14" s="81"/>
      <c r="DI14" s="81"/>
    </row>
    <row r="15" spans="1:114" ht="16">
      <c r="A15" s="61"/>
      <c r="B15" s="61"/>
      <c r="C15" s="117" t="s">
        <v>78</v>
      </c>
      <c r="D15" s="61"/>
      <c r="E15" s="81">
        <f>CASH!D16</f>
        <v>0</v>
      </c>
      <c r="F15" s="81">
        <f>CASH!E16</f>
        <v>0</v>
      </c>
      <c r="G15" s="81">
        <f>CASH!F16</f>
        <v>0</v>
      </c>
      <c r="H15" s="81">
        <f>CASH!G16</f>
        <v>0</v>
      </c>
      <c r="I15" s="81">
        <f>CASH!H16</f>
        <v>0</v>
      </c>
      <c r="J15" s="81">
        <f>CASH!I16</f>
        <v>0</v>
      </c>
      <c r="K15" s="81">
        <f>CASH!J16</f>
        <v>0</v>
      </c>
      <c r="L15" s="81">
        <f>CASH!K16</f>
        <v>0</v>
      </c>
      <c r="M15" s="81">
        <f>CASH!L16</f>
        <v>0</v>
      </c>
      <c r="N15" s="81">
        <f>CASH!M16</f>
        <v>0</v>
      </c>
      <c r="O15" s="81">
        <f>CASH!N16</f>
        <v>0</v>
      </c>
      <c r="P15" s="81">
        <f>CASH!O16</f>
        <v>0</v>
      </c>
      <c r="Q15" s="81">
        <f>CASH!P16</f>
        <v>0</v>
      </c>
      <c r="R15" s="81"/>
      <c r="S15" s="81"/>
      <c r="T15" s="81"/>
      <c r="U15" s="81">
        <f>CASH!T16</f>
        <v>0</v>
      </c>
      <c r="V15" s="81">
        <f>CASH!U16</f>
        <v>0</v>
      </c>
      <c r="W15" s="81">
        <f>CASH!V16</f>
        <v>0</v>
      </c>
      <c r="X15" s="81">
        <f>CASH!W16</f>
        <v>0</v>
      </c>
      <c r="Y15" s="81">
        <f>CASH!X16</f>
        <v>0</v>
      </c>
      <c r="Z15" s="81">
        <f>CASH!Y16</f>
        <v>0</v>
      </c>
      <c r="AA15" s="81">
        <f>CASH!Z16</f>
        <v>0</v>
      </c>
      <c r="AB15" s="81">
        <f>CASH!AA16</f>
        <v>0</v>
      </c>
      <c r="AC15" s="81">
        <f>CASH!AB16</f>
        <v>0</v>
      </c>
      <c r="AD15" s="81">
        <f>CASH!AC16</f>
        <v>0</v>
      </c>
      <c r="AE15" s="81">
        <f>CASH!AD16</f>
        <v>0</v>
      </c>
      <c r="AF15" s="81">
        <f>CASH!AE16</f>
        <v>0</v>
      </c>
      <c r="AG15" s="81">
        <f>CASH!AF16</f>
        <v>0</v>
      </c>
      <c r="AH15" s="81"/>
      <c r="AI15" s="81"/>
      <c r="AJ15" s="81"/>
      <c r="AK15" s="81">
        <f>CASH!AJ16</f>
        <v>0</v>
      </c>
      <c r="AL15" s="81">
        <f>CASH!AK16</f>
        <v>0</v>
      </c>
      <c r="AM15" s="81">
        <f>CASH!AL16</f>
        <v>0</v>
      </c>
      <c r="AN15" s="81">
        <f>CASH!AM16</f>
        <v>0</v>
      </c>
      <c r="AO15" s="81">
        <f>CASH!AN16</f>
        <v>0</v>
      </c>
      <c r="AP15" s="81">
        <f>CASH!AO16</f>
        <v>0</v>
      </c>
      <c r="AQ15" s="81">
        <f>CASH!AP16</f>
        <v>0</v>
      </c>
      <c r="AR15" s="81">
        <f>CASH!AQ16</f>
        <v>0</v>
      </c>
      <c r="AS15" s="81">
        <f>CASH!AR16</f>
        <v>0</v>
      </c>
      <c r="AT15" s="81">
        <f>CASH!AS16</f>
        <v>0</v>
      </c>
      <c r="AU15" s="81">
        <f>CASH!AT16</f>
        <v>0</v>
      </c>
      <c r="AV15" s="81">
        <f>CASH!AU16</f>
        <v>0</v>
      </c>
      <c r="AW15" s="81">
        <f>CASH!AV16</f>
        <v>0</v>
      </c>
      <c r="AX15" s="81"/>
      <c r="AY15" s="81"/>
      <c r="AZ15" s="81"/>
      <c r="BA15" s="81">
        <f>CASH!AZ16</f>
        <v>0</v>
      </c>
      <c r="BB15" s="81">
        <f>CASH!BA16</f>
        <v>0</v>
      </c>
      <c r="BC15" s="81">
        <f>CASH!BB16</f>
        <v>0</v>
      </c>
      <c r="BD15" s="81">
        <f>CASH!BC16</f>
        <v>0</v>
      </c>
      <c r="BE15" s="81">
        <f>CASH!BD16</f>
        <v>0</v>
      </c>
      <c r="BF15" s="81">
        <f>CASH!BE16</f>
        <v>0</v>
      </c>
      <c r="BG15" s="81">
        <f>CASH!BF16</f>
        <v>0</v>
      </c>
      <c r="BH15" s="81">
        <f>CASH!BG16</f>
        <v>0</v>
      </c>
      <c r="BI15" s="81">
        <f>CASH!BH16</f>
        <v>0</v>
      </c>
      <c r="BJ15" s="81">
        <f>CASH!BI16</f>
        <v>0</v>
      </c>
      <c r="BK15" s="81">
        <f>CASH!BJ16</f>
        <v>0</v>
      </c>
      <c r="BL15" s="81">
        <f>CASH!BK16</f>
        <v>0</v>
      </c>
      <c r="BM15" s="81">
        <f>CASH!BL16</f>
        <v>0</v>
      </c>
      <c r="BN15" s="81"/>
      <c r="BO15" s="81"/>
      <c r="BP15" s="81"/>
      <c r="BQ15" s="81">
        <f>CASH!BP16</f>
        <v>0</v>
      </c>
      <c r="BR15" s="81">
        <f>CASH!BQ16</f>
        <v>0</v>
      </c>
      <c r="BS15" s="81">
        <f>CASH!BR16</f>
        <v>0</v>
      </c>
      <c r="BT15" s="81">
        <f>CASH!BS16</f>
        <v>0</v>
      </c>
      <c r="BU15" s="81">
        <f>CASH!BT16</f>
        <v>0</v>
      </c>
      <c r="BV15" s="81">
        <f>CASH!BU16</f>
        <v>0</v>
      </c>
      <c r="BW15" s="81">
        <f>CASH!BV16</f>
        <v>0</v>
      </c>
      <c r="BX15" s="81">
        <f>CASH!BW16</f>
        <v>0</v>
      </c>
      <c r="BY15" s="81">
        <f>CASH!BX16</f>
        <v>0</v>
      </c>
      <c r="BZ15" s="81">
        <f>CASH!BY16</f>
        <v>0</v>
      </c>
      <c r="CA15" s="81">
        <f>CASH!BZ16</f>
        <v>0</v>
      </c>
      <c r="CB15" s="81">
        <f>CASH!CA16</f>
        <v>0</v>
      </c>
      <c r="CC15" s="81">
        <f>CASH!CB16</f>
        <v>0</v>
      </c>
      <c r="CD15" s="81"/>
      <c r="CE15" s="81"/>
      <c r="CF15" s="81"/>
      <c r="CG15" s="81">
        <f>CASH!CF16</f>
        <v>0</v>
      </c>
      <c r="CH15" s="81">
        <f>CASH!CG16</f>
        <v>0</v>
      </c>
      <c r="CI15" s="81">
        <f>CASH!CH16</f>
        <v>0</v>
      </c>
      <c r="CJ15" s="81">
        <f>CASH!CI16</f>
        <v>0</v>
      </c>
      <c r="CK15" s="81">
        <f>CASH!CJ16</f>
        <v>0</v>
      </c>
      <c r="CL15" s="81">
        <f>CASH!CK16</f>
        <v>0</v>
      </c>
      <c r="CM15" s="81">
        <f>CASH!CL16</f>
        <v>0</v>
      </c>
      <c r="CN15" s="81">
        <f>CASH!CM16</f>
        <v>0</v>
      </c>
      <c r="CO15" s="81">
        <f>CASH!CN16</f>
        <v>0</v>
      </c>
      <c r="CP15" s="81">
        <f>CASH!CO16</f>
        <v>0</v>
      </c>
      <c r="CQ15" s="81">
        <f>CASH!CP16</f>
        <v>0</v>
      </c>
      <c r="CR15" s="81">
        <f>CASH!CQ16</f>
        <v>0</v>
      </c>
      <c r="CS15" s="81">
        <f>CASH!CR16</f>
        <v>0</v>
      </c>
      <c r="CT15" s="61"/>
      <c r="CU15" s="61"/>
      <c r="CV15" s="61"/>
      <c r="CW15" s="81">
        <f>CASH!CV16</f>
        <v>0</v>
      </c>
      <c r="CX15" s="81">
        <f>CASH!CW16</f>
        <v>0</v>
      </c>
      <c r="CY15" s="81">
        <f>CASH!CX16</f>
        <v>0</v>
      </c>
      <c r="CZ15" s="81">
        <f>CASH!CY16</f>
        <v>0</v>
      </c>
      <c r="DA15" s="81">
        <f>CASH!CZ16</f>
        <v>0</v>
      </c>
      <c r="DB15" s="81">
        <f>CASH!DA16</f>
        <v>0</v>
      </c>
      <c r="DC15" s="81">
        <f>CASH!DB16</f>
        <v>0</v>
      </c>
      <c r="DD15" s="81">
        <f>CASH!DC16</f>
        <v>0</v>
      </c>
      <c r="DE15" s="81">
        <f>CASH!DD16</f>
        <v>0</v>
      </c>
      <c r="DF15" s="81">
        <f>CASH!DE16</f>
        <v>0</v>
      </c>
      <c r="DG15" s="81">
        <f>CASH!DF16</f>
        <v>0</v>
      </c>
      <c r="DH15" s="81">
        <f>CASH!DG16</f>
        <v>0</v>
      </c>
      <c r="DI15" s="81">
        <f>CASH!DH16</f>
        <v>0</v>
      </c>
    </row>
    <row r="16" spans="1:114" ht="15.75" customHeight="1">
      <c r="A16" s="61"/>
      <c r="B16" s="61"/>
      <c r="C16" s="106" t="s">
        <v>79</v>
      </c>
      <c r="D16" s="61"/>
      <c r="E16" s="81">
        <f t="shared" ref="E16:Q16" si="21">SUM(E15)</f>
        <v>0</v>
      </c>
      <c r="F16" s="81">
        <f t="shared" si="21"/>
        <v>0</v>
      </c>
      <c r="G16" s="81">
        <f t="shared" si="21"/>
        <v>0</v>
      </c>
      <c r="H16" s="81">
        <f t="shared" si="21"/>
        <v>0</v>
      </c>
      <c r="I16" s="81">
        <f t="shared" si="21"/>
        <v>0</v>
      </c>
      <c r="J16" s="81">
        <f t="shared" si="21"/>
        <v>0</v>
      </c>
      <c r="K16" s="81">
        <f t="shared" si="21"/>
        <v>0</v>
      </c>
      <c r="L16" s="81">
        <f t="shared" si="21"/>
        <v>0</v>
      </c>
      <c r="M16" s="81">
        <f t="shared" si="21"/>
        <v>0</v>
      </c>
      <c r="N16" s="81">
        <f t="shared" si="21"/>
        <v>0</v>
      </c>
      <c r="O16" s="81">
        <f t="shared" si="21"/>
        <v>0</v>
      </c>
      <c r="P16" s="81">
        <f t="shared" si="21"/>
        <v>0</v>
      </c>
      <c r="Q16" s="81">
        <f t="shared" si="21"/>
        <v>0</v>
      </c>
      <c r="R16" s="81"/>
      <c r="S16" s="81"/>
      <c r="T16" s="81"/>
      <c r="U16" s="81">
        <f t="shared" ref="U16:AG16" si="22">SUM(U15)</f>
        <v>0</v>
      </c>
      <c r="V16" s="81">
        <f t="shared" si="22"/>
        <v>0</v>
      </c>
      <c r="W16" s="81">
        <f t="shared" si="22"/>
        <v>0</v>
      </c>
      <c r="X16" s="81">
        <f t="shared" si="22"/>
        <v>0</v>
      </c>
      <c r="Y16" s="81">
        <f t="shared" si="22"/>
        <v>0</v>
      </c>
      <c r="Z16" s="81">
        <f t="shared" si="22"/>
        <v>0</v>
      </c>
      <c r="AA16" s="81">
        <f t="shared" si="22"/>
        <v>0</v>
      </c>
      <c r="AB16" s="81">
        <f t="shared" si="22"/>
        <v>0</v>
      </c>
      <c r="AC16" s="81">
        <f t="shared" si="22"/>
        <v>0</v>
      </c>
      <c r="AD16" s="81">
        <f t="shared" si="22"/>
        <v>0</v>
      </c>
      <c r="AE16" s="81">
        <f t="shared" si="22"/>
        <v>0</v>
      </c>
      <c r="AF16" s="81">
        <f t="shared" si="22"/>
        <v>0</v>
      </c>
      <c r="AG16" s="81">
        <f t="shared" si="22"/>
        <v>0</v>
      </c>
      <c r="AH16" s="81"/>
      <c r="AI16" s="81"/>
      <c r="AJ16" s="81"/>
      <c r="AK16" s="81">
        <f t="shared" ref="AK16:AW16" si="23">SUM(AK15)</f>
        <v>0</v>
      </c>
      <c r="AL16" s="81">
        <f t="shared" si="23"/>
        <v>0</v>
      </c>
      <c r="AM16" s="81">
        <f t="shared" si="23"/>
        <v>0</v>
      </c>
      <c r="AN16" s="81">
        <f t="shared" si="23"/>
        <v>0</v>
      </c>
      <c r="AO16" s="81">
        <f t="shared" si="23"/>
        <v>0</v>
      </c>
      <c r="AP16" s="81">
        <f t="shared" si="23"/>
        <v>0</v>
      </c>
      <c r="AQ16" s="81">
        <f t="shared" si="23"/>
        <v>0</v>
      </c>
      <c r="AR16" s="81">
        <f t="shared" si="23"/>
        <v>0</v>
      </c>
      <c r="AS16" s="81">
        <f t="shared" si="23"/>
        <v>0</v>
      </c>
      <c r="AT16" s="81">
        <f t="shared" si="23"/>
        <v>0</v>
      </c>
      <c r="AU16" s="81">
        <f t="shared" si="23"/>
        <v>0</v>
      </c>
      <c r="AV16" s="81">
        <f t="shared" si="23"/>
        <v>0</v>
      </c>
      <c r="AW16" s="81">
        <f t="shared" si="23"/>
        <v>0</v>
      </c>
      <c r="AX16" s="81"/>
      <c r="AY16" s="81"/>
      <c r="AZ16" s="81"/>
      <c r="BA16" s="81">
        <f t="shared" ref="BA16:BM16" si="24">SUM(BA15)</f>
        <v>0</v>
      </c>
      <c r="BB16" s="81">
        <f t="shared" si="24"/>
        <v>0</v>
      </c>
      <c r="BC16" s="81">
        <f t="shared" si="24"/>
        <v>0</v>
      </c>
      <c r="BD16" s="81">
        <f t="shared" si="24"/>
        <v>0</v>
      </c>
      <c r="BE16" s="81">
        <f t="shared" si="24"/>
        <v>0</v>
      </c>
      <c r="BF16" s="81">
        <f t="shared" si="24"/>
        <v>0</v>
      </c>
      <c r="BG16" s="81">
        <f t="shared" si="24"/>
        <v>0</v>
      </c>
      <c r="BH16" s="81">
        <f t="shared" si="24"/>
        <v>0</v>
      </c>
      <c r="BI16" s="81">
        <f t="shared" si="24"/>
        <v>0</v>
      </c>
      <c r="BJ16" s="81">
        <f t="shared" si="24"/>
        <v>0</v>
      </c>
      <c r="BK16" s="81">
        <f t="shared" si="24"/>
        <v>0</v>
      </c>
      <c r="BL16" s="81">
        <f t="shared" si="24"/>
        <v>0</v>
      </c>
      <c r="BM16" s="81">
        <f t="shared" si="24"/>
        <v>0</v>
      </c>
      <c r="BN16" s="81"/>
      <c r="BO16" s="81"/>
      <c r="BP16" s="81"/>
      <c r="BQ16" s="81">
        <f t="shared" ref="BQ16:CC16" si="25">SUM(BQ15)</f>
        <v>0</v>
      </c>
      <c r="BR16" s="81">
        <f t="shared" si="25"/>
        <v>0</v>
      </c>
      <c r="BS16" s="81">
        <f t="shared" si="25"/>
        <v>0</v>
      </c>
      <c r="BT16" s="81">
        <f t="shared" si="25"/>
        <v>0</v>
      </c>
      <c r="BU16" s="81">
        <f t="shared" si="25"/>
        <v>0</v>
      </c>
      <c r="BV16" s="81">
        <f t="shared" si="25"/>
        <v>0</v>
      </c>
      <c r="BW16" s="81">
        <f t="shared" si="25"/>
        <v>0</v>
      </c>
      <c r="BX16" s="81">
        <f t="shared" si="25"/>
        <v>0</v>
      </c>
      <c r="BY16" s="81">
        <f t="shared" si="25"/>
        <v>0</v>
      </c>
      <c r="BZ16" s="81">
        <f t="shared" si="25"/>
        <v>0</v>
      </c>
      <c r="CA16" s="81">
        <f t="shared" si="25"/>
        <v>0</v>
      </c>
      <c r="CB16" s="81">
        <f t="shared" si="25"/>
        <v>0</v>
      </c>
      <c r="CC16" s="81">
        <f t="shared" si="25"/>
        <v>0</v>
      </c>
      <c r="CD16" s="81"/>
      <c r="CE16" s="81"/>
      <c r="CF16" s="81"/>
      <c r="CG16" s="81">
        <f t="shared" ref="CG16:CS16" si="26">SUM(CG15)</f>
        <v>0</v>
      </c>
      <c r="CH16" s="81">
        <f t="shared" si="26"/>
        <v>0</v>
      </c>
      <c r="CI16" s="81">
        <f t="shared" si="26"/>
        <v>0</v>
      </c>
      <c r="CJ16" s="81">
        <f t="shared" si="26"/>
        <v>0</v>
      </c>
      <c r="CK16" s="81">
        <f t="shared" si="26"/>
        <v>0</v>
      </c>
      <c r="CL16" s="81">
        <f t="shared" si="26"/>
        <v>0</v>
      </c>
      <c r="CM16" s="81">
        <f t="shared" si="26"/>
        <v>0</v>
      </c>
      <c r="CN16" s="81">
        <f t="shared" si="26"/>
        <v>0</v>
      </c>
      <c r="CO16" s="81">
        <f t="shared" si="26"/>
        <v>0</v>
      </c>
      <c r="CP16" s="81">
        <f t="shared" si="26"/>
        <v>0</v>
      </c>
      <c r="CQ16" s="81">
        <f t="shared" si="26"/>
        <v>0</v>
      </c>
      <c r="CR16" s="81">
        <f t="shared" si="26"/>
        <v>0</v>
      </c>
      <c r="CS16" s="81">
        <f t="shared" si="26"/>
        <v>0</v>
      </c>
      <c r="CT16" s="61"/>
      <c r="CU16" s="61"/>
      <c r="CV16" s="61"/>
      <c r="CW16" s="81">
        <f t="shared" ref="CW16:DI16" si="27">SUM(CW15)</f>
        <v>0</v>
      </c>
      <c r="CX16" s="81">
        <f t="shared" si="27"/>
        <v>0</v>
      </c>
      <c r="CY16" s="81">
        <f t="shared" si="27"/>
        <v>0</v>
      </c>
      <c r="CZ16" s="81">
        <f t="shared" si="27"/>
        <v>0</v>
      </c>
      <c r="DA16" s="81">
        <f t="shared" si="27"/>
        <v>0</v>
      </c>
      <c r="DB16" s="81">
        <f t="shared" si="27"/>
        <v>0</v>
      </c>
      <c r="DC16" s="81">
        <f t="shared" si="27"/>
        <v>0</v>
      </c>
      <c r="DD16" s="81">
        <f t="shared" si="27"/>
        <v>0</v>
      </c>
      <c r="DE16" s="81">
        <f t="shared" si="27"/>
        <v>0</v>
      </c>
      <c r="DF16" s="81">
        <f t="shared" si="27"/>
        <v>0</v>
      </c>
      <c r="DG16" s="81">
        <f t="shared" si="27"/>
        <v>0</v>
      </c>
      <c r="DH16" s="81">
        <f t="shared" si="27"/>
        <v>0</v>
      </c>
      <c r="DI16" s="81">
        <f t="shared" si="27"/>
        <v>0</v>
      </c>
    </row>
    <row r="17" spans="1:113" ht="15.75" customHeight="1">
      <c r="A17" s="64"/>
      <c r="B17" s="64"/>
      <c r="C17" s="117"/>
      <c r="D17" s="6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61"/>
      <c r="CU17" s="61"/>
      <c r="CV17" s="61"/>
      <c r="CW17" s="81"/>
      <c r="CX17" s="81"/>
      <c r="CY17" s="81"/>
      <c r="CZ17" s="81"/>
      <c r="DA17" s="81"/>
      <c r="DB17" s="81"/>
      <c r="DC17" s="81"/>
      <c r="DD17" s="81"/>
      <c r="DE17" s="81"/>
      <c r="DF17" s="81"/>
      <c r="DG17" s="81"/>
      <c r="DH17" s="81"/>
      <c r="DI17" s="81"/>
    </row>
    <row r="18" spans="1:113" ht="16">
      <c r="A18" s="61"/>
      <c r="B18" s="61"/>
      <c r="C18" s="117" t="s">
        <v>80</v>
      </c>
      <c r="D18" s="61"/>
      <c r="E18" s="81">
        <f>CASH!D19</f>
        <v>0</v>
      </c>
      <c r="F18" s="81">
        <f>CASH!E19</f>
        <v>0</v>
      </c>
      <c r="G18" s="81">
        <f>CASH!F19</f>
        <v>0</v>
      </c>
      <c r="H18" s="81">
        <f>CASH!G19</f>
        <v>0</v>
      </c>
      <c r="I18" s="81">
        <f>CASH!H19</f>
        <v>0</v>
      </c>
      <c r="J18" s="81">
        <f>CASH!I19</f>
        <v>0</v>
      </c>
      <c r="K18" s="81">
        <f>CASH!J19</f>
        <v>0</v>
      </c>
      <c r="L18" s="81">
        <f>CASH!K19</f>
        <v>0</v>
      </c>
      <c r="M18" s="81">
        <f>CASH!L19</f>
        <v>0</v>
      </c>
      <c r="N18" s="81">
        <f>CASH!M19</f>
        <v>0</v>
      </c>
      <c r="O18" s="81">
        <f>CASH!N19</f>
        <v>0</v>
      </c>
      <c r="P18" s="81">
        <f>CASH!O19</f>
        <v>0</v>
      </c>
      <c r="Q18" s="81">
        <f>CASH!P19</f>
        <v>0</v>
      </c>
      <c r="R18" s="81"/>
      <c r="S18" s="81"/>
      <c r="T18" s="81"/>
      <c r="U18" s="81">
        <f>CASH!T19</f>
        <v>0</v>
      </c>
      <c r="V18" s="81">
        <f>CASH!U19</f>
        <v>0</v>
      </c>
      <c r="W18" s="81">
        <f>CASH!V19</f>
        <v>0</v>
      </c>
      <c r="X18" s="81">
        <f>CASH!W19</f>
        <v>0</v>
      </c>
      <c r="Y18" s="81">
        <f>CASH!X19</f>
        <v>0</v>
      </c>
      <c r="Z18" s="81">
        <f>CASH!Y19</f>
        <v>0</v>
      </c>
      <c r="AA18" s="81">
        <f>CASH!Z19</f>
        <v>0</v>
      </c>
      <c r="AB18" s="81">
        <f>CASH!AA19</f>
        <v>0</v>
      </c>
      <c r="AC18" s="81">
        <f>CASH!AB19</f>
        <v>0</v>
      </c>
      <c r="AD18" s="81">
        <f>CASH!AC19</f>
        <v>0</v>
      </c>
      <c r="AE18" s="81">
        <f>CASH!AD19</f>
        <v>0</v>
      </c>
      <c r="AF18" s="81">
        <f>CASH!AE19</f>
        <v>0</v>
      </c>
      <c r="AG18" s="81">
        <f>CASH!AF19</f>
        <v>0</v>
      </c>
      <c r="AH18" s="81"/>
      <c r="AI18" s="81"/>
      <c r="AJ18" s="81"/>
      <c r="AK18" s="81">
        <f>CASH!AJ19</f>
        <v>0</v>
      </c>
      <c r="AL18" s="81">
        <f>CASH!AK19</f>
        <v>0</v>
      </c>
      <c r="AM18" s="81">
        <f>CASH!AL19</f>
        <v>0</v>
      </c>
      <c r="AN18" s="81">
        <f>CASH!AM19</f>
        <v>0</v>
      </c>
      <c r="AO18" s="81">
        <f>CASH!AN19</f>
        <v>0</v>
      </c>
      <c r="AP18" s="81">
        <f>CASH!AO19</f>
        <v>0</v>
      </c>
      <c r="AQ18" s="81">
        <f>CASH!AP19</f>
        <v>0</v>
      </c>
      <c r="AR18" s="81">
        <f>CASH!AQ19</f>
        <v>0</v>
      </c>
      <c r="AS18" s="81">
        <f>CASH!AR19</f>
        <v>0</v>
      </c>
      <c r="AT18" s="81">
        <f>CASH!AS19</f>
        <v>0</v>
      </c>
      <c r="AU18" s="81">
        <f>CASH!AT19</f>
        <v>0</v>
      </c>
      <c r="AV18" s="81">
        <f>CASH!AU19</f>
        <v>0</v>
      </c>
      <c r="AW18" s="81">
        <f>CASH!AV19</f>
        <v>0</v>
      </c>
      <c r="AX18" s="81"/>
      <c r="AY18" s="81"/>
      <c r="AZ18" s="81"/>
      <c r="BA18" s="81">
        <f>CASH!AZ19</f>
        <v>350000</v>
      </c>
      <c r="BB18" s="81">
        <f>CASH!BA19</f>
        <v>0</v>
      </c>
      <c r="BC18" s="81">
        <f>CASH!BB19</f>
        <v>0</v>
      </c>
      <c r="BD18" s="81">
        <f>CASH!BC19</f>
        <v>0</v>
      </c>
      <c r="BE18" s="81">
        <f>CASH!BD19</f>
        <v>0</v>
      </c>
      <c r="BF18" s="81">
        <f>CASH!BE19</f>
        <v>0</v>
      </c>
      <c r="BG18" s="81">
        <f>CASH!BF19</f>
        <v>0</v>
      </c>
      <c r="BH18" s="81">
        <f>CASH!BG19</f>
        <v>0</v>
      </c>
      <c r="BI18" s="81">
        <f>CASH!BH19</f>
        <v>1500000</v>
      </c>
      <c r="BJ18" s="81">
        <f>CASH!BI19</f>
        <v>0</v>
      </c>
      <c r="BK18" s="81">
        <f>CASH!BJ19</f>
        <v>0</v>
      </c>
      <c r="BL18" s="81">
        <f>CASH!BK19</f>
        <v>0</v>
      </c>
      <c r="BM18" s="81">
        <f>CASH!BL19</f>
        <v>1850000</v>
      </c>
      <c r="BN18" s="81"/>
      <c r="BO18" s="81"/>
      <c r="BP18" s="81"/>
      <c r="BQ18" s="81">
        <f>CASH!BP19</f>
        <v>0</v>
      </c>
      <c r="BR18" s="81">
        <f>CASH!BQ19</f>
        <v>0</v>
      </c>
      <c r="BS18" s="81">
        <f>CASH!BR19</f>
        <v>0</v>
      </c>
      <c r="BT18" s="81">
        <f>CASH!BS19</f>
        <v>0</v>
      </c>
      <c r="BU18" s="81">
        <f>CASH!BT19</f>
        <v>0</v>
      </c>
      <c r="BV18" s="81">
        <f>CASH!BU19</f>
        <v>0</v>
      </c>
      <c r="BW18" s="81">
        <f>CASH!BV19</f>
        <v>0</v>
      </c>
      <c r="BX18" s="81">
        <f>CASH!BW19</f>
        <v>0</v>
      </c>
      <c r="BY18" s="81">
        <f>CASH!BX19</f>
        <v>0</v>
      </c>
      <c r="BZ18" s="81">
        <f>CASH!BY19</f>
        <v>0</v>
      </c>
      <c r="CA18" s="81">
        <f>CASH!BZ19</f>
        <v>0</v>
      </c>
      <c r="CB18" s="81">
        <f>CASH!CA19</f>
        <v>0</v>
      </c>
      <c r="CC18" s="81">
        <f>CASH!CB19</f>
        <v>0</v>
      </c>
      <c r="CD18" s="81"/>
      <c r="CE18" s="81"/>
      <c r="CF18" s="81"/>
      <c r="CG18" s="81">
        <f>CASH!CF19</f>
        <v>0</v>
      </c>
      <c r="CH18" s="81">
        <f>CASH!CG19</f>
        <v>0</v>
      </c>
      <c r="CI18" s="81">
        <f>CASH!CH19</f>
        <v>0</v>
      </c>
      <c r="CJ18" s="81">
        <f>CASH!CI19</f>
        <v>0</v>
      </c>
      <c r="CK18" s="81">
        <f>CASH!CJ19</f>
        <v>0</v>
      </c>
      <c r="CL18" s="81">
        <f>CASH!CK19</f>
        <v>0</v>
      </c>
      <c r="CM18" s="81">
        <f>CASH!CL19</f>
        <v>0</v>
      </c>
      <c r="CN18" s="81">
        <f>CASH!CM19</f>
        <v>0</v>
      </c>
      <c r="CO18" s="81">
        <f>CASH!CN19</f>
        <v>0</v>
      </c>
      <c r="CP18" s="81">
        <f>CASH!CO19</f>
        <v>0</v>
      </c>
      <c r="CQ18" s="81">
        <f>CASH!CP19</f>
        <v>0</v>
      </c>
      <c r="CR18" s="81">
        <f>CASH!CQ19</f>
        <v>0</v>
      </c>
      <c r="CS18" s="81">
        <f>CASH!CR19</f>
        <v>0</v>
      </c>
      <c r="CT18" s="61"/>
      <c r="CU18" s="61"/>
      <c r="CV18" s="61"/>
      <c r="CW18" s="81">
        <f>CASH!CV19</f>
        <v>0</v>
      </c>
      <c r="CX18" s="81">
        <f>CASH!CW19</f>
        <v>0</v>
      </c>
      <c r="CY18" s="81">
        <f>CASH!CX19</f>
        <v>0</v>
      </c>
      <c r="CZ18" s="81">
        <f>CASH!CY19</f>
        <v>0</v>
      </c>
      <c r="DA18" s="81">
        <f>CASH!CZ19</f>
        <v>0</v>
      </c>
      <c r="DB18" s="81">
        <f>CASH!DA19</f>
        <v>0</v>
      </c>
      <c r="DC18" s="81">
        <f>CASH!DB19</f>
        <v>0</v>
      </c>
      <c r="DD18" s="81">
        <f>CASH!DC19</f>
        <v>0</v>
      </c>
      <c r="DE18" s="81">
        <f>CASH!DD19</f>
        <v>0</v>
      </c>
      <c r="DF18" s="81">
        <f>CASH!DE19</f>
        <v>0</v>
      </c>
      <c r="DG18" s="81">
        <f>CASH!DF19</f>
        <v>0</v>
      </c>
      <c r="DH18" s="81">
        <f>CASH!DG19</f>
        <v>0</v>
      </c>
      <c r="DI18" s="81">
        <f>CASH!DH19</f>
        <v>0</v>
      </c>
    </row>
    <row r="19" spans="1:113" ht="15.75" customHeight="1">
      <c r="A19" s="61"/>
      <c r="B19" s="61"/>
      <c r="C19" s="106" t="s">
        <v>81</v>
      </c>
      <c r="D19" s="61"/>
      <c r="E19" s="81">
        <f t="shared" ref="E19:Q19" si="28">SUM(E18)</f>
        <v>0</v>
      </c>
      <c r="F19" s="81">
        <f t="shared" si="28"/>
        <v>0</v>
      </c>
      <c r="G19" s="81">
        <f t="shared" si="28"/>
        <v>0</v>
      </c>
      <c r="H19" s="81">
        <f t="shared" si="28"/>
        <v>0</v>
      </c>
      <c r="I19" s="81">
        <f t="shared" si="28"/>
        <v>0</v>
      </c>
      <c r="J19" s="81">
        <f t="shared" si="28"/>
        <v>0</v>
      </c>
      <c r="K19" s="81">
        <f t="shared" si="28"/>
        <v>0</v>
      </c>
      <c r="L19" s="81">
        <f t="shared" si="28"/>
        <v>0</v>
      </c>
      <c r="M19" s="81">
        <f t="shared" si="28"/>
        <v>0</v>
      </c>
      <c r="N19" s="81">
        <f t="shared" si="28"/>
        <v>0</v>
      </c>
      <c r="O19" s="81">
        <f t="shared" si="28"/>
        <v>0</v>
      </c>
      <c r="P19" s="81">
        <f t="shared" si="28"/>
        <v>0</v>
      </c>
      <c r="Q19" s="81">
        <f t="shared" si="28"/>
        <v>0</v>
      </c>
      <c r="R19" s="81"/>
      <c r="S19" s="81"/>
      <c r="T19" s="81"/>
      <c r="U19" s="81">
        <f t="shared" ref="U19:AG19" si="29">SUM(U18)</f>
        <v>0</v>
      </c>
      <c r="V19" s="81">
        <f t="shared" si="29"/>
        <v>0</v>
      </c>
      <c r="W19" s="81">
        <f t="shared" si="29"/>
        <v>0</v>
      </c>
      <c r="X19" s="81">
        <f t="shared" si="29"/>
        <v>0</v>
      </c>
      <c r="Y19" s="81">
        <f t="shared" si="29"/>
        <v>0</v>
      </c>
      <c r="Z19" s="81">
        <f t="shared" si="29"/>
        <v>0</v>
      </c>
      <c r="AA19" s="81">
        <f t="shared" si="29"/>
        <v>0</v>
      </c>
      <c r="AB19" s="81">
        <f t="shared" si="29"/>
        <v>0</v>
      </c>
      <c r="AC19" s="81">
        <f t="shared" si="29"/>
        <v>0</v>
      </c>
      <c r="AD19" s="81">
        <f t="shared" si="29"/>
        <v>0</v>
      </c>
      <c r="AE19" s="81">
        <f t="shared" si="29"/>
        <v>0</v>
      </c>
      <c r="AF19" s="81">
        <f t="shared" si="29"/>
        <v>0</v>
      </c>
      <c r="AG19" s="81">
        <f t="shared" si="29"/>
        <v>0</v>
      </c>
      <c r="AH19" s="81"/>
      <c r="AI19" s="81"/>
      <c r="AJ19" s="81"/>
      <c r="AK19" s="81">
        <f t="shared" ref="AK19:AW19" si="30">SUM(AK18)</f>
        <v>0</v>
      </c>
      <c r="AL19" s="81">
        <f t="shared" si="30"/>
        <v>0</v>
      </c>
      <c r="AM19" s="81">
        <f t="shared" si="30"/>
        <v>0</v>
      </c>
      <c r="AN19" s="81">
        <f t="shared" si="30"/>
        <v>0</v>
      </c>
      <c r="AO19" s="81">
        <f t="shared" si="30"/>
        <v>0</v>
      </c>
      <c r="AP19" s="81">
        <f t="shared" si="30"/>
        <v>0</v>
      </c>
      <c r="AQ19" s="81">
        <f t="shared" si="30"/>
        <v>0</v>
      </c>
      <c r="AR19" s="81">
        <f t="shared" si="30"/>
        <v>0</v>
      </c>
      <c r="AS19" s="81">
        <f t="shared" si="30"/>
        <v>0</v>
      </c>
      <c r="AT19" s="81">
        <f t="shared" si="30"/>
        <v>0</v>
      </c>
      <c r="AU19" s="81">
        <f t="shared" si="30"/>
        <v>0</v>
      </c>
      <c r="AV19" s="81">
        <f t="shared" si="30"/>
        <v>0</v>
      </c>
      <c r="AW19" s="81">
        <f t="shared" si="30"/>
        <v>0</v>
      </c>
      <c r="AX19" s="81"/>
      <c r="AY19" s="81"/>
      <c r="AZ19" s="81"/>
      <c r="BA19" s="81">
        <f t="shared" ref="BA19:BM19" si="31">SUM(BA18)</f>
        <v>350000</v>
      </c>
      <c r="BB19" s="81">
        <f t="shared" si="31"/>
        <v>0</v>
      </c>
      <c r="BC19" s="81">
        <f t="shared" si="31"/>
        <v>0</v>
      </c>
      <c r="BD19" s="81">
        <f t="shared" si="31"/>
        <v>0</v>
      </c>
      <c r="BE19" s="81">
        <f t="shared" si="31"/>
        <v>0</v>
      </c>
      <c r="BF19" s="81">
        <f t="shared" si="31"/>
        <v>0</v>
      </c>
      <c r="BG19" s="81">
        <f t="shared" si="31"/>
        <v>0</v>
      </c>
      <c r="BH19" s="81">
        <f t="shared" si="31"/>
        <v>0</v>
      </c>
      <c r="BI19" s="81">
        <f t="shared" si="31"/>
        <v>1500000</v>
      </c>
      <c r="BJ19" s="81">
        <f t="shared" si="31"/>
        <v>0</v>
      </c>
      <c r="BK19" s="81">
        <f t="shared" si="31"/>
        <v>0</v>
      </c>
      <c r="BL19" s="81">
        <f t="shared" si="31"/>
        <v>0</v>
      </c>
      <c r="BM19" s="81">
        <f t="shared" si="31"/>
        <v>1850000</v>
      </c>
      <c r="BN19" s="81"/>
      <c r="BO19" s="81"/>
      <c r="BP19" s="81"/>
      <c r="BQ19" s="81">
        <f t="shared" ref="BQ19:CC19" si="32">SUM(BQ18)</f>
        <v>0</v>
      </c>
      <c r="BR19" s="81">
        <f t="shared" si="32"/>
        <v>0</v>
      </c>
      <c r="BS19" s="81">
        <f t="shared" si="32"/>
        <v>0</v>
      </c>
      <c r="BT19" s="81">
        <f t="shared" si="32"/>
        <v>0</v>
      </c>
      <c r="BU19" s="81">
        <f t="shared" si="32"/>
        <v>0</v>
      </c>
      <c r="BV19" s="81">
        <f t="shared" si="32"/>
        <v>0</v>
      </c>
      <c r="BW19" s="81">
        <f t="shared" si="32"/>
        <v>0</v>
      </c>
      <c r="BX19" s="81">
        <f t="shared" si="32"/>
        <v>0</v>
      </c>
      <c r="BY19" s="81">
        <f t="shared" si="32"/>
        <v>0</v>
      </c>
      <c r="BZ19" s="81">
        <f t="shared" si="32"/>
        <v>0</v>
      </c>
      <c r="CA19" s="81">
        <f t="shared" si="32"/>
        <v>0</v>
      </c>
      <c r="CB19" s="81">
        <f t="shared" si="32"/>
        <v>0</v>
      </c>
      <c r="CC19" s="81">
        <f t="shared" si="32"/>
        <v>0</v>
      </c>
      <c r="CD19" s="81"/>
      <c r="CE19" s="81"/>
      <c r="CF19" s="81"/>
      <c r="CG19" s="81">
        <f t="shared" ref="CG19:CS19" si="33">SUM(CG18)</f>
        <v>0</v>
      </c>
      <c r="CH19" s="81">
        <f t="shared" si="33"/>
        <v>0</v>
      </c>
      <c r="CI19" s="81">
        <f t="shared" si="33"/>
        <v>0</v>
      </c>
      <c r="CJ19" s="81">
        <f t="shared" si="33"/>
        <v>0</v>
      </c>
      <c r="CK19" s="81">
        <f t="shared" si="33"/>
        <v>0</v>
      </c>
      <c r="CL19" s="81">
        <f t="shared" si="33"/>
        <v>0</v>
      </c>
      <c r="CM19" s="81">
        <f t="shared" si="33"/>
        <v>0</v>
      </c>
      <c r="CN19" s="81">
        <f t="shared" si="33"/>
        <v>0</v>
      </c>
      <c r="CO19" s="81">
        <f t="shared" si="33"/>
        <v>0</v>
      </c>
      <c r="CP19" s="81">
        <f t="shared" si="33"/>
        <v>0</v>
      </c>
      <c r="CQ19" s="81">
        <f t="shared" si="33"/>
        <v>0</v>
      </c>
      <c r="CR19" s="81">
        <f t="shared" si="33"/>
        <v>0</v>
      </c>
      <c r="CS19" s="81">
        <f t="shared" si="33"/>
        <v>0</v>
      </c>
      <c r="CT19" s="61"/>
      <c r="CU19" s="61"/>
      <c r="CV19" s="61"/>
      <c r="CW19" s="81">
        <f t="shared" ref="CW19:DI19" si="34">SUM(CW18)</f>
        <v>0</v>
      </c>
      <c r="CX19" s="81">
        <f t="shared" si="34"/>
        <v>0</v>
      </c>
      <c r="CY19" s="81">
        <f t="shared" si="34"/>
        <v>0</v>
      </c>
      <c r="CZ19" s="81">
        <f t="shared" si="34"/>
        <v>0</v>
      </c>
      <c r="DA19" s="81">
        <f t="shared" si="34"/>
        <v>0</v>
      </c>
      <c r="DB19" s="81">
        <f t="shared" si="34"/>
        <v>0</v>
      </c>
      <c r="DC19" s="81">
        <f t="shared" si="34"/>
        <v>0</v>
      </c>
      <c r="DD19" s="81">
        <f t="shared" si="34"/>
        <v>0</v>
      </c>
      <c r="DE19" s="81">
        <f t="shared" si="34"/>
        <v>0</v>
      </c>
      <c r="DF19" s="81">
        <f t="shared" si="34"/>
        <v>0</v>
      </c>
      <c r="DG19" s="81">
        <f t="shared" si="34"/>
        <v>0</v>
      </c>
      <c r="DH19" s="81">
        <f t="shared" si="34"/>
        <v>0</v>
      </c>
      <c r="DI19" s="81">
        <f t="shared" si="34"/>
        <v>0</v>
      </c>
    </row>
    <row r="20" spans="1:113" ht="15.75" customHeight="1">
      <c r="A20" s="61"/>
      <c r="B20" s="61"/>
      <c r="C20" s="105"/>
      <c r="D20" s="61"/>
      <c r="E20" s="81"/>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61"/>
      <c r="CU20" s="61"/>
      <c r="CV20" s="61"/>
      <c r="CW20" s="81"/>
      <c r="CX20" s="81"/>
      <c r="CY20" s="81"/>
      <c r="CZ20" s="81"/>
      <c r="DA20" s="81"/>
      <c r="DB20" s="81"/>
      <c r="DC20" s="81"/>
      <c r="DD20" s="81"/>
      <c r="DE20" s="81"/>
      <c r="DF20" s="81"/>
      <c r="DG20" s="81"/>
      <c r="DH20" s="81"/>
      <c r="DI20" s="81"/>
    </row>
    <row r="21" spans="1:113" ht="15.75" customHeight="1">
      <c r="A21" s="61"/>
      <c r="B21" s="61"/>
      <c r="C21" s="104" t="s">
        <v>82</v>
      </c>
      <c r="D21" s="87"/>
      <c r="E21" s="122">
        <f t="shared" ref="E21:Q21" si="35">E13+E16+E19</f>
        <v>0</v>
      </c>
      <c r="F21" s="122">
        <f t="shared" si="35"/>
        <v>0</v>
      </c>
      <c r="G21" s="122">
        <f t="shared" si="35"/>
        <v>0</v>
      </c>
      <c r="H21" s="122">
        <f t="shared" si="35"/>
        <v>0</v>
      </c>
      <c r="I21" s="122">
        <f t="shared" si="35"/>
        <v>0</v>
      </c>
      <c r="J21" s="122">
        <f t="shared" si="35"/>
        <v>0</v>
      </c>
      <c r="K21" s="122">
        <f t="shared" si="35"/>
        <v>0</v>
      </c>
      <c r="L21" s="122">
        <f t="shared" si="35"/>
        <v>0</v>
      </c>
      <c r="M21" s="122">
        <f t="shared" si="35"/>
        <v>0</v>
      </c>
      <c r="N21" s="122">
        <f t="shared" si="35"/>
        <v>0</v>
      </c>
      <c r="O21" s="122">
        <f t="shared" si="35"/>
        <v>0</v>
      </c>
      <c r="P21" s="122">
        <f t="shared" si="35"/>
        <v>0</v>
      </c>
      <c r="Q21" s="122">
        <f t="shared" si="35"/>
        <v>0</v>
      </c>
      <c r="R21" s="122"/>
      <c r="S21" s="122"/>
      <c r="T21" s="122"/>
      <c r="U21" s="122">
        <f t="shared" ref="U21:AG21" si="36">U13+U16+U19</f>
        <v>-200</v>
      </c>
      <c r="V21" s="122">
        <f t="shared" si="36"/>
        <v>1300</v>
      </c>
      <c r="W21" s="122">
        <f t="shared" si="36"/>
        <v>-200</v>
      </c>
      <c r="X21" s="122">
        <f t="shared" si="36"/>
        <v>-200</v>
      </c>
      <c r="Y21" s="122">
        <f t="shared" si="36"/>
        <v>-200</v>
      </c>
      <c r="Z21" s="122">
        <f t="shared" si="36"/>
        <v>-200</v>
      </c>
      <c r="AA21" s="122">
        <f t="shared" si="36"/>
        <v>-200</v>
      </c>
      <c r="AB21" s="122">
        <f t="shared" si="36"/>
        <v>-200</v>
      </c>
      <c r="AC21" s="122">
        <f t="shared" si="36"/>
        <v>-200</v>
      </c>
      <c r="AD21" s="122">
        <f t="shared" si="36"/>
        <v>-200</v>
      </c>
      <c r="AE21" s="122">
        <f t="shared" si="36"/>
        <v>-200</v>
      </c>
      <c r="AF21" s="122">
        <f t="shared" si="36"/>
        <v>-1200</v>
      </c>
      <c r="AG21" s="122">
        <f t="shared" si="36"/>
        <v>-1900</v>
      </c>
      <c r="AH21" s="122"/>
      <c r="AI21" s="122"/>
      <c r="AJ21" s="122"/>
      <c r="AK21" s="122">
        <f t="shared" ref="AK21:AW21" si="37">AK13+AK16+AK19</f>
        <v>3294.9999999999982</v>
      </c>
      <c r="AL21" s="122">
        <f t="shared" si="37"/>
        <v>-15588.333333333336</v>
      </c>
      <c r="AM21" s="122">
        <f t="shared" si="37"/>
        <v>-15290.663333333336</v>
      </c>
      <c r="AN21" s="122">
        <f t="shared" si="37"/>
        <v>-15838.333333333336</v>
      </c>
      <c r="AO21" s="122">
        <f t="shared" si="37"/>
        <v>-6943.4533333333356</v>
      </c>
      <c r="AP21" s="122">
        <f t="shared" si="37"/>
        <v>3509.2466666666642</v>
      </c>
      <c r="AQ21" s="122">
        <f t="shared" si="37"/>
        <v>-9267.383333333335</v>
      </c>
      <c r="AR21" s="122">
        <f t="shared" si="37"/>
        <v>-8839.0433333333349</v>
      </c>
      <c r="AS21" s="122">
        <f t="shared" si="37"/>
        <v>-9272.8333333333358</v>
      </c>
      <c r="AT21" s="122">
        <f t="shared" si="37"/>
        <v>-3668.3333333333358</v>
      </c>
      <c r="AU21" s="122">
        <f t="shared" si="37"/>
        <v>-3428.3333333333358</v>
      </c>
      <c r="AV21" s="122">
        <f t="shared" si="37"/>
        <v>-3188.3333333333358</v>
      </c>
      <c r="AW21" s="122">
        <f t="shared" si="37"/>
        <v>-84520.796666666734</v>
      </c>
      <c r="AX21" s="122"/>
      <c r="AY21" s="122"/>
      <c r="AZ21" s="122"/>
      <c r="BA21" s="122">
        <f t="shared" ref="BA21:BM21" si="38">BA13+BA16+BA19</f>
        <v>341791.66666666669</v>
      </c>
      <c r="BB21" s="122">
        <f t="shared" si="38"/>
        <v>-29583.333333333343</v>
      </c>
      <c r="BC21" s="122">
        <f t="shared" si="38"/>
        <v>-41318.333333333343</v>
      </c>
      <c r="BD21" s="122">
        <f t="shared" si="38"/>
        <v>-35466.666666666672</v>
      </c>
      <c r="BE21" s="122">
        <f t="shared" si="38"/>
        <v>-39456.666666666686</v>
      </c>
      <c r="BF21" s="122">
        <f t="shared" si="38"/>
        <v>-38021.666666666657</v>
      </c>
      <c r="BG21" s="122">
        <f t="shared" si="38"/>
        <v>-34706.66666666665</v>
      </c>
      <c r="BH21" s="122">
        <f t="shared" si="38"/>
        <v>-32918.333333333365</v>
      </c>
      <c r="BI21" s="122">
        <f t="shared" si="38"/>
        <v>1468870</v>
      </c>
      <c r="BJ21" s="122">
        <f t="shared" si="38"/>
        <v>-47618.33333333335</v>
      </c>
      <c r="BK21" s="122">
        <f t="shared" si="38"/>
        <v>-58293.333333333343</v>
      </c>
      <c r="BL21" s="122">
        <f t="shared" si="38"/>
        <v>-55946.666666666715</v>
      </c>
      <c r="BM21" s="122">
        <f t="shared" si="38"/>
        <v>1397331.6666666665</v>
      </c>
      <c r="BN21" s="122"/>
      <c r="BO21" s="122"/>
      <c r="BP21" s="122"/>
      <c r="BQ21" s="122">
        <f t="shared" ref="BQ21:CC21" si="39">BQ13+BQ16+BQ19</f>
        <v>-29901.666666666744</v>
      </c>
      <c r="BR21" s="122">
        <f t="shared" si="39"/>
        <v>-21365.277777777766</v>
      </c>
      <c r="BS21" s="122">
        <f t="shared" si="39"/>
        <v>-13778.472222222248</v>
      </c>
      <c r="BT21" s="122">
        <f t="shared" si="39"/>
        <v>-17191.666666666715</v>
      </c>
      <c r="BU21" s="122">
        <f t="shared" si="39"/>
        <v>-9604.8611111110804</v>
      </c>
      <c r="BV21" s="122">
        <f t="shared" si="39"/>
        <v>-13018.05555555562</v>
      </c>
      <c r="BW21" s="122">
        <f t="shared" si="39"/>
        <v>-5431.2500000000291</v>
      </c>
      <c r="BX21" s="122">
        <f t="shared" si="39"/>
        <v>-8844.444444444438</v>
      </c>
      <c r="BY21" s="122">
        <f t="shared" si="39"/>
        <v>-1257.6388888889342</v>
      </c>
      <c r="BZ21" s="122">
        <f t="shared" si="39"/>
        <v>6329.1666666667443</v>
      </c>
      <c r="CA21" s="122">
        <f t="shared" si="39"/>
        <v>2915.9722222222917</v>
      </c>
      <c r="CB21" s="122">
        <f t="shared" si="39"/>
        <v>10502.777777777897</v>
      </c>
      <c r="CC21" s="122">
        <f t="shared" si="39"/>
        <v>-100645.41666666666</v>
      </c>
      <c r="CD21" s="122"/>
      <c r="CE21" s="122"/>
      <c r="CF21" s="122"/>
      <c r="CG21" s="122">
        <f t="shared" ref="CG21:CS21" si="40">CG13+CG16+CG19</f>
        <v>12089.583333333372</v>
      </c>
      <c r="CH21" s="122">
        <f t="shared" si="40"/>
        <v>67132.326388888789</v>
      </c>
      <c r="CI21" s="122">
        <f t="shared" si="40"/>
        <v>78417.04861111124</v>
      </c>
      <c r="CJ21" s="122">
        <f t="shared" si="40"/>
        <v>89701.770833333401</v>
      </c>
      <c r="CK21" s="122">
        <f t="shared" si="40"/>
        <v>100986.49305555574</v>
      </c>
      <c r="CL21" s="122">
        <f t="shared" si="40"/>
        <v>112271.21527777761</v>
      </c>
      <c r="CM21" s="122">
        <f t="shared" si="40"/>
        <v>123555.9374999998</v>
      </c>
      <c r="CN21" s="122">
        <f t="shared" si="40"/>
        <v>134840.65972222219</v>
      </c>
      <c r="CO21" s="122">
        <f t="shared" si="40"/>
        <v>146125.38194444421</v>
      </c>
      <c r="CP21" s="122">
        <f t="shared" si="40"/>
        <v>157410.1041666664</v>
      </c>
      <c r="CQ21" s="122">
        <f t="shared" si="40"/>
        <v>168694.82638888882</v>
      </c>
      <c r="CR21" s="122">
        <f t="shared" si="40"/>
        <v>179979.54861111089</v>
      </c>
      <c r="CS21" s="122">
        <f t="shared" si="40"/>
        <v>1371204.8958333326</v>
      </c>
      <c r="CT21" s="87"/>
      <c r="CU21" s="87"/>
      <c r="CV21" s="87"/>
      <c r="CW21" s="122">
        <f t="shared" ref="CW21:DI21" si="41">CW13+CW16+CW19</f>
        <v>206264.27083333337</v>
      </c>
      <c r="CX21" s="122">
        <f t="shared" si="41"/>
        <v>418552.61354166659</v>
      </c>
      <c r="CY21" s="122">
        <f t="shared" si="41"/>
        <v>470011.98854166653</v>
      </c>
      <c r="CZ21" s="122">
        <f t="shared" si="41"/>
        <v>484671.36354166653</v>
      </c>
      <c r="DA21" s="122">
        <f t="shared" si="41"/>
        <v>536130.73854166653</v>
      </c>
      <c r="DB21" s="122">
        <f t="shared" si="41"/>
        <v>550790.11354166665</v>
      </c>
      <c r="DC21" s="122">
        <f t="shared" si="41"/>
        <v>602249.48854166665</v>
      </c>
      <c r="DD21" s="122">
        <f t="shared" si="41"/>
        <v>653708.86354166677</v>
      </c>
      <c r="DE21" s="122">
        <f t="shared" si="41"/>
        <v>668368.23854166665</v>
      </c>
      <c r="DF21" s="122">
        <f t="shared" si="41"/>
        <v>719827.61354166653</v>
      </c>
      <c r="DG21" s="122">
        <f t="shared" si="41"/>
        <v>734486.98854166665</v>
      </c>
      <c r="DH21" s="122">
        <f t="shared" si="41"/>
        <v>785946.36354166665</v>
      </c>
      <c r="DI21" s="122">
        <f t="shared" si="41"/>
        <v>6831008.6447916646</v>
      </c>
    </row>
    <row r="22" spans="1:113" ht="15.75" customHeight="1">
      <c r="A22" s="61"/>
      <c r="B22" s="61"/>
      <c r="C22" s="105"/>
      <c r="D22" s="6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61"/>
      <c r="CU22" s="61"/>
      <c r="CV22" s="61"/>
      <c r="CW22" s="81"/>
      <c r="CX22" s="81"/>
      <c r="CY22" s="81"/>
      <c r="CZ22" s="81"/>
      <c r="DA22" s="81"/>
      <c r="DB22" s="81"/>
      <c r="DC22" s="81"/>
      <c r="DD22" s="81"/>
      <c r="DE22" s="81"/>
      <c r="DF22" s="81"/>
      <c r="DG22" s="81"/>
      <c r="DH22" s="81"/>
      <c r="DI22" s="81"/>
    </row>
    <row r="23" spans="1:113" ht="15.75" customHeight="1">
      <c r="A23" s="61"/>
      <c r="B23" s="61"/>
      <c r="C23" s="123" t="s">
        <v>83</v>
      </c>
      <c r="D23" s="123"/>
      <c r="E23" s="124">
        <f>CASH!D24</f>
        <v>0</v>
      </c>
      <c r="F23" s="124">
        <f>CASH!E24</f>
        <v>0</v>
      </c>
      <c r="G23" s="124">
        <f>CASH!F24</f>
        <v>0</v>
      </c>
      <c r="H23" s="124">
        <f>CASH!G24</f>
        <v>0</v>
      </c>
      <c r="I23" s="124">
        <f>CASH!H24</f>
        <v>0</v>
      </c>
      <c r="J23" s="124">
        <f>CASH!I24</f>
        <v>0</v>
      </c>
      <c r="K23" s="124">
        <f>CASH!J24</f>
        <v>0</v>
      </c>
      <c r="L23" s="124">
        <f>CASH!K24</f>
        <v>0</v>
      </c>
      <c r="M23" s="124">
        <f>CASH!L24</f>
        <v>0</v>
      </c>
      <c r="N23" s="124">
        <f>CASH!M24</f>
        <v>0</v>
      </c>
      <c r="O23" s="124">
        <f>CASH!N24</f>
        <v>0</v>
      </c>
      <c r="P23" s="124">
        <f>CASH!O24</f>
        <v>0</v>
      </c>
      <c r="Q23" s="124">
        <f>CASH!P24</f>
        <v>0</v>
      </c>
      <c r="R23" s="124"/>
      <c r="S23" s="124"/>
      <c r="T23" s="124"/>
      <c r="U23" s="124">
        <f>CASH!T24</f>
        <v>0</v>
      </c>
      <c r="V23" s="124">
        <f>CASH!U24</f>
        <v>-200</v>
      </c>
      <c r="W23" s="124">
        <f>CASH!V24</f>
        <v>1100</v>
      </c>
      <c r="X23" s="124">
        <f>CASH!W24</f>
        <v>900</v>
      </c>
      <c r="Y23" s="124">
        <f>CASH!X24</f>
        <v>700</v>
      </c>
      <c r="Z23" s="124">
        <f>CASH!Y24</f>
        <v>500</v>
      </c>
      <c r="AA23" s="124">
        <f>CASH!Z24</f>
        <v>300</v>
      </c>
      <c r="AB23" s="124">
        <f>CASH!AA24</f>
        <v>100</v>
      </c>
      <c r="AC23" s="124">
        <f>CASH!AB24</f>
        <v>-100</v>
      </c>
      <c r="AD23" s="124">
        <f>CASH!AC24</f>
        <v>-300</v>
      </c>
      <c r="AE23" s="124">
        <f>CASH!AD24</f>
        <v>-500</v>
      </c>
      <c r="AF23" s="124">
        <f>CASH!AE24</f>
        <v>-700</v>
      </c>
      <c r="AG23" s="124">
        <f>CASH!AF24</f>
        <v>0</v>
      </c>
      <c r="AH23" s="124"/>
      <c r="AI23" s="124"/>
      <c r="AJ23" s="124"/>
      <c r="AK23" s="124">
        <f>CASH!AJ24</f>
        <v>-1900</v>
      </c>
      <c r="AL23" s="124">
        <f>CASH!AK24</f>
        <v>1394.9999999999982</v>
      </c>
      <c r="AM23" s="124">
        <f>CASH!AL24</f>
        <v>-14193.333333333338</v>
      </c>
      <c r="AN23" s="124">
        <f>CASH!AM24</f>
        <v>-29483.996666666673</v>
      </c>
      <c r="AO23" s="124">
        <f>CASH!AN24</f>
        <v>-45322.330000000009</v>
      </c>
      <c r="AP23" s="124">
        <f>CASH!AO24</f>
        <v>-52265.783333333347</v>
      </c>
      <c r="AQ23" s="124">
        <f>CASH!AP24</f>
        <v>-48756.536666666681</v>
      </c>
      <c r="AR23" s="124">
        <f>CASH!AQ24</f>
        <v>-58023.920000000013</v>
      </c>
      <c r="AS23" s="124">
        <f>CASH!AR24</f>
        <v>-66862.963333333348</v>
      </c>
      <c r="AT23" s="124">
        <f>CASH!AS24</f>
        <v>-76135.796666666691</v>
      </c>
      <c r="AU23" s="124">
        <f>CASH!AT24</f>
        <v>-79804.130000000034</v>
      </c>
      <c r="AV23" s="124">
        <f>CASH!AU24</f>
        <v>-83232.463333333377</v>
      </c>
      <c r="AW23" s="124">
        <f>CASH!AV24</f>
        <v>-1900</v>
      </c>
      <c r="AX23" s="124"/>
      <c r="AY23" s="124"/>
      <c r="AZ23" s="124"/>
      <c r="BA23" s="124">
        <f>CASH!AZ24</f>
        <v>-86420.79666666672</v>
      </c>
      <c r="BB23" s="124">
        <f>CASH!BA24</f>
        <v>255370.86999999997</v>
      </c>
      <c r="BC23" s="124">
        <f>CASH!BB24</f>
        <v>225787.53666666662</v>
      </c>
      <c r="BD23" s="124">
        <f>CASH!BC24</f>
        <v>184469.20333333328</v>
      </c>
      <c r="BE23" s="124">
        <f>CASH!BD24</f>
        <v>149002.53666666662</v>
      </c>
      <c r="BF23" s="124">
        <f>CASH!BE24</f>
        <v>109545.86999999994</v>
      </c>
      <c r="BG23" s="124">
        <f>CASH!BF24</f>
        <v>71524.20333333328</v>
      </c>
      <c r="BH23" s="124">
        <f>CASH!BG24</f>
        <v>36817.53666666663</v>
      </c>
      <c r="BI23" s="124">
        <f>CASH!BH24</f>
        <v>3899.2033333332656</v>
      </c>
      <c r="BJ23" s="124">
        <f>CASH!BI24</f>
        <v>1472769.2033333334</v>
      </c>
      <c r="BK23" s="124">
        <f>CASH!BJ24</f>
        <v>1425150.87</v>
      </c>
      <c r="BL23" s="124">
        <f>CASH!BK24</f>
        <v>1366857.5366666669</v>
      </c>
      <c r="BM23" s="124">
        <f>CASH!BL24</f>
        <v>-86420.79666666672</v>
      </c>
      <c r="BN23" s="124"/>
      <c r="BO23" s="124"/>
      <c r="BP23" s="124"/>
      <c r="BQ23" s="124">
        <f>CASH!BP24</f>
        <v>1310910.8700000001</v>
      </c>
      <c r="BR23" s="124">
        <f>CASH!BQ24</f>
        <v>1281009.2033333334</v>
      </c>
      <c r="BS23" s="124">
        <f>CASH!BR24</f>
        <v>1259643.9255555556</v>
      </c>
      <c r="BT23" s="124">
        <f>CASH!BS24</f>
        <v>1245865.4533333334</v>
      </c>
      <c r="BU23" s="124">
        <f>CASH!BT24</f>
        <v>1228673.7866666666</v>
      </c>
      <c r="BV23" s="124">
        <f>CASH!BU24</f>
        <v>1219068.9255555556</v>
      </c>
      <c r="BW23" s="124">
        <f>CASH!BV24</f>
        <v>1206050.8700000001</v>
      </c>
      <c r="BX23" s="124">
        <f>CASH!BW24</f>
        <v>1200619.6200000001</v>
      </c>
      <c r="BY23" s="124">
        <f>CASH!BX24</f>
        <v>1191775.1755555556</v>
      </c>
      <c r="BZ23" s="124">
        <f>CASH!BY24</f>
        <v>1190517.5366666666</v>
      </c>
      <c r="CA23" s="124">
        <f>CASH!BZ24</f>
        <v>1196846.7033333334</v>
      </c>
      <c r="CB23" s="124">
        <f>CASH!CA24</f>
        <v>1199762.6755555556</v>
      </c>
      <c r="CC23" s="124">
        <f>CASH!CB24</f>
        <v>1310910.8700000001</v>
      </c>
      <c r="CD23" s="124"/>
      <c r="CE23" s="124"/>
      <c r="CF23" s="124"/>
      <c r="CG23" s="124">
        <f>CASH!CF24</f>
        <v>1210265.4533333336</v>
      </c>
      <c r="CH23" s="124">
        <f>CASH!CG24</f>
        <v>1222355.0366666671</v>
      </c>
      <c r="CI23" s="124">
        <f>CASH!CH24</f>
        <v>1289487.3630555558</v>
      </c>
      <c r="CJ23" s="124">
        <f>CASH!CI24</f>
        <v>1367904.4116666671</v>
      </c>
      <c r="CK23" s="124">
        <f>CASH!CJ24</f>
        <v>1457606.1825000006</v>
      </c>
      <c r="CL23" s="124">
        <f>CASH!CK24</f>
        <v>1558592.6755555563</v>
      </c>
      <c r="CM23" s="124">
        <f>CASH!CL24</f>
        <v>1670863.8908333338</v>
      </c>
      <c r="CN23" s="124">
        <f>CASH!CM24</f>
        <v>1794419.8283333336</v>
      </c>
      <c r="CO23" s="124">
        <f>CASH!CN24</f>
        <v>1929260.4880555558</v>
      </c>
      <c r="CP23" s="124">
        <f>CASH!CO24</f>
        <v>2075385.87</v>
      </c>
      <c r="CQ23" s="124">
        <f>CASH!CP24</f>
        <v>2232795.9741666666</v>
      </c>
      <c r="CR23" s="124">
        <f>CASH!CQ24</f>
        <v>2401490.8005555556</v>
      </c>
      <c r="CS23" s="124">
        <f>CASH!CR24</f>
        <v>1210265.4533333336</v>
      </c>
      <c r="CT23" s="123"/>
      <c r="CU23" s="123"/>
      <c r="CV23" s="123"/>
      <c r="CW23" s="124">
        <f>CASH!CV24</f>
        <v>2581470.3491666666</v>
      </c>
      <c r="CX23" s="124">
        <f>CASH!CW24</f>
        <v>2787734.62</v>
      </c>
      <c r="CY23" s="124">
        <f>CASH!CX24</f>
        <v>3206287.2335416665</v>
      </c>
      <c r="CZ23" s="124">
        <f>CASH!CY24</f>
        <v>3676299.2220833329</v>
      </c>
      <c r="DA23" s="124">
        <f>CASH!CZ24</f>
        <v>4160970.5856249994</v>
      </c>
      <c r="DB23" s="124">
        <f>CASH!DA24</f>
        <v>4697101.3241666658</v>
      </c>
      <c r="DC23" s="124">
        <f>CASH!DB24</f>
        <v>5247891.4377083322</v>
      </c>
      <c r="DD23" s="124">
        <f>CASH!DC24</f>
        <v>5850140.9262499986</v>
      </c>
      <c r="DE23" s="124">
        <f>CASH!DD24</f>
        <v>6503849.789791665</v>
      </c>
      <c r="DF23" s="124">
        <f>CASH!DE24</f>
        <v>7172218.0283333315</v>
      </c>
      <c r="DG23" s="124">
        <f>CASH!DF24</f>
        <v>7892045.6418749979</v>
      </c>
      <c r="DH23" s="124">
        <f>CASH!DG24</f>
        <v>8626532.6304166652</v>
      </c>
      <c r="DI23" s="124">
        <f>CASH!DH24</f>
        <v>2581470.3491666666</v>
      </c>
    </row>
    <row r="24" spans="1:113" ht="15.75" customHeight="1">
      <c r="A24" s="61"/>
      <c r="B24" s="61"/>
      <c r="C24" s="61" t="s">
        <v>84</v>
      </c>
      <c r="D24" s="61"/>
      <c r="E24" s="81">
        <f>CASH!D25</f>
        <v>0</v>
      </c>
      <c r="F24" s="81">
        <f>CASH!E25</f>
        <v>0</v>
      </c>
      <c r="G24" s="81">
        <f>CASH!F25</f>
        <v>0</v>
      </c>
      <c r="H24" s="81">
        <f>CASH!G25</f>
        <v>0</v>
      </c>
      <c r="I24" s="81">
        <f>CASH!H25</f>
        <v>0</v>
      </c>
      <c r="J24" s="81">
        <f>CASH!I25</f>
        <v>0</v>
      </c>
      <c r="K24" s="81">
        <f>CASH!J25</f>
        <v>0</v>
      </c>
      <c r="L24" s="81">
        <f>CASH!K25</f>
        <v>0</v>
      </c>
      <c r="M24" s="81">
        <f>CASH!L25</f>
        <v>0</v>
      </c>
      <c r="N24" s="81">
        <f>CASH!M25</f>
        <v>0</v>
      </c>
      <c r="O24" s="81">
        <f>CASH!N25</f>
        <v>0</v>
      </c>
      <c r="P24" s="81">
        <f>CASH!O25</f>
        <v>0</v>
      </c>
      <c r="Q24" s="81">
        <f>CASH!P25</f>
        <v>0</v>
      </c>
      <c r="R24" s="81"/>
      <c r="S24" s="81"/>
      <c r="T24" s="81"/>
      <c r="U24" s="81">
        <f>CASH!T25</f>
        <v>-200</v>
      </c>
      <c r="V24" s="81">
        <f>CASH!U25</f>
        <v>1100</v>
      </c>
      <c r="W24" s="81">
        <f>CASH!V25</f>
        <v>900</v>
      </c>
      <c r="X24" s="81">
        <f>CASH!W25</f>
        <v>700</v>
      </c>
      <c r="Y24" s="81">
        <f>CASH!X25</f>
        <v>500</v>
      </c>
      <c r="Z24" s="81">
        <f>CASH!Y25</f>
        <v>300</v>
      </c>
      <c r="AA24" s="81">
        <f>CASH!Z25</f>
        <v>100</v>
      </c>
      <c r="AB24" s="81">
        <f>CASH!AA25</f>
        <v>-100</v>
      </c>
      <c r="AC24" s="81">
        <f>CASH!AB25</f>
        <v>-300</v>
      </c>
      <c r="AD24" s="81">
        <f>CASH!AC25</f>
        <v>-500</v>
      </c>
      <c r="AE24" s="81">
        <f>CASH!AD25</f>
        <v>-700</v>
      </c>
      <c r="AF24" s="81">
        <f>CASH!AE25</f>
        <v>-1900</v>
      </c>
      <c r="AG24" s="81">
        <f>CASH!AF25</f>
        <v>-1900</v>
      </c>
      <c r="AH24" s="81"/>
      <c r="AI24" s="81"/>
      <c r="AJ24" s="81"/>
      <c r="AK24" s="81">
        <f>CASH!AJ25</f>
        <v>1394.9999999999982</v>
      </c>
      <c r="AL24" s="81">
        <f>CASH!AK25</f>
        <v>-14193.333333333338</v>
      </c>
      <c r="AM24" s="81">
        <f>CASH!AL25</f>
        <v>-29483.996666666673</v>
      </c>
      <c r="AN24" s="81">
        <f>CASH!AM25</f>
        <v>-45322.330000000009</v>
      </c>
      <c r="AO24" s="81">
        <f>CASH!AN25</f>
        <v>-52265.783333333347</v>
      </c>
      <c r="AP24" s="81">
        <f>CASH!AO25</f>
        <v>-48756.536666666681</v>
      </c>
      <c r="AQ24" s="81">
        <f>CASH!AP25</f>
        <v>-58023.920000000013</v>
      </c>
      <c r="AR24" s="81">
        <f>CASH!AQ25</f>
        <v>-66862.963333333348</v>
      </c>
      <c r="AS24" s="81">
        <f>CASH!AR25</f>
        <v>-76135.796666666691</v>
      </c>
      <c r="AT24" s="81">
        <f>CASH!AS25</f>
        <v>-79804.130000000034</v>
      </c>
      <c r="AU24" s="81">
        <f>CASH!AT25</f>
        <v>-83232.463333333377</v>
      </c>
      <c r="AV24" s="81">
        <f>CASH!AU25</f>
        <v>-86420.79666666672</v>
      </c>
      <c r="AW24" s="81">
        <f>CASH!AV25</f>
        <v>-86420.79666666672</v>
      </c>
      <c r="AX24" s="81"/>
      <c r="AY24" s="81"/>
      <c r="AZ24" s="81"/>
      <c r="BA24" s="81">
        <f>CASH!AZ25</f>
        <v>255370.86999999997</v>
      </c>
      <c r="BB24" s="81">
        <f>CASH!BA25</f>
        <v>225787.53666666662</v>
      </c>
      <c r="BC24" s="81">
        <f>CASH!BB25</f>
        <v>184469.20333333328</v>
      </c>
      <c r="BD24" s="81">
        <f>CASH!BC25</f>
        <v>149002.53666666662</v>
      </c>
      <c r="BE24" s="81">
        <f>CASH!BD25</f>
        <v>109545.86999999994</v>
      </c>
      <c r="BF24" s="81">
        <f>CASH!BE25</f>
        <v>71524.20333333328</v>
      </c>
      <c r="BG24" s="81">
        <f>CASH!BF25</f>
        <v>36817.53666666663</v>
      </c>
      <c r="BH24" s="81">
        <f>CASH!BG25</f>
        <v>3899.2033333332656</v>
      </c>
      <c r="BI24" s="81">
        <f>CASH!BH25</f>
        <v>1472769.2033333334</v>
      </c>
      <c r="BJ24" s="81">
        <f>CASH!BI25</f>
        <v>1425150.87</v>
      </c>
      <c r="BK24" s="81">
        <f>CASH!BJ25</f>
        <v>1366857.5366666669</v>
      </c>
      <c r="BL24" s="81">
        <f>CASH!BK25</f>
        <v>1310910.8700000001</v>
      </c>
      <c r="BM24" s="81">
        <f>CASH!BL25</f>
        <v>1310910.8700000001</v>
      </c>
      <c r="BN24" s="81"/>
      <c r="BO24" s="81"/>
      <c r="BP24" s="81"/>
      <c r="BQ24" s="81">
        <f>CASH!BP25</f>
        <v>1281009.2033333334</v>
      </c>
      <c r="BR24" s="81">
        <f>CASH!BQ25</f>
        <v>1259643.9255555556</v>
      </c>
      <c r="BS24" s="81">
        <f>CASH!BR25</f>
        <v>1245865.4533333334</v>
      </c>
      <c r="BT24" s="81">
        <f>CASH!BS25</f>
        <v>1228673.7866666666</v>
      </c>
      <c r="BU24" s="81">
        <f>CASH!BT25</f>
        <v>1219068.9255555556</v>
      </c>
      <c r="BV24" s="81">
        <f>CASH!BU25</f>
        <v>1206050.8700000001</v>
      </c>
      <c r="BW24" s="81">
        <f>CASH!BV25</f>
        <v>1200619.6200000001</v>
      </c>
      <c r="BX24" s="81">
        <f>CASH!BW25</f>
        <v>1191775.1755555556</v>
      </c>
      <c r="BY24" s="81">
        <f>CASH!BX25</f>
        <v>1190517.5366666666</v>
      </c>
      <c r="BZ24" s="81">
        <f>CASH!BY25</f>
        <v>1196846.7033333334</v>
      </c>
      <c r="CA24" s="81">
        <f>CASH!BZ25</f>
        <v>1199762.6755555556</v>
      </c>
      <c r="CB24" s="81">
        <f>CASH!CA25</f>
        <v>1210265.4533333336</v>
      </c>
      <c r="CC24" s="81">
        <f>CASH!CB25</f>
        <v>1210265.4533333336</v>
      </c>
      <c r="CD24" s="81"/>
      <c r="CE24" s="81"/>
      <c r="CF24" s="81"/>
      <c r="CG24" s="81">
        <f>CASH!CF25</f>
        <v>1222355.0366666671</v>
      </c>
      <c r="CH24" s="81">
        <f>CASH!CG25</f>
        <v>1289487.3630555558</v>
      </c>
      <c r="CI24" s="81">
        <f>CASH!CH25</f>
        <v>1367904.4116666671</v>
      </c>
      <c r="CJ24" s="81">
        <f>CASH!CI25</f>
        <v>1457606.1825000006</v>
      </c>
      <c r="CK24" s="81">
        <f>CASH!CJ25</f>
        <v>1558592.6755555563</v>
      </c>
      <c r="CL24" s="81">
        <f>CASH!CK25</f>
        <v>1670863.8908333338</v>
      </c>
      <c r="CM24" s="81">
        <f>CASH!CL25</f>
        <v>1794419.8283333336</v>
      </c>
      <c r="CN24" s="81">
        <f>CASH!CM25</f>
        <v>1929260.4880555558</v>
      </c>
      <c r="CO24" s="81">
        <f>CASH!CN25</f>
        <v>2075385.87</v>
      </c>
      <c r="CP24" s="81">
        <f>CASH!CO25</f>
        <v>2232795.9741666666</v>
      </c>
      <c r="CQ24" s="81">
        <f>CASH!CP25</f>
        <v>2401490.8005555556</v>
      </c>
      <c r="CR24" s="81">
        <f>CASH!CQ25</f>
        <v>2581470.3491666666</v>
      </c>
      <c r="CS24" s="81">
        <f>CASH!CR25</f>
        <v>2581470.3491666666</v>
      </c>
      <c r="CT24" s="61"/>
      <c r="CU24" s="61"/>
      <c r="CV24" s="61"/>
      <c r="CW24" s="81">
        <f>CASH!CV25</f>
        <v>2787734.62</v>
      </c>
      <c r="CX24" s="81">
        <f>CASH!CW25</f>
        <v>3206287.2335416665</v>
      </c>
      <c r="CY24" s="81">
        <f>CASH!CX25</f>
        <v>3676299.2220833329</v>
      </c>
      <c r="CZ24" s="81">
        <f>CASH!CY25</f>
        <v>4160970.5856249994</v>
      </c>
      <c r="DA24" s="81">
        <f>CASH!CZ25</f>
        <v>4697101.3241666658</v>
      </c>
      <c r="DB24" s="81">
        <f>CASH!DA25</f>
        <v>5247891.4377083322</v>
      </c>
      <c r="DC24" s="81">
        <f>CASH!DB25</f>
        <v>5850140.9262499986</v>
      </c>
      <c r="DD24" s="81">
        <f>CASH!DC25</f>
        <v>6503849.789791665</v>
      </c>
      <c r="DE24" s="81">
        <f>CASH!DD25</f>
        <v>7172218.0283333315</v>
      </c>
      <c r="DF24" s="81">
        <f>CASH!DE25</f>
        <v>7892045.6418749979</v>
      </c>
      <c r="DG24" s="81">
        <f>CASH!DF25</f>
        <v>8626532.6304166652</v>
      </c>
      <c r="DH24" s="81">
        <f>CASH!DG25</f>
        <v>9412478.9939583316</v>
      </c>
      <c r="DI24" s="81">
        <f>CASH!DH25</f>
        <v>9412478.9939583316</v>
      </c>
    </row>
    <row r="25" spans="1:113" ht="15.75" customHeight="1">
      <c r="A25" s="61"/>
      <c r="B25" s="61"/>
      <c r="C25" s="61"/>
      <c r="D25" s="61"/>
      <c r="E25" s="61"/>
      <c r="F25" s="61"/>
      <c r="G25" s="61"/>
      <c r="H25" s="61"/>
      <c r="I25" s="61"/>
      <c r="J25" s="61"/>
      <c r="K25" s="61"/>
      <c r="L25" s="61"/>
      <c r="M25" s="61"/>
      <c r="N25" s="61"/>
      <c r="O25" s="61"/>
      <c r="P25" s="61"/>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row>
    <row r="26" spans="1:113" ht="15.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row>
    <row r="27" spans="1:113" ht="15.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row>
    <row r="28" spans="1:113" ht="15.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row>
    <row r="29" spans="1:113" ht="15.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row>
    <row r="30" spans="1:113" ht="15.75"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row>
    <row r="31" spans="1:113" ht="15.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row>
    <row r="32" spans="1:113" ht="15.75"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row>
    <row r="33" spans="1:102"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row>
    <row r="34" spans="1:102" ht="15.75"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row>
    <row r="35" spans="1:102" ht="15.7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row>
    <row r="36" spans="1:102" ht="15.75" customHeight="1">
      <c r="A36" s="61"/>
      <c r="B36" s="61"/>
      <c r="C36" s="61"/>
      <c r="D36" s="61"/>
      <c r="AX36" s="61"/>
      <c r="AY36" s="61"/>
      <c r="AZ36" s="61"/>
      <c r="BN36" s="61"/>
      <c r="BO36" s="61"/>
      <c r="BP36" s="61"/>
      <c r="CT36" s="61"/>
      <c r="CU36" s="61"/>
      <c r="CV36" s="61"/>
      <c r="CW36" s="61"/>
      <c r="CX36" s="61"/>
    </row>
    <row r="37" spans="1:102" ht="15.75" customHeight="1">
      <c r="A37" s="61"/>
      <c r="B37" s="61"/>
      <c r="C37" s="61"/>
      <c r="D37" s="61"/>
      <c r="AX37" s="61"/>
      <c r="AY37" s="61"/>
      <c r="AZ37" s="61"/>
      <c r="BN37" s="61"/>
      <c r="BO37" s="61"/>
      <c r="BP37" s="61"/>
      <c r="CT37" s="61"/>
      <c r="CU37" s="61"/>
      <c r="CV37" s="61"/>
      <c r="CW37" s="61"/>
      <c r="CX37" s="61"/>
    </row>
    <row r="38" spans="1:102" ht="15.75" customHeight="1">
      <c r="A38" s="61"/>
      <c r="B38" s="61"/>
      <c r="C38" s="61"/>
      <c r="D38" s="61"/>
      <c r="AX38" s="61"/>
      <c r="AY38" s="61"/>
      <c r="AZ38" s="61"/>
      <c r="BN38" s="61"/>
      <c r="BO38" s="61"/>
      <c r="BP38" s="61"/>
      <c r="CT38" s="61"/>
      <c r="CU38" s="61"/>
      <c r="CV38" s="61"/>
      <c r="CW38" s="61"/>
      <c r="CX38" s="61"/>
    </row>
    <row r="39" spans="1:102" ht="15.75" customHeight="1">
      <c r="A39" s="61"/>
      <c r="B39" s="61"/>
      <c r="C39" s="61"/>
      <c r="D39" s="61"/>
      <c r="AX39" s="61"/>
      <c r="AY39" s="61"/>
      <c r="AZ39" s="61"/>
      <c r="BN39" s="61"/>
      <c r="BO39" s="61"/>
      <c r="BP39" s="61"/>
      <c r="CT39" s="61"/>
      <c r="CU39" s="61"/>
      <c r="CV39" s="61"/>
      <c r="CW39" s="61"/>
      <c r="CX39" s="61"/>
    </row>
    <row r="40" spans="1:102" ht="15.75" customHeight="1">
      <c r="A40" s="61"/>
      <c r="B40" s="61"/>
      <c r="C40" s="61"/>
      <c r="D40" s="61"/>
      <c r="AX40" s="61"/>
      <c r="AY40" s="61"/>
      <c r="AZ40" s="61"/>
      <c r="BN40" s="61"/>
      <c r="BO40" s="61"/>
      <c r="BP40" s="61"/>
      <c r="CT40" s="61"/>
      <c r="CU40" s="61"/>
      <c r="CV40" s="61"/>
      <c r="CW40" s="61"/>
      <c r="CX40" s="61"/>
    </row>
    <row r="41" spans="1:102" ht="15.75" customHeight="1">
      <c r="A41" s="61"/>
      <c r="B41" s="61"/>
      <c r="C41" s="61"/>
      <c r="D41" s="61"/>
      <c r="AX41" s="61"/>
      <c r="AY41" s="61"/>
      <c r="AZ41" s="61"/>
      <c r="BN41" s="61"/>
      <c r="BO41" s="61"/>
      <c r="BP41" s="61"/>
      <c r="CT41" s="61"/>
      <c r="CU41" s="61"/>
      <c r="CV41" s="61"/>
      <c r="CW41" s="61"/>
      <c r="CX41" s="61"/>
    </row>
    <row r="42" spans="1:102" ht="15.75" customHeight="1">
      <c r="A42" s="61"/>
      <c r="B42" s="61"/>
      <c r="C42" s="61"/>
      <c r="D42" s="61"/>
      <c r="AX42" s="61"/>
      <c r="AY42" s="61"/>
      <c r="AZ42" s="61"/>
      <c r="BN42" s="61"/>
      <c r="BO42" s="61"/>
      <c r="BP42" s="61"/>
      <c r="CT42" s="61"/>
      <c r="CU42" s="61"/>
      <c r="CV42" s="61"/>
      <c r="CW42" s="61"/>
      <c r="CX42" s="61"/>
    </row>
    <row r="43" spans="1:102" ht="15.75" customHeight="1">
      <c r="A43" s="61"/>
      <c r="B43" s="61"/>
      <c r="C43" s="61"/>
      <c r="D43" s="61"/>
      <c r="AX43" s="61"/>
      <c r="AY43" s="61"/>
      <c r="AZ43" s="61"/>
      <c r="BN43" s="61"/>
      <c r="BO43" s="61"/>
      <c r="BP43" s="61"/>
      <c r="CT43" s="61"/>
      <c r="CU43" s="61"/>
      <c r="CV43" s="61"/>
      <c r="CW43" s="61"/>
      <c r="CX43" s="61"/>
    </row>
    <row r="44" spans="1:102" ht="15.75" customHeight="1">
      <c r="A44" s="61"/>
      <c r="B44" s="61"/>
      <c r="C44" s="61"/>
      <c r="D44" s="61"/>
      <c r="AX44" s="61"/>
      <c r="AY44" s="61"/>
      <c r="AZ44" s="61"/>
      <c r="BN44" s="61"/>
      <c r="BO44" s="61"/>
      <c r="BP44" s="61"/>
      <c r="CT44" s="61"/>
      <c r="CU44" s="61"/>
      <c r="CV44" s="61"/>
      <c r="CW44" s="61"/>
      <c r="CX44" s="61"/>
    </row>
    <row r="45" spans="1:102" ht="15.75" customHeight="1">
      <c r="A45" s="61"/>
      <c r="B45" s="61"/>
      <c r="C45" s="61"/>
      <c r="D45" s="61"/>
      <c r="AX45" s="61"/>
      <c r="AY45" s="61"/>
      <c r="AZ45" s="61"/>
      <c r="BN45" s="61"/>
      <c r="BO45" s="61"/>
      <c r="BP45" s="61"/>
      <c r="CT45" s="61"/>
      <c r="CU45" s="61"/>
      <c r="CV45" s="61"/>
      <c r="CW45" s="61"/>
      <c r="CX45" s="61"/>
    </row>
    <row r="46" spans="1:102" ht="15.75" customHeight="1">
      <c r="A46" s="61"/>
      <c r="B46" s="61"/>
      <c r="C46" s="61"/>
      <c r="D46" s="61"/>
      <c r="AX46" s="61"/>
      <c r="AY46" s="61"/>
      <c r="AZ46" s="61"/>
      <c r="BN46" s="61"/>
      <c r="BO46" s="61"/>
      <c r="BP46" s="61"/>
      <c r="CT46" s="61"/>
      <c r="CU46" s="61"/>
      <c r="CV46" s="61"/>
      <c r="CW46" s="61"/>
      <c r="CX46" s="61"/>
    </row>
    <row r="47" spans="1:102" ht="15.75" customHeight="1">
      <c r="A47" s="61"/>
      <c r="B47" s="61"/>
      <c r="C47" s="61"/>
      <c r="D47" s="61"/>
      <c r="AX47" s="61"/>
      <c r="AY47" s="61"/>
      <c r="AZ47" s="61"/>
      <c r="BN47" s="61"/>
      <c r="BO47" s="61"/>
      <c r="BP47" s="61"/>
      <c r="CT47" s="61"/>
      <c r="CU47" s="61"/>
      <c r="CV47" s="61"/>
      <c r="CW47" s="61"/>
      <c r="CX47" s="61"/>
    </row>
    <row r="48" spans="1:102" ht="15.75" customHeight="1">
      <c r="A48" s="61"/>
      <c r="B48" s="61"/>
      <c r="C48" s="61"/>
      <c r="D48" s="61"/>
      <c r="AX48" s="61"/>
      <c r="AY48" s="61"/>
      <c r="AZ48" s="61"/>
      <c r="BN48" s="61"/>
      <c r="BO48" s="61"/>
      <c r="BP48" s="61"/>
      <c r="CT48" s="61"/>
      <c r="CU48" s="61"/>
      <c r="CV48" s="61"/>
      <c r="CW48" s="61"/>
      <c r="CX48" s="61"/>
    </row>
    <row r="49" spans="1:102" ht="15.75" customHeight="1">
      <c r="A49" s="61"/>
      <c r="B49" s="61"/>
      <c r="C49" s="61"/>
      <c r="D49" s="61"/>
      <c r="AX49" s="61"/>
      <c r="AY49" s="61"/>
      <c r="AZ49" s="61"/>
      <c r="BN49" s="61"/>
      <c r="BO49" s="61"/>
      <c r="BP49" s="61"/>
      <c r="CT49" s="61"/>
      <c r="CU49" s="61"/>
      <c r="CV49" s="61"/>
      <c r="CW49" s="61"/>
      <c r="CX49" s="61"/>
    </row>
    <row r="50" spans="1:102" ht="15.75" customHeight="1">
      <c r="A50" s="61"/>
      <c r="B50" s="61"/>
      <c r="C50" s="61"/>
      <c r="D50" s="61"/>
      <c r="AX50" s="61"/>
      <c r="AY50" s="61"/>
      <c r="AZ50" s="61"/>
      <c r="BN50" s="61"/>
      <c r="BO50" s="61"/>
      <c r="BP50" s="61"/>
      <c r="CT50" s="61"/>
      <c r="CU50" s="61"/>
      <c r="CV50" s="61"/>
      <c r="CW50" s="61"/>
      <c r="CX50" s="61"/>
    </row>
    <row r="51" spans="1:102" ht="15.75" customHeight="1">
      <c r="A51" s="61"/>
      <c r="B51" s="61"/>
      <c r="C51" s="61"/>
      <c r="D51" s="61"/>
      <c r="AX51" s="61"/>
      <c r="AY51" s="61"/>
      <c r="AZ51" s="61"/>
      <c r="BN51" s="61"/>
      <c r="BO51" s="61"/>
      <c r="BP51" s="61"/>
      <c r="CT51" s="61"/>
      <c r="CU51" s="61"/>
      <c r="CV51" s="61"/>
      <c r="CW51" s="61"/>
      <c r="CX51" s="61"/>
    </row>
    <row r="52" spans="1:102" ht="15.75" customHeight="1">
      <c r="A52" s="61"/>
      <c r="B52" s="61"/>
      <c r="C52" s="61"/>
      <c r="D52" s="61"/>
      <c r="AX52" s="61"/>
      <c r="AY52" s="61"/>
      <c r="AZ52" s="61"/>
      <c r="BN52" s="61"/>
      <c r="BO52" s="61"/>
      <c r="BP52" s="61"/>
      <c r="CT52" s="61"/>
      <c r="CU52" s="61"/>
      <c r="CV52" s="61"/>
      <c r="CW52" s="61"/>
      <c r="CX52" s="61"/>
    </row>
    <row r="53" spans="1:102" ht="15.75" customHeight="1">
      <c r="A53" s="61"/>
      <c r="B53" s="61"/>
      <c r="C53" s="61"/>
      <c r="D53" s="61"/>
      <c r="AX53" s="61"/>
      <c r="AY53" s="61"/>
      <c r="AZ53" s="61"/>
      <c r="BN53" s="61"/>
      <c r="BO53" s="61"/>
      <c r="BP53" s="61"/>
      <c r="CT53" s="61"/>
      <c r="CU53" s="61"/>
      <c r="CV53" s="61"/>
      <c r="CW53" s="61"/>
      <c r="CX53" s="61"/>
    </row>
    <row r="54" spans="1:102" ht="15.75" customHeight="1">
      <c r="A54" s="61"/>
      <c r="B54" s="61"/>
      <c r="C54" s="61"/>
      <c r="D54" s="61"/>
      <c r="AX54" s="61"/>
      <c r="AY54" s="61"/>
      <c r="AZ54" s="61"/>
      <c r="BN54" s="61"/>
      <c r="BO54" s="61"/>
      <c r="BP54" s="61"/>
      <c r="CT54" s="61"/>
      <c r="CU54" s="61"/>
      <c r="CV54" s="61"/>
      <c r="CW54" s="61"/>
      <c r="CX54" s="61"/>
    </row>
    <row r="55" spans="1:102" ht="15.75" customHeight="1">
      <c r="A55" s="61"/>
      <c r="B55" s="61"/>
      <c r="C55" s="61"/>
      <c r="D55" s="61"/>
      <c r="AX55" s="61"/>
      <c r="AY55" s="61"/>
      <c r="AZ55" s="61"/>
      <c r="BN55" s="61"/>
      <c r="BO55" s="61"/>
      <c r="BP55" s="61"/>
      <c r="CT55" s="61"/>
      <c r="CU55" s="61"/>
      <c r="CV55" s="61"/>
      <c r="CW55" s="61"/>
      <c r="CX55" s="61"/>
    </row>
    <row r="56" spans="1:102" ht="15.75" customHeight="1">
      <c r="A56" s="61"/>
      <c r="B56" s="61"/>
      <c r="C56" s="61"/>
      <c r="D56" s="61"/>
      <c r="AX56" s="61"/>
      <c r="AY56" s="61"/>
      <c r="AZ56" s="61"/>
      <c r="BN56" s="61"/>
      <c r="BO56" s="61"/>
      <c r="BP56" s="61"/>
      <c r="CT56" s="61"/>
      <c r="CU56" s="61"/>
      <c r="CV56" s="61"/>
      <c r="CW56" s="61"/>
      <c r="CX56" s="61"/>
    </row>
    <row r="57" spans="1:102" ht="15.75" customHeight="1">
      <c r="A57" s="61"/>
      <c r="B57" s="61"/>
      <c r="C57" s="61"/>
      <c r="D57" s="61"/>
      <c r="AX57" s="61"/>
      <c r="AY57" s="61"/>
      <c r="AZ57" s="61"/>
      <c r="BN57" s="61"/>
      <c r="BO57" s="61"/>
      <c r="BP57" s="61"/>
      <c r="CT57" s="61"/>
      <c r="CU57" s="61"/>
      <c r="CV57" s="61"/>
      <c r="CW57" s="61"/>
      <c r="CX57" s="61"/>
    </row>
    <row r="58" spans="1:102" ht="15.75" customHeight="1">
      <c r="A58" s="61"/>
      <c r="B58" s="61"/>
      <c r="C58" s="61"/>
      <c r="D58" s="61"/>
      <c r="AX58" s="61"/>
      <c r="AY58" s="61"/>
      <c r="AZ58" s="61"/>
      <c r="BN58" s="61"/>
      <c r="BO58" s="61"/>
      <c r="BP58" s="61"/>
      <c r="CT58" s="61"/>
      <c r="CU58" s="61"/>
      <c r="CV58" s="61"/>
      <c r="CW58" s="61"/>
      <c r="CX58" s="61"/>
    </row>
    <row r="59" spans="1:102" ht="15.75" customHeight="1">
      <c r="A59" s="61"/>
      <c r="B59" s="61"/>
      <c r="C59" s="61"/>
      <c r="D59" s="61"/>
      <c r="AX59" s="61"/>
      <c r="AY59" s="61"/>
      <c r="AZ59" s="61"/>
      <c r="BN59" s="61"/>
      <c r="BO59" s="61"/>
      <c r="BP59" s="61"/>
      <c r="CT59" s="61"/>
      <c r="CU59" s="61"/>
      <c r="CV59" s="61"/>
      <c r="CW59" s="61"/>
      <c r="CX59" s="61"/>
    </row>
    <row r="60" spans="1:102" ht="15.75" customHeight="1">
      <c r="A60" s="61"/>
      <c r="B60" s="61"/>
      <c r="C60" s="61"/>
      <c r="D60" s="61"/>
      <c r="AX60" s="61"/>
      <c r="AY60" s="61"/>
      <c r="AZ60" s="61"/>
      <c r="BN60" s="61"/>
      <c r="BO60" s="61"/>
      <c r="BP60" s="61"/>
      <c r="CT60" s="61"/>
      <c r="CU60" s="61"/>
      <c r="CV60" s="61"/>
      <c r="CW60" s="61"/>
      <c r="CX60" s="61"/>
    </row>
    <row r="61" spans="1:102" ht="15.75" customHeight="1">
      <c r="A61" s="61"/>
      <c r="B61" s="61"/>
      <c r="C61" s="61"/>
      <c r="D61" s="61"/>
      <c r="AX61" s="61"/>
      <c r="AY61" s="61"/>
      <c r="AZ61" s="61"/>
      <c r="BN61" s="61"/>
      <c r="BO61" s="61"/>
      <c r="BP61" s="61"/>
      <c r="CT61" s="61"/>
      <c r="CU61" s="61"/>
      <c r="CV61" s="61"/>
      <c r="CW61" s="61"/>
      <c r="CX61" s="61"/>
    </row>
    <row r="62" spans="1:102" ht="15.75" customHeight="1">
      <c r="A62" s="61"/>
      <c r="B62" s="61"/>
      <c r="C62" s="61"/>
      <c r="D62" s="61"/>
      <c r="AX62" s="61"/>
      <c r="AY62" s="61"/>
      <c r="AZ62" s="61"/>
      <c r="BN62" s="61"/>
      <c r="BO62" s="61"/>
      <c r="BP62" s="61"/>
      <c r="CT62" s="61"/>
      <c r="CU62" s="61"/>
      <c r="CV62" s="61"/>
      <c r="CW62" s="61"/>
      <c r="CX62" s="61"/>
    </row>
    <row r="63" spans="1:102" ht="15.75" customHeight="1">
      <c r="A63" s="61"/>
      <c r="B63" s="61"/>
      <c r="C63" s="61"/>
      <c r="D63" s="61"/>
      <c r="AX63" s="61"/>
      <c r="AY63" s="61"/>
      <c r="AZ63" s="61"/>
      <c r="BN63" s="61"/>
      <c r="BO63" s="61"/>
      <c r="BP63" s="61"/>
      <c r="CT63" s="61"/>
      <c r="CU63" s="61"/>
      <c r="CV63" s="61"/>
      <c r="CW63" s="61"/>
      <c r="CX63" s="61"/>
    </row>
    <row r="64" spans="1:102" ht="15.75" customHeight="1">
      <c r="A64" s="61"/>
      <c r="B64" s="61"/>
      <c r="C64" s="61"/>
      <c r="D64" s="61"/>
      <c r="AX64" s="61"/>
      <c r="AY64" s="61"/>
      <c r="AZ64" s="61"/>
      <c r="BN64" s="61"/>
      <c r="BO64" s="61"/>
      <c r="BP64" s="61"/>
      <c r="CT64" s="61"/>
      <c r="CU64" s="61"/>
      <c r="CV64" s="61"/>
      <c r="CW64" s="61"/>
      <c r="CX64" s="61"/>
    </row>
    <row r="65" spans="1:102" ht="15.75" customHeight="1">
      <c r="A65" s="61"/>
      <c r="B65" s="61"/>
      <c r="C65" s="61"/>
      <c r="D65" s="61"/>
      <c r="AX65" s="61"/>
      <c r="AY65" s="61"/>
      <c r="AZ65" s="61"/>
      <c r="BN65" s="61"/>
      <c r="BO65" s="61"/>
      <c r="BP65" s="61"/>
      <c r="CT65" s="61"/>
      <c r="CU65" s="61"/>
      <c r="CV65" s="61"/>
      <c r="CW65" s="61"/>
      <c r="CX65" s="61"/>
    </row>
    <row r="66" spans="1:102" ht="15.75" customHeight="1">
      <c r="A66" s="61"/>
      <c r="B66" s="61"/>
      <c r="C66" s="61"/>
      <c r="D66" s="61"/>
      <c r="AX66" s="61"/>
      <c r="AY66" s="61"/>
      <c r="AZ66" s="61"/>
      <c r="BN66" s="61"/>
      <c r="BO66" s="61"/>
      <c r="BP66" s="61"/>
      <c r="CT66" s="61"/>
      <c r="CU66" s="61"/>
      <c r="CV66" s="61"/>
      <c r="CW66" s="61"/>
      <c r="CX66" s="61"/>
    </row>
    <row r="67" spans="1:102" ht="15.75" customHeight="1">
      <c r="A67" s="61"/>
      <c r="B67" s="61"/>
      <c r="C67" s="61"/>
      <c r="D67" s="61"/>
      <c r="AX67" s="61"/>
      <c r="AY67" s="61"/>
      <c r="AZ67" s="61"/>
      <c r="BN67" s="61"/>
      <c r="BO67" s="61"/>
      <c r="BP67" s="61"/>
      <c r="CT67" s="61"/>
      <c r="CU67" s="61"/>
      <c r="CV67" s="61"/>
      <c r="CW67" s="61"/>
      <c r="CX67" s="61"/>
    </row>
    <row r="68" spans="1:102" ht="15.75" customHeight="1">
      <c r="A68" s="61"/>
      <c r="B68" s="61"/>
      <c r="C68" s="61"/>
      <c r="D68" s="61"/>
      <c r="AX68" s="61"/>
      <c r="AY68" s="61"/>
      <c r="AZ68" s="61"/>
      <c r="BN68" s="61"/>
      <c r="BO68" s="61"/>
      <c r="BP68" s="61"/>
      <c r="CT68" s="61"/>
      <c r="CU68" s="61"/>
      <c r="CV68" s="61"/>
      <c r="CW68" s="61"/>
      <c r="CX68" s="61"/>
    </row>
    <row r="69" spans="1:102" ht="15.75" customHeight="1">
      <c r="A69" s="61"/>
      <c r="B69" s="61"/>
      <c r="C69" s="61"/>
      <c r="D69" s="61"/>
      <c r="AX69" s="61"/>
      <c r="AY69" s="61"/>
      <c r="AZ69" s="61"/>
      <c r="BN69" s="61"/>
      <c r="BO69" s="61"/>
      <c r="BP69" s="61"/>
      <c r="CT69" s="61"/>
      <c r="CU69" s="61"/>
      <c r="CV69" s="61"/>
      <c r="CW69" s="61"/>
      <c r="CX69" s="61"/>
    </row>
    <row r="70" spans="1:102" ht="15.75" customHeight="1">
      <c r="A70" s="61"/>
      <c r="B70" s="61"/>
      <c r="C70" s="61"/>
      <c r="D70" s="61"/>
      <c r="AX70" s="61"/>
      <c r="AY70" s="61"/>
      <c r="AZ70" s="61"/>
      <c r="BN70" s="61"/>
      <c r="BO70" s="61"/>
      <c r="BP70" s="61"/>
      <c r="CT70" s="61"/>
      <c r="CU70" s="61"/>
      <c r="CV70" s="61"/>
      <c r="CW70" s="61"/>
      <c r="CX70" s="61"/>
    </row>
    <row r="71" spans="1:102" ht="15.75" customHeight="1">
      <c r="A71" s="61"/>
      <c r="B71" s="61"/>
      <c r="C71" s="61"/>
      <c r="D71" s="61"/>
      <c r="AX71" s="61"/>
      <c r="AY71" s="61"/>
      <c r="AZ71" s="61"/>
      <c r="BN71" s="61"/>
      <c r="BO71" s="61"/>
      <c r="BP71" s="61"/>
      <c r="CT71" s="61"/>
      <c r="CU71" s="61"/>
      <c r="CV71" s="61"/>
      <c r="CW71" s="61"/>
      <c r="CX71" s="61"/>
    </row>
    <row r="72" spans="1:102" ht="15.75" customHeight="1">
      <c r="A72" s="61"/>
      <c r="B72" s="61"/>
      <c r="C72" s="61"/>
      <c r="D72" s="61"/>
      <c r="AX72" s="61"/>
      <c r="AY72" s="61"/>
      <c r="AZ72" s="61"/>
      <c r="BN72" s="61"/>
      <c r="BO72" s="61"/>
      <c r="BP72" s="61"/>
      <c r="CT72" s="61"/>
      <c r="CU72" s="61"/>
      <c r="CV72" s="61"/>
      <c r="CW72" s="61"/>
      <c r="CX72" s="61"/>
    </row>
    <row r="73" spans="1:102" ht="15.75" customHeight="1">
      <c r="A73" s="61"/>
      <c r="B73" s="61"/>
      <c r="C73" s="61"/>
      <c r="D73" s="61"/>
      <c r="AX73" s="61"/>
      <c r="AY73" s="61"/>
      <c r="AZ73" s="61"/>
      <c r="BN73" s="61"/>
      <c r="BO73" s="61"/>
      <c r="BP73" s="61"/>
      <c r="CT73" s="61"/>
      <c r="CU73" s="61"/>
      <c r="CV73" s="61"/>
      <c r="CW73" s="61"/>
      <c r="CX73" s="61"/>
    </row>
    <row r="74" spans="1:102" ht="15.75" customHeight="1">
      <c r="A74" s="61"/>
      <c r="B74" s="61"/>
      <c r="C74" s="61"/>
      <c r="D74" s="61"/>
      <c r="AX74" s="61"/>
      <c r="AY74" s="61"/>
      <c r="AZ74" s="61"/>
      <c r="BN74" s="61"/>
      <c r="BO74" s="61"/>
      <c r="BP74" s="61"/>
      <c r="CT74" s="61"/>
      <c r="CU74" s="61"/>
      <c r="CV74" s="61"/>
      <c r="CW74" s="61"/>
      <c r="CX74" s="61"/>
    </row>
    <row r="75" spans="1:102" ht="15.75" customHeight="1">
      <c r="A75" s="61"/>
      <c r="B75" s="61"/>
      <c r="C75" s="61"/>
      <c r="D75" s="61"/>
      <c r="AX75" s="61"/>
      <c r="AY75" s="61"/>
      <c r="AZ75" s="61"/>
      <c r="BN75" s="61"/>
      <c r="BO75" s="61"/>
      <c r="BP75" s="61"/>
      <c r="CT75" s="61"/>
      <c r="CU75" s="61"/>
      <c r="CV75" s="61"/>
      <c r="CW75" s="61"/>
      <c r="CX75" s="61"/>
    </row>
    <row r="76" spans="1:102" ht="15.75" customHeight="1">
      <c r="A76" s="61"/>
      <c r="B76" s="61"/>
      <c r="C76" s="61"/>
      <c r="D76" s="61"/>
      <c r="AX76" s="61"/>
      <c r="AY76" s="61"/>
      <c r="AZ76" s="61"/>
      <c r="BN76" s="61"/>
      <c r="BO76" s="61"/>
      <c r="BP76" s="61"/>
      <c r="CT76" s="61"/>
      <c r="CU76" s="61"/>
      <c r="CV76" s="61"/>
      <c r="CW76" s="61"/>
      <c r="CX76" s="61"/>
    </row>
    <row r="77" spans="1:102" ht="15.75" customHeight="1">
      <c r="A77" s="61"/>
      <c r="B77" s="61"/>
      <c r="C77" s="61"/>
      <c r="D77" s="61"/>
      <c r="AX77" s="61"/>
      <c r="AY77" s="61"/>
      <c r="AZ77" s="61"/>
      <c r="BN77" s="61"/>
      <c r="BO77" s="61"/>
      <c r="BP77" s="61"/>
      <c r="CT77" s="61"/>
      <c r="CU77" s="61"/>
      <c r="CV77" s="61"/>
      <c r="CW77" s="61"/>
      <c r="CX77" s="61"/>
    </row>
    <row r="78" spans="1:102" ht="15.75" customHeight="1">
      <c r="A78" s="61"/>
      <c r="B78" s="61"/>
      <c r="C78" s="61"/>
      <c r="D78" s="61"/>
      <c r="AX78" s="61"/>
      <c r="AY78" s="61"/>
      <c r="AZ78" s="61"/>
      <c r="BN78" s="61"/>
      <c r="BO78" s="61"/>
      <c r="BP78" s="61"/>
      <c r="CT78" s="61"/>
      <c r="CU78" s="61"/>
      <c r="CV78" s="61"/>
      <c r="CW78" s="61"/>
      <c r="CX78" s="61"/>
    </row>
    <row r="79" spans="1:102" ht="15.75" customHeight="1">
      <c r="A79" s="61"/>
      <c r="B79" s="61"/>
      <c r="C79" s="61"/>
      <c r="D79" s="61"/>
      <c r="AX79" s="61"/>
      <c r="AY79" s="61"/>
      <c r="AZ79" s="61"/>
      <c r="BN79" s="61"/>
      <c r="BO79" s="61"/>
      <c r="BP79" s="61"/>
      <c r="CT79" s="61"/>
      <c r="CU79" s="61"/>
      <c r="CV79" s="61"/>
      <c r="CW79" s="61"/>
      <c r="CX79" s="61"/>
    </row>
    <row r="80" spans="1:102" ht="15.75" customHeight="1">
      <c r="A80" s="61"/>
      <c r="B80" s="61"/>
      <c r="C80" s="61"/>
      <c r="D80" s="61"/>
      <c r="AX80" s="61"/>
      <c r="AY80" s="61"/>
      <c r="AZ80" s="61"/>
      <c r="BN80" s="61"/>
      <c r="BO80" s="61"/>
      <c r="BP80" s="61"/>
      <c r="CT80" s="61"/>
      <c r="CU80" s="61"/>
      <c r="CV80" s="61"/>
      <c r="CW80" s="61"/>
      <c r="CX80" s="61"/>
    </row>
    <row r="81" spans="1:102" ht="15.75" customHeight="1">
      <c r="A81" s="61"/>
      <c r="B81" s="61"/>
      <c r="C81" s="61"/>
      <c r="D81" s="61"/>
      <c r="AX81" s="61"/>
      <c r="AY81" s="61"/>
      <c r="AZ81" s="61"/>
      <c r="BN81" s="61"/>
      <c r="BO81" s="61"/>
      <c r="BP81" s="61"/>
      <c r="CT81" s="61"/>
      <c r="CU81" s="61"/>
      <c r="CV81" s="61"/>
      <c r="CW81" s="61"/>
      <c r="CX81" s="61"/>
    </row>
    <row r="82" spans="1:102" ht="15.75" customHeight="1">
      <c r="A82" s="61"/>
      <c r="B82" s="61"/>
      <c r="C82" s="61"/>
      <c r="D82" s="61"/>
      <c r="AX82" s="61"/>
      <c r="AY82" s="61"/>
      <c r="AZ82" s="61"/>
      <c r="BN82" s="61"/>
      <c r="BO82" s="61"/>
      <c r="BP82" s="61"/>
      <c r="CT82" s="61"/>
      <c r="CU82" s="61"/>
      <c r="CV82" s="61"/>
      <c r="CW82" s="61"/>
      <c r="CX82" s="61"/>
    </row>
    <row r="83" spans="1:102" ht="15.75" customHeight="1">
      <c r="A83" s="61"/>
      <c r="B83" s="61"/>
      <c r="C83" s="61"/>
      <c r="D83" s="61"/>
      <c r="AX83" s="61"/>
      <c r="AY83" s="61"/>
      <c r="AZ83" s="61"/>
      <c r="BN83" s="61"/>
      <c r="BO83" s="61"/>
      <c r="BP83" s="61"/>
      <c r="CT83" s="61"/>
      <c r="CU83" s="61"/>
      <c r="CV83" s="61"/>
      <c r="CW83" s="61"/>
      <c r="CX83" s="61"/>
    </row>
    <row r="84" spans="1:102" ht="15.75" customHeight="1">
      <c r="A84" s="61"/>
      <c r="B84" s="61"/>
      <c r="C84" s="61"/>
      <c r="D84" s="61"/>
      <c r="AX84" s="61"/>
      <c r="AY84" s="61"/>
      <c r="AZ84" s="61"/>
      <c r="BN84" s="61"/>
      <c r="BO84" s="61"/>
      <c r="BP84" s="61"/>
      <c r="CT84" s="61"/>
      <c r="CU84" s="61"/>
      <c r="CV84" s="61"/>
      <c r="CW84" s="61"/>
      <c r="CX84" s="61"/>
    </row>
    <row r="85" spans="1:102" ht="15.75" customHeight="1">
      <c r="A85" s="61"/>
      <c r="B85" s="61"/>
      <c r="C85" s="61"/>
      <c r="D85" s="61"/>
      <c r="AX85" s="61"/>
      <c r="AY85" s="61"/>
      <c r="AZ85" s="61"/>
      <c r="BN85" s="61"/>
      <c r="BO85" s="61"/>
      <c r="BP85" s="61"/>
      <c r="CT85" s="61"/>
      <c r="CU85" s="61"/>
      <c r="CV85" s="61"/>
      <c r="CW85" s="61"/>
      <c r="CX85" s="61"/>
    </row>
    <row r="86" spans="1:102" ht="15.75" customHeight="1">
      <c r="A86" s="61"/>
      <c r="B86" s="61"/>
      <c r="C86" s="61"/>
      <c r="D86" s="61"/>
      <c r="AX86" s="61"/>
      <c r="AY86" s="61"/>
      <c r="AZ86" s="61"/>
      <c r="BN86" s="61"/>
      <c r="BO86" s="61"/>
      <c r="BP86" s="61"/>
      <c r="CT86" s="61"/>
      <c r="CU86" s="61"/>
      <c r="CV86" s="61"/>
      <c r="CW86" s="61"/>
      <c r="CX86" s="61"/>
    </row>
    <row r="87" spans="1:102" ht="15.75" customHeight="1">
      <c r="A87" s="61"/>
      <c r="B87" s="61"/>
      <c r="C87" s="61"/>
      <c r="D87" s="61"/>
      <c r="AX87" s="61"/>
      <c r="AY87" s="61"/>
      <c r="AZ87" s="61"/>
      <c r="BN87" s="61"/>
      <c r="BO87" s="61"/>
      <c r="BP87" s="61"/>
      <c r="CT87" s="61"/>
      <c r="CU87" s="61"/>
      <c r="CV87" s="61"/>
      <c r="CW87" s="61"/>
      <c r="CX87" s="61"/>
    </row>
    <row r="88" spans="1:102" ht="15.75" customHeight="1">
      <c r="A88" s="61"/>
      <c r="B88" s="61"/>
      <c r="C88" s="61"/>
      <c r="D88" s="61"/>
      <c r="AX88" s="61"/>
      <c r="AY88" s="61"/>
      <c r="AZ88" s="61"/>
      <c r="BN88" s="61"/>
      <c r="BO88" s="61"/>
      <c r="BP88" s="61"/>
      <c r="CT88" s="61"/>
      <c r="CU88" s="61"/>
      <c r="CV88" s="61"/>
      <c r="CW88" s="61"/>
      <c r="CX88" s="61"/>
    </row>
    <row r="89" spans="1:102" ht="15.75" customHeight="1">
      <c r="A89" s="61"/>
      <c r="B89" s="61"/>
      <c r="C89" s="61"/>
      <c r="D89" s="61"/>
      <c r="AX89" s="61"/>
      <c r="AY89" s="61"/>
      <c r="AZ89" s="61"/>
      <c r="BN89" s="61"/>
      <c r="BO89" s="61"/>
      <c r="BP89" s="61"/>
      <c r="CT89" s="61"/>
      <c r="CU89" s="61"/>
      <c r="CV89" s="61"/>
      <c r="CW89" s="61"/>
      <c r="CX89" s="61"/>
    </row>
    <row r="90" spans="1:102" ht="15.75" customHeight="1">
      <c r="A90" s="61"/>
      <c r="B90" s="61"/>
      <c r="C90" s="61"/>
      <c r="D90" s="61"/>
      <c r="AX90" s="61"/>
      <c r="AY90" s="61"/>
      <c r="AZ90" s="61"/>
      <c r="BN90" s="61"/>
      <c r="BO90" s="61"/>
      <c r="BP90" s="61"/>
      <c r="CT90" s="61"/>
      <c r="CU90" s="61"/>
      <c r="CV90" s="61"/>
      <c r="CW90" s="61"/>
      <c r="CX90" s="61"/>
    </row>
    <row r="91" spans="1:102" ht="15.75" customHeight="1">
      <c r="A91" s="61"/>
      <c r="B91" s="61"/>
      <c r="C91" s="61"/>
      <c r="D91" s="61"/>
      <c r="AX91" s="61"/>
      <c r="AY91" s="61"/>
      <c r="AZ91" s="61"/>
      <c r="BN91" s="61"/>
      <c r="BO91" s="61"/>
      <c r="BP91" s="61"/>
      <c r="CT91" s="61"/>
      <c r="CU91" s="61"/>
      <c r="CV91" s="61"/>
      <c r="CW91" s="61"/>
      <c r="CX91" s="61"/>
    </row>
    <row r="92" spans="1:102" ht="15.75" customHeight="1">
      <c r="A92" s="61"/>
      <c r="B92" s="61"/>
      <c r="C92" s="61"/>
      <c r="D92" s="61"/>
      <c r="AX92" s="61"/>
      <c r="AY92" s="61"/>
      <c r="AZ92" s="61"/>
      <c r="BN92" s="61"/>
      <c r="BO92" s="61"/>
      <c r="BP92" s="61"/>
      <c r="CT92" s="61"/>
      <c r="CU92" s="61"/>
      <c r="CV92" s="61"/>
      <c r="CW92" s="61"/>
      <c r="CX92" s="61"/>
    </row>
    <row r="93" spans="1:102" ht="15.75" customHeight="1">
      <c r="A93" s="61"/>
      <c r="B93" s="61"/>
      <c r="C93" s="61"/>
      <c r="D93" s="61"/>
      <c r="AX93" s="61"/>
      <c r="AY93" s="61"/>
      <c r="AZ93" s="61"/>
      <c r="BN93" s="61"/>
      <c r="BO93" s="61"/>
      <c r="BP93" s="61"/>
      <c r="CT93" s="61"/>
      <c r="CU93" s="61"/>
      <c r="CV93" s="61"/>
      <c r="CW93" s="61"/>
      <c r="CX93" s="61"/>
    </row>
    <row r="94" spans="1:102" ht="15.75" customHeight="1">
      <c r="A94" s="61"/>
      <c r="B94" s="61"/>
      <c r="C94" s="61"/>
      <c r="D94" s="61"/>
      <c r="AX94" s="61"/>
      <c r="AY94" s="61"/>
      <c r="AZ94" s="61"/>
      <c r="BN94" s="61"/>
      <c r="BO94" s="61"/>
      <c r="BP94" s="61"/>
      <c r="CT94" s="61"/>
      <c r="CU94" s="61"/>
      <c r="CV94" s="61"/>
      <c r="CW94" s="61"/>
      <c r="CX94" s="61"/>
    </row>
    <row r="95" spans="1:102" ht="15.75" customHeight="1">
      <c r="A95" s="61"/>
      <c r="B95" s="61"/>
      <c r="C95" s="61"/>
      <c r="D95" s="61"/>
      <c r="AX95" s="61"/>
      <c r="AY95" s="61"/>
      <c r="AZ95" s="61"/>
      <c r="BN95" s="61"/>
      <c r="BO95" s="61"/>
      <c r="BP95" s="61"/>
      <c r="CT95" s="61"/>
      <c r="CU95" s="61"/>
      <c r="CV95" s="61"/>
      <c r="CW95" s="61"/>
      <c r="CX95" s="61"/>
    </row>
    <row r="96" spans="1:102" ht="15.75" customHeight="1">
      <c r="A96" s="61"/>
      <c r="B96" s="61"/>
      <c r="C96" s="61"/>
      <c r="D96" s="61"/>
      <c r="AX96" s="61"/>
      <c r="AY96" s="61"/>
      <c r="AZ96" s="61"/>
      <c r="BN96" s="61"/>
      <c r="BO96" s="61"/>
      <c r="BP96" s="61"/>
      <c r="CT96" s="61"/>
      <c r="CU96" s="61"/>
      <c r="CV96" s="61"/>
      <c r="CW96" s="61"/>
      <c r="CX96" s="61"/>
    </row>
    <row r="97" spans="1:102" ht="15.75" customHeight="1">
      <c r="A97" s="61"/>
      <c r="B97" s="61"/>
      <c r="C97" s="61"/>
      <c r="D97" s="61"/>
      <c r="AX97" s="61"/>
      <c r="AY97" s="61"/>
      <c r="AZ97" s="61"/>
      <c r="BN97" s="61"/>
      <c r="BO97" s="61"/>
      <c r="BP97" s="61"/>
      <c r="CT97" s="61"/>
      <c r="CU97" s="61"/>
      <c r="CV97" s="61"/>
      <c r="CW97" s="61"/>
      <c r="CX97" s="61"/>
    </row>
    <row r="98" spans="1:102" ht="15.75" customHeight="1">
      <c r="A98" s="61"/>
      <c r="B98" s="61"/>
      <c r="C98" s="61"/>
      <c r="D98" s="61"/>
      <c r="AX98" s="61"/>
      <c r="AY98" s="61"/>
      <c r="AZ98" s="61"/>
      <c r="BN98" s="61"/>
      <c r="BO98" s="61"/>
      <c r="BP98" s="61"/>
      <c r="CT98" s="61"/>
      <c r="CU98" s="61"/>
      <c r="CV98" s="61"/>
      <c r="CW98" s="61"/>
      <c r="CX98" s="61"/>
    </row>
    <row r="99" spans="1:102" ht="15.75" customHeight="1">
      <c r="A99" s="61"/>
      <c r="B99" s="61"/>
      <c r="C99" s="61"/>
      <c r="D99" s="61"/>
      <c r="AX99" s="61"/>
      <c r="AY99" s="61"/>
      <c r="AZ99" s="61"/>
      <c r="BN99" s="61"/>
      <c r="BO99" s="61"/>
      <c r="BP99" s="61"/>
      <c r="CT99" s="61"/>
      <c r="CU99" s="61"/>
      <c r="CV99" s="61"/>
      <c r="CW99" s="61"/>
      <c r="CX99" s="61"/>
    </row>
    <row r="100" spans="1:102" ht="15.75" customHeight="1">
      <c r="A100" s="61"/>
      <c r="B100" s="61"/>
      <c r="C100" s="61"/>
      <c r="D100" s="61"/>
      <c r="AX100" s="61"/>
      <c r="AY100" s="61"/>
      <c r="AZ100" s="61"/>
      <c r="BN100" s="61"/>
      <c r="BO100" s="61"/>
      <c r="BP100" s="61"/>
      <c r="CT100" s="61"/>
      <c r="CU100" s="61"/>
      <c r="CV100" s="61"/>
      <c r="CW100" s="61"/>
      <c r="CX100" s="61"/>
    </row>
    <row r="101" spans="1:102" ht="15.75" customHeight="1">
      <c r="A101" s="61"/>
      <c r="B101" s="61"/>
      <c r="C101" s="61"/>
      <c r="D101" s="61"/>
      <c r="AX101" s="61"/>
      <c r="AY101" s="61"/>
      <c r="AZ101" s="61"/>
      <c r="BN101" s="61"/>
      <c r="BO101" s="61"/>
      <c r="BP101" s="61"/>
      <c r="CT101" s="61"/>
      <c r="CU101" s="61"/>
      <c r="CV101" s="61"/>
      <c r="CW101" s="61"/>
      <c r="CX101" s="61"/>
    </row>
    <row r="102" spans="1:102" ht="15.75" customHeight="1">
      <c r="A102" s="61"/>
      <c r="B102" s="61"/>
      <c r="C102" s="61"/>
      <c r="D102" s="61"/>
      <c r="AX102" s="61"/>
      <c r="AY102" s="61"/>
      <c r="AZ102" s="61"/>
      <c r="BN102" s="61"/>
      <c r="BO102" s="61"/>
      <c r="BP102" s="61"/>
      <c r="CT102" s="61"/>
      <c r="CU102" s="61"/>
      <c r="CV102" s="61"/>
      <c r="CW102" s="61"/>
      <c r="CX102" s="61"/>
    </row>
    <row r="103" spans="1:102" ht="15.75" customHeight="1">
      <c r="A103" s="61"/>
      <c r="B103" s="61"/>
      <c r="C103" s="61"/>
      <c r="D103" s="61"/>
      <c r="AX103" s="61"/>
      <c r="AY103" s="61"/>
      <c r="AZ103" s="61"/>
      <c r="BN103" s="61"/>
      <c r="BO103" s="61"/>
      <c r="BP103" s="61"/>
      <c r="CT103" s="61"/>
      <c r="CU103" s="61"/>
      <c r="CV103" s="61"/>
      <c r="CW103" s="61"/>
      <c r="CX103" s="61"/>
    </row>
    <row r="104" spans="1:102" ht="15.75" customHeight="1">
      <c r="A104" s="61"/>
      <c r="B104" s="61"/>
      <c r="C104" s="61"/>
      <c r="D104" s="61"/>
      <c r="AX104" s="61"/>
      <c r="AY104" s="61"/>
      <c r="AZ104" s="61"/>
      <c r="BN104" s="61"/>
      <c r="BO104" s="61"/>
      <c r="BP104" s="61"/>
      <c r="CT104" s="61"/>
      <c r="CU104" s="61"/>
      <c r="CV104" s="61"/>
      <c r="CW104" s="61"/>
      <c r="CX104" s="61"/>
    </row>
    <row r="105" spans="1:102" ht="15.75" customHeight="1">
      <c r="A105" s="61"/>
      <c r="B105" s="61"/>
      <c r="C105" s="61"/>
      <c r="D105" s="61"/>
      <c r="AX105" s="61"/>
      <c r="AY105" s="61"/>
      <c r="AZ105" s="61"/>
      <c r="BN105" s="61"/>
      <c r="BO105" s="61"/>
      <c r="BP105" s="61"/>
      <c r="CT105" s="61"/>
      <c r="CU105" s="61"/>
      <c r="CV105" s="61"/>
      <c r="CW105" s="61"/>
      <c r="CX105" s="61"/>
    </row>
    <row r="106" spans="1:102" ht="15.75" customHeight="1">
      <c r="A106" s="61"/>
      <c r="B106" s="61"/>
      <c r="C106" s="61"/>
      <c r="D106" s="61"/>
      <c r="AX106" s="61"/>
      <c r="AY106" s="61"/>
      <c r="AZ106" s="61"/>
      <c r="BN106" s="61"/>
      <c r="BO106" s="61"/>
      <c r="BP106" s="61"/>
      <c r="CT106" s="61"/>
      <c r="CU106" s="61"/>
      <c r="CV106" s="61"/>
      <c r="CW106" s="61"/>
      <c r="CX106" s="61"/>
    </row>
    <row r="107" spans="1:102" ht="15.75" customHeight="1">
      <c r="A107" s="61"/>
      <c r="B107" s="61"/>
      <c r="C107" s="61"/>
      <c r="D107" s="61"/>
      <c r="AX107" s="61"/>
      <c r="AY107" s="61"/>
      <c r="AZ107" s="61"/>
      <c r="BN107" s="61"/>
      <c r="BO107" s="61"/>
      <c r="BP107" s="61"/>
      <c r="CT107" s="61"/>
      <c r="CU107" s="61"/>
      <c r="CV107" s="61"/>
      <c r="CW107" s="61"/>
      <c r="CX107" s="61"/>
    </row>
    <row r="108" spans="1:102" ht="15.75" customHeight="1">
      <c r="A108" s="61"/>
      <c r="B108" s="61"/>
      <c r="C108" s="61"/>
      <c r="D108" s="61"/>
      <c r="AX108" s="61"/>
      <c r="AY108" s="61"/>
      <c r="AZ108" s="61"/>
      <c r="BN108" s="61"/>
      <c r="BO108" s="61"/>
      <c r="BP108" s="61"/>
      <c r="CT108" s="61"/>
      <c r="CU108" s="61"/>
      <c r="CV108" s="61"/>
      <c r="CW108" s="61"/>
      <c r="CX108" s="61"/>
    </row>
    <row r="109" spans="1:102" ht="15.75" customHeight="1">
      <c r="A109" s="61"/>
      <c r="B109" s="61"/>
      <c r="C109" s="61"/>
      <c r="D109" s="61"/>
      <c r="AX109" s="61"/>
      <c r="AY109" s="61"/>
      <c r="AZ109" s="61"/>
      <c r="BN109" s="61"/>
      <c r="BO109" s="61"/>
      <c r="BP109" s="61"/>
      <c r="CT109" s="61"/>
      <c r="CU109" s="61"/>
      <c r="CV109" s="61"/>
      <c r="CW109" s="61"/>
      <c r="CX109" s="61"/>
    </row>
    <row r="110" spans="1:102" ht="15.75" customHeight="1">
      <c r="A110" s="61"/>
      <c r="B110" s="61"/>
      <c r="C110" s="61"/>
      <c r="D110" s="61"/>
      <c r="AX110" s="61"/>
      <c r="AY110" s="61"/>
      <c r="AZ110" s="61"/>
      <c r="BN110" s="61"/>
      <c r="BO110" s="61"/>
      <c r="BP110" s="61"/>
      <c r="CT110" s="61"/>
      <c r="CU110" s="61"/>
      <c r="CV110" s="61"/>
      <c r="CW110" s="61"/>
      <c r="CX110" s="61"/>
    </row>
    <row r="111" spans="1:102" ht="15.75" customHeight="1">
      <c r="A111" s="61"/>
      <c r="B111" s="61"/>
      <c r="C111" s="61"/>
      <c r="D111" s="61"/>
      <c r="AX111" s="61"/>
      <c r="AY111" s="61"/>
      <c r="AZ111" s="61"/>
      <c r="BN111" s="61"/>
      <c r="BO111" s="61"/>
      <c r="BP111" s="61"/>
      <c r="CT111" s="61"/>
      <c r="CU111" s="61"/>
      <c r="CV111" s="61"/>
      <c r="CW111" s="61"/>
      <c r="CX111" s="61"/>
    </row>
    <row r="112" spans="1:102" ht="15.75" customHeight="1">
      <c r="A112" s="61"/>
      <c r="B112" s="61"/>
      <c r="C112" s="61"/>
      <c r="D112" s="61"/>
      <c r="AX112" s="61"/>
      <c r="AY112" s="61"/>
      <c r="AZ112" s="61"/>
      <c r="BN112" s="61"/>
      <c r="BO112" s="61"/>
      <c r="BP112" s="61"/>
      <c r="CT112" s="61"/>
      <c r="CU112" s="61"/>
      <c r="CV112" s="61"/>
      <c r="CW112" s="61"/>
      <c r="CX112" s="61"/>
    </row>
    <row r="113" spans="1:102" ht="15.75" customHeight="1">
      <c r="A113" s="61"/>
      <c r="B113" s="61"/>
      <c r="C113" s="61"/>
      <c r="D113" s="61"/>
      <c r="AX113" s="61"/>
      <c r="AY113" s="61"/>
      <c r="AZ113" s="61"/>
      <c r="BN113" s="61"/>
      <c r="BO113" s="61"/>
      <c r="BP113" s="61"/>
      <c r="CT113" s="61"/>
      <c r="CU113" s="61"/>
      <c r="CV113" s="61"/>
      <c r="CW113" s="61"/>
      <c r="CX113" s="61"/>
    </row>
    <row r="114" spans="1:102" ht="15.75" customHeight="1">
      <c r="A114" s="61"/>
      <c r="B114" s="61"/>
      <c r="C114" s="61"/>
      <c r="D114" s="61"/>
      <c r="AX114" s="61"/>
      <c r="AY114" s="61"/>
      <c r="AZ114" s="61"/>
      <c r="BN114" s="61"/>
      <c r="BO114" s="61"/>
      <c r="BP114" s="61"/>
      <c r="CT114" s="61"/>
      <c r="CU114" s="61"/>
      <c r="CV114" s="61"/>
      <c r="CW114" s="61"/>
      <c r="CX114" s="61"/>
    </row>
    <row r="115" spans="1:102" ht="15.75" customHeight="1">
      <c r="A115" s="61"/>
      <c r="B115" s="61"/>
      <c r="C115" s="61"/>
      <c r="D115" s="61"/>
      <c r="AX115" s="61"/>
      <c r="AY115" s="61"/>
      <c r="AZ115" s="61"/>
      <c r="BN115" s="61"/>
      <c r="BO115" s="61"/>
      <c r="BP115" s="61"/>
      <c r="CT115" s="61"/>
      <c r="CU115" s="61"/>
      <c r="CV115" s="61"/>
      <c r="CW115" s="61"/>
      <c r="CX115" s="61"/>
    </row>
    <row r="116" spans="1:102" ht="15.75" customHeight="1">
      <c r="A116" s="61"/>
      <c r="B116" s="61"/>
      <c r="C116" s="61"/>
      <c r="D116" s="61"/>
      <c r="AX116" s="61"/>
      <c r="AY116" s="61"/>
      <c r="AZ116" s="61"/>
      <c r="BN116" s="61"/>
      <c r="BO116" s="61"/>
      <c r="BP116" s="61"/>
      <c r="CT116" s="61"/>
      <c r="CU116" s="61"/>
      <c r="CV116" s="61"/>
      <c r="CW116" s="61"/>
      <c r="CX116" s="61"/>
    </row>
    <row r="117" spans="1:102" ht="15.75" customHeight="1">
      <c r="A117" s="61"/>
      <c r="B117" s="61"/>
      <c r="C117" s="61"/>
      <c r="D117" s="61"/>
      <c r="AX117" s="61"/>
      <c r="AY117" s="61"/>
      <c r="AZ117" s="61"/>
      <c r="BN117" s="61"/>
      <c r="BO117" s="61"/>
      <c r="BP117" s="61"/>
      <c r="CT117" s="61"/>
      <c r="CU117" s="61"/>
      <c r="CV117" s="61"/>
      <c r="CW117" s="61"/>
      <c r="CX117" s="61"/>
    </row>
    <row r="118" spans="1:102" ht="15.75" customHeight="1">
      <c r="A118" s="61"/>
      <c r="B118" s="61"/>
      <c r="C118" s="61"/>
      <c r="D118" s="61"/>
      <c r="AX118" s="61"/>
      <c r="AY118" s="61"/>
      <c r="AZ118" s="61"/>
      <c r="BN118" s="61"/>
      <c r="BO118" s="61"/>
      <c r="BP118" s="61"/>
      <c r="CT118" s="61"/>
      <c r="CU118" s="61"/>
      <c r="CV118" s="61"/>
      <c r="CW118" s="61"/>
      <c r="CX118" s="61"/>
    </row>
    <row r="119" spans="1:102" ht="15.75" customHeight="1">
      <c r="A119" s="61"/>
      <c r="B119" s="61"/>
      <c r="C119" s="61"/>
      <c r="D119" s="61"/>
      <c r="AX119" s="61"/>
      <c r="AY119" s="61"/>
      <c r="AZ119" s="61"/>
      <c r="BN119" s="61"/>
      <c r="BO119" s="61"/>
      <c r="BP119" s="61"/>
      <c r="CT119" s="61"/>
      <c r="CU119" s="61"/>
      <c r="CV119" s="61"/>
      <c r="CW119" s="61"/>
      <c r="CX119" s="61"/>
    </row>
    <row r="120" spans="1:102" ht="15.75" customHeight="1">
      <c r="A120" s="61"/>
      <c r="B120" s="61"/>
      <c r="C120" s="61"/>
      <c r="D120" s="61"/>
      <c r="AX120" s="61"/>
      <c r="AY120" s="61"/>
      <c r="AZ120" s="61"/>
      <c r="BN120" s="61"/>
      <c r="BO120" s="61"/>
      <c r="BP120" s="61"/>
      <c r="CT120" s="61"/>
      <c r="CU120" s="61"/>
      <c r="CV120" s="61"/>
      <c r="CW120" s="61"/>
      <c r="CX120" s="61"/>
    </row>
    <row r="121" spans="1:102" ht="15.75" customHeight="1">
      <c r="A121" s="61"/>
      <c r="B121" s="61"/>
      <c r="C121" s="61"/>
      <c r="D121" s="61"/>
      <c r="AX121" s="61"/>
      <c r="AY121" s="61"/>
      <c r="AZ121" s="61"/>
      <c r="BN121" s="61"/>
      <c r="BO121" s="61"/>
      <c r="BP121" s="61"/>
      <c r="CT121" s="61"/>
      <c r="CU121" s="61"/>
      <c r="CV121" s="61"/>
      <c r="CW121" s="61"/>
      <c r="CX121" s="61"/>
    </row>
    <row r="122" spans="1:102" ht="15.75" customHeight="1">
      <c r="A122" s="61"/>
      <c r="B122" s="61"/>
      <c r="C122" s="61"/>
      <c r="D122" s="61"/>
      <c r="AX122" s="61"/>
      <c r="AY122" s="61"/>
      <c r="AZ122" s="61"/>
      <c r="BN122" s="61"/>
      <c r="BO122" s="61"/>
      <c r="BP122" s="61"/>
      <c r="CT122" s="61"/>
      <c r="CU122" s="61"/>
      <c r="CV122" s="61"/>
      <c r="CW122" s="61"/>
      <c r="CX122" s="61"/>
    </row>
    <row r="123" spans="1:102" ht="15.75" customHeight="1">
      <c r="A123" s="61"/>
      <c r="B123" s="61"/>
      <c r="C123" s="61"/>
      <c r="D123" s="61"/>
      <c r="AX123" s="61"/>
      <c r="AY123" s="61"/>
      <c r="AZ123" s="61"/>
      <c r="BN123" s="61"/>
      <c r="BO123" s="61"/>
      <c r="BP123" s="61"/>
      <c r="CT123" s="61"/>
      <c r="CU123" s="61"/>
      <c r="CV123" s="61"/>
      <c r="CW123" s="61"/>
      <c r="CX123" s="61"/>
    </row>
    <row r="124" spans="1:102" ht="15.75" customHeight="1">
      <c r="A124" s="61"/>
      <c r="B124" s="61"/>
      <c r="C124" s="61"/>
      <c r="D124" s="61"/>
      <c r="AX124" s="61"/>
      <c r="AY124" s="61"/>
      <c r="AZ124" s="61"/>
      <c r="BN124" s="61"/>
      <c r="BO124" s="61"/>
      <c r="BP124" s="61"/>
      <c r="CT124" s="61"/>
      <c r="CU124" s="61"/>
      <c r="CV124" s="61"/>
      <c r="CW124" s="61"/>
      <c r="CX124" s="61"/>
    </row>
    <row r="125" spans="1:102" ht="15.75" customHeight="1">
      <c r="A125" s="61"/>
      <c r="B125" s="61"/>
      <c r="C125" s="61"/>
      <c r="D125" s="61"/>
      <c r="AX125" s="61"/>
      <c r="AY125" s="61"/>
      <c r="AZ125" s="61"/>
      <c r="BN125" s="61"/>
      <c r="BO125" s="61"/>
      <c r="BP125" s="61"/>
      <c r="CT125" s="61"/>
      <c r="CU125" s="61"/>
      <c r="CV125" s="61"/>
      <c r="CW125" s="61"/>
      <c r="CX125" s="61"/>
    </row>
    <row r="126" spans="1:102" ht="15.75" customHeight="1">
      <c r="A126" s="61"/>
      <c r="B126" s="61"/>
      <c r="C126" s="61"/>
      <c r="D126" s="61"/>
      <c r="AX126" s="61"/>
      <c r="AY126" s="61"/>
      <c r="AZ126" s="61"/>
      <c r="BN126" s="61"/>
      <c r="BO126" s="61"/>
      <c r="BP126" s="61"/>
      <c r="CT126" s="61"/>
      <c r="CU126" s="61"/>
      <c r="CV126" s="61"/>
      <c r="CW126" s="61"/>
      <c r="CX126" s="61"/>
    </row>
    <row r="127" spans="1:102" ht="15.75" customHeight="1">
      <c r="A127" s="61"/>
      <c r="B127" s="61"/>
      <c r="C127" s="61"/>
      <c r="D127" s="61"/>
      <c r="AX127" s="61"/>
      <c r="AY127" s="61"/>
      <c r="AZ127" s="61"/>
      <c r="BN127" s="61"/>
      <c r="BO127" s="61"/>
      <c r="BP127" s="61"/>
      <c r="CT127" s="61"/>
      <c r="CU127" s="61"/>
      <c r="CV127" s="61"/>
      <c r="CW127" s="61"/>
      <c r="CX127" s="61"/>
    </row>
    <row r="128" spans="1:102" ht="15.75" customHeight="1">
      <c r="A128" s="61"/>
      <c r="B128" s="61"/>
      <c r="C128" s="61"/>
      <c r="D128" s="61"/>
      <c r="AX128" s="61"/>
      <c r="AY128" s="61"/>
      <c r="AZ128" s="61"/>
      <c r="BN128" s="61"/>
      <c r="BO128" s="61"/>
      <c r="BP128" s="61"/>
      <c r="CT128" s="61"/>
      <c r="CU128" s="61"/>
      <c r="CV128" s="61"/>
      <c r="CW128" s="61"/>
      <c r="CX128" s="61"/>
    </row>
    <row r="129" spans="1:102" ht="15.75" customHeight="1">
      <c r="A129" s="61"/>
      <c r="B129" s="61"/>
      <c r="C129" s="61"/>
      <c r="D129" s="61"/>
      <c r="AX129" s="61"/>
      <c r="AY129" s="61"/>
      <c r="AZ129" s="61"/>
      <c r="BN129" s="61"/>
      <c r="BO129" s="61"/>
      <c r="BP129" s="61"/>
      <c r="CT129" s="61"/>
      <c r="CU129" s="61"/>
      <c r="CV129" s="61"/>
      <c r="CW129" s="61"/>
      <c r="CX129" s="61"/>
    </row>
    <row r="130" spans="1:102" ht="15.75" customHeight="1">
      <c r="A130" s="61"/>
      <c r="B130" s="61"/>
      <c r="C130" s="61"/>
      <c r="D130" s="61"/>
      <c r="AX130" s="61"/>
      <c r="AY130" s="61"/>
      <c r="AZ130" s="61"/>
      <c r="BN130" s="61"/>
      <c r="BO130" s="61"/>
      <c r="BP130" s="61"/>
      <c r="CT130" s="61"/>
      <c r="CU130" s="61"/>
      <c r="CV130" s="61"/>
      <c r="CW130" s="61"/>
      <c r="CX130" s="61"/>
    </row>
    <row r="131" spans="1:102" ht="15.75" customHeight="1">
      <c r="A131" s="61"/>
      <c r="B131" s="61"/>
      <c r="C131" s="61"/>
      <c r="D131" s="61"/>
      <c r="AX131" s="61"/>
      <c r="AY131" s="61"/>
      <c r="AZ131" s="61"/>
      <c r="BN131" s="61"/>
      <c r="BO131" s="61"/>
      <c r="BP131" s="61"/>
      <c r="CT131" s="61"/>
      <c r="CU131" s="61"/>
      <c r="CV131" s="61"/>
      <c r="CW131" s="61"/>
      <c r="CX131" s="61"/>
    </row>
    <row r="132" spans="1:102" ht="15.75" customHeight="1">
      <c r="A132" s="61"/>
      <c r="B132" s="61"/>
      <c r="C132" s="61"/>
      <c r="D132" s="61"/>
      <c r="AX132" s="61"/>
      <c r="AY132" s="61"/>
      <c r="AZ132" s="61"/>
      <c r="BN132" s="61"/>
      <c r="BO132" s="61"/>
      <c r="BP132" s="61"/>
      <c r="CT132" s="61"/>
      <c r="CU132" s="61"/>
      <c r="CV132" s="61"/>
      <c r="CW132" s="61"/>
      <c r="CX132" s="61"/>
    </row>
    <row r="133" spans="1:102" ht="15.75" customHeight="1">
      <c r="A133" s="61"/>
      <c r="B133" s="61"/>
      <c r="C133" s="61"/>
      <c r="D133" s="61"/>
      <c r="AX133" s="61"/>
      <c r="AY133" s="61"/>
      <c r="AZ133" s="61"/>
      <c r="BN133" s="61"/>
      <c r="BO133" s="61"/>
      <c r="BP133" s="61"/>
      <c r="CT133" s="61"/>
      <c r="CU133" s="61"/>
      <c r="CV133" s="61"/>
      <c r="CW133" s="61"/>
      <c r="CX133" s="61"/>
    </row>
    <row r="134" spans="1:102" ht="15.75" customHeight="1">
      <c r="A134" s="61"/>
      <c r="B134" s="61"/>
      <c r="C134" s="61"/>
      <c r="D134" s="61"/>
      <c r="AX134" s="61"/>
      <c r="AY134" s="61"/>
      <c r="AZ134" s="61"/>
      <c r="BN134" s="61"/>
      <c r="BO134" s="61"/>
      <c r="BP134" s="61"/>
      <c r="CT134" s="61"/>
      <c r="CU134" s="61"/>
      <c r="CV134" s="61"/>
      <c r="CW134" s="61"/>
      <c r="CX134" s="61"/>
    </row>
    <row r="135" spans="1:102" ht="15.75" customHeight="1">
      <c r="A135" s="61"/>
      <c r="B135" s="61"/>
      <c r="C135" s="61"/>
      <c r="D135" s="61"/>
      <c r="AX135" s="61"/>
      <c r="AY135" s="61"/>
      <c r="AZ135" s="61"/>
      <c r="BN135" s="61"/>
      <c r="BO135" s="61"/>
      <c r="BP135" s="61"/>
      <c r="CT135" s="61"/>
      <c r="CU135" s="61"/>
      <c r="CV135" s="61"/>
      <c r="CW135" s="61"/>
      <c r="CX135" s="61"/>
    </row>
    <row r="136" spans="1:102" ht="15.75" customHeight="1">
      <c r="A136" s="61"/>
      <c r="B136" s="61"/>
      <c r="C136" s="61"/>
      <c r="D136" s="61"/>
      <c r="AX136" s="61"/>
      <c r="AY136" s="61"/>
      <c r="AZ136" s="61"/>
      <c r="BN136" s="61"/>
      <c r="BO136" s="61"/>
      <c r="BP136" s="61"/>
      <c r="CT136" s="61"/>
      <c r="CU136" s="61"/>
      <c r="CV136" s="61"/>
      <c r="CW136" s="61"/>
      <c r="CX136" s="61"/>
    </row>
    <row r="137" spans="1:102" ht="15.75" customHeight="1">
      <c r="A137" s="61"/>
      <c r="B137" s="61"/>
      <c r="C137" s="61"/>
      <c r="D137" s="61"/>
      <c r="AX137" s="61"/>
      <c r="AY137" s="61"/>
      <c r="AZ137" s="61"/>
      <c r="BN137" s="61"/>
      <c r="BO137" s="61"/>
      <c r="BP137" s="61"/>
      <c r="CT137" s="61"/>
      <c r="CU137" s="61"/>
      <c r="CV137" s="61"/>
      <c r="CW137" s="61"/>
      <c r="CX137" s="61"/>
    </row>
    <row r="138" spans="1:102" ht="15.75" customHeight="1">
      <c r="A138" s="61"/>
      <c r="B138" s="61"/>
      <c r="C138" s="61"/>
      <c r="D138" s="61"/>
      <c r="AX138" s="61"/>
      <c r="AY138" s="61"/>
      <c r="AZ138" s="61"/>
      <c r="BN138" s="61"/>
      <c r="BO138" s="61"/>
      <c r="BP138" s="61"/>
      <c r="CT138" s="61"/>
      <c r="CU138" s="61"/>
      <c r="CV138" s="61"/>
      <c r="CW138" s="61"/>
      <c r="CX138" s="61"/>
    </row>
    <row r="139" spans="1:102" ht="15.75" customHeight="1">
      <c r="A139" s="61"/>
      <c r="B139" s="61"/>
      <c r="C139" s="61"/>
      <c r="D139" s="61"/>
      <c r="AX139" s="61"/>
      <c r="AY139" s="61"/>
      <c r="AZ139" s="61"/>
      <c r="BN139" s="61"/>
      <c r="BO139" s="61"/>
      <c r="BP139" s="61"/>
      <c r="CT139" s="61"/>
      <c r="CU139" s="61"/>
      <c r="CV139" s="61"/>
      <c r="CW139" s="61"/>
      <c r="CX139" s="61"/>
    </row>
    <row r="140" spans="1:102" ht="15.75" customHeight="1">
      <c r="A140" s="61"/>
      <c r="B140" s="61"/>
      <c r="C140" s="61"/>
      <c r="D140" s="61"/>
      <c r="AX140" s="61"/>
      <c r="AY140" s="61"/>
      <c r="AZ140" s="61"/>
      <c r="BN140" s="61"/>
      <c r="BO140" s="61"/>
      <c r="BP140" s="61"/>
      <c r="CT140" s="61"/>
      <c r="CU140" s="61"/>
      <c r="CV140" s="61"/>
      <c r="CW140" s="61"/>
      <c r="CX140" s="61"/>
    </row>
    <row r="141" spans="1:102" ht="15.75" customHeight="1">
      <c r="A141" s="61"/>
      <c r="B141" s="61"/>
      <c r="C141" s="61"/>
      <c r="D141" s="61"/>
      <c r="AX141" s="61"/>
      <c r="AY141" s="61"/>
      <c r="AZ141" s="61"/>
      <c r="BN141" s="61"/>
      <c r="BO141" s="61"/>
      <c r="BP141" s="61"/>
      <c r="CT141" s="61"/>
      <c r="CU141" s="61"/>
      <c r="CV141" s="61"/>
      <c r="CW141" s="61"/>
      <c r="CX141" s="61"/>
    </row>
    <row r="142" spans="1:102" ht="15.75" customHeight="1">
      <c r="A142" s="61"/>
      <c r="B142" s="61"/>
      <c r="C142" s="61"/>
      <c r="D142" s="61"/>
      <c r="AX142" s="61"/>
      <c r="AY142" s="61"/>
      <c r="AZ142" s="61"/>
      <c r="BN142" s="61"/>
      <c r="BO142" s="61"/>
      <c r="BP142" s="61"/>
      <c r="CT142" s="61"/>
      <c r="CU142" s="61"/>
      <c r="CV142" s="61"/>
      <c r="CW142" s="61"/>
      <c r="CX142" s="61"/>
    </row>
    <row r="143" spans="1:102" ht="15.75" customHeight="1">
      <c r="A143" s="61"/>
      <c r="B143" s="61"/>
      <c r="C143" s="61"/>
      <c r="D143" s="61"/>
      <c r="AX143" s="61"/>
      <c r="AY143" s="61"/>
      <c r="AZ143" s="61"/>
      <c r="BN143" s="61"/>
      <c r="BO143" s="61"/>
      <c r="BP143" s="61"/>
      <c r="CT143" s="61"/>
      <c r="CU143" s="61"/>
      <c r="CV143" s="61"/>
      <c r="CW143" s="61"/>
      <c r="CX143" s="61"/>
    </row>
    <row r="144" spans="1:102" ht="15.75" customHeight="1">
      <c r="A144" s="61"/>
      <c r="B144" s="61"/>
      <c r="C144" s="61"/>
      <c r="D144" s="61"/>
      <c r="AX144" s="61"/>
      <c r="AY144" s="61"/>
      <c r="AZ144" s="61"/>
      <c r="BN144" s="61"/>
      <c r="BO144" s="61"/>
      <c r="BP144" s="61"/>
      <c r="CT144" s="61"/>
      <c r="CU144" s="61"/>
      <c r="CV144" s="61"/>
      <c r="CW144" s="61"/>
      <c r="CX144" s="61"/>
    </row>
    <row r="145" spans="1:102" ht="15.75" customHeight="1">
      <c r="A145" s="61"/>
      <c r="B145" s="61"/>
      <c r="C145" s="61"/>
      <c r="D145" s="61"/>
      <c r="AX145" s="61"/>
      <c r="AY145" s="61"/>
      <c r="AZ145" s="61"/>
      <c r="BN145" s="61"/>
      <c r="BO145" s="61"/>
      <c r="BP145" s="61"/>
      <c r="CT145" s="61"/>
      <c r="CU145" s="61"/>
      <c r="CV145" s="61"/>
      <c r="CW145" s="61"/>
      <c r="CX145" s="61"/>
    </row>
    <row r="146" spans="1:102" ht="15.75" customHeight="1">
      <c r="A146" s="61"/>
      <c r="B146" s="61"/>
      <c r="C146" s="61"/>
      <c r="D146" s="61"/>
      <c r="AX146" s="61"/>
      <c r="AY146" s="61"/>
      <c r="AZ146" s="61"/>
      <c r="BN146" s="61"/>
      <c r="BO146" s="61"/>
      <c r="BP146" s="61"/>
      <c r="CT146" s="61"/>
      <c r="CU146" s="61"/>
      <c r="CV146" s="61"/>
      <c r="CW146" s="61"/>
      <c r="CX146" s="61"/>
    </row>
    <row r="147" spans="1:102" ht="15.75" customHeight="1">
      <c r="A147" s="61"/>
      <c r="B147" s="61"/>
      <c r="C147" s="61"/>
      <c r="D147" s="61"/>
      <c r="AX147" s="61"/>
      <c r="AY147" s="61"/>
      <c r="AZ147" s="61"/>
      <c r="BN147" s="61"/>
      <c r="BO147" s="61"/>
      <c r="BP147" s="61"/>
      <c r="CT147" s="61"/>
      <c r="CU147" s="61"/>
      <c r="CV147" s="61"/>
      <c r="CW147" s="61"/>
      <c r="CX147" s="61"/>
    </row>
    <row r="148" spans="1:102" ht="15.75" customHeight="1">
      <c r="A148" s="61"/>
      <c r="B148" s="61"/>
      <c r="C148" s="61"/>
      <c r="D148" s="61"/>
      <c r="AX148" s="61"/>
      <c r="AY148" s="61"/>
      <c r="AZ148" s="61"/>
      <c r="BN148" s="61"/>
      <c r="BO148" s="61"/>
      <c r="BP148" s="61"/>
      <c r="CT148" s="61"/>
      <c r="CU148" s="61"/>
      <c r="CV148" s="61"/>
      <c r="CW148" s="61"/>
      <c r="CX148" s="61"/>
    </row>
    <row r="149" spans="1:102" ht="15.75" customHeight="1">
      <c r="A149" s="61"/>
      <c r="B149" s="61"/>
      <c r="C149" s="61"/>
      <c r="D149" s="61"/>
      <c r="AX149" s="61"/>
      <c r="AY149" s="61"/>
      <c r="AZ149" s="61"/>
      <c r="BN149" s="61"/>
      <c r="BO149" s="61"/>
      <c r="BP149" s="61"/>
      <c r="CT149" s="61"/>
      <c r="CU149" s="61"/>
      <c r="CV149" s="61"/>
      <c r="CW149" s="61"/>
      <c r="CX149" s="61"/>
    </row>
    <row r="150" spans="1:102" ht="15.75" customHeight="1">
      <c r="A150" s="61"/>
      <c r="B150" s="61"/>
      <c r="C150" s="61"/>
      <c r="D150" s="61"/>
      <c r="AX150" s="61"/>
      <c r="AY150" s="61"/>
      <c r="AZ150" s="61"/>
      <c r="BN150" s="61"/>
      <c r="BO150" s="61"/>
      <c r="BP150" s="61"/>
      <c r="CT150" s="61"/>
      <c r="CU150" s="61"/>
      <c r="CV150" s="61"/>
      <c r="CW150" s="61"/>
      <c r="CX150" s="61"/>
    </row>
    <row r="151" spans="1:102" ht="15.75" customHeight="1">
      <c r="A151" s="61"/>
      <c r="B151" s="61"/>
      <c r="C151" s="61"/>
      <c r="D151" s="61"/>
      <c r="AX151" s="61"/>
      <c r="AY151" s="61"/>
      <c r="AZ151" s="61"/>
      <c r="BN151" s="61"/>
      <c r="BO151" s="61"/>
      <c r="BP151" s="61"/>
      <c r="CT151" s="61"/>
      <c r="CU151" s="61"/>
      <c r="CV151" s="61"/>
      <c r="CW151" s="61"/>
      <c r="CX151" s="61"/>
    </row>
    <row r="152" spans="1:102" ht="15.75" customHeight="1">
      <c r="A152" s="61"/>
      <c r="B152" s="61"/>
      <c r="C152" s="61"/>
      <c r="D152" s="61"/>
      <c r="AX152" s="61"/>
      <c r="AY152" s="61"/>
      <c r="AZ152" s="61"/>
      <c r="BN152" s="61"/>
      <c r="BO152" s="61"/>
      <c r="BP152" s="61"/>
      <c r="CT152" s="61"/>
      <c r="CU152" s="61"/>
      <c r="CV152" s="61"/>
      <c r="CW152" s="61"/>
      <c r="CX152" s="61"/>
    </row>
    <row r="153" spans="1:102" ht="15.75" customHeight="1">
      <c r="A153" s="61"/>
      <c r="B153" s="61"/>
      <c r="C153" s="61"/>
      <c r="D153" s="61"/>
      <c r="AX153" s="61"/>
      <c r="AY153" s="61"/>
      <c r="AZ153" s="61"/>
      <c r="BN153" s="61"/>
      <c r="BO153" s="61"/>
      <c r="BP153" s="61"/>
      <c r="CT153" s="61"/>
      <c r="CU153" s="61"/>
      <c r="CV153" s="61"/>
      <c r="CW153" s="61"/>
      <c r="CX153" s="61"/>
    </row>
    <row r="154" spans="1:102" ht="15.75" customHeight="1">
      <c r="A154" s="61"/>
      <c r="B154" s="61"/>
      <c r="C154" s="61"/>
      <c r="D154" s="61"/>
      <c r="AX154" s="61"/>
      <c r="AY154" s="61"/>
      <c r="AZ154" s="61"/>
      <c r="BN154" s="61"/>
      <c r="BO154" s="61"/>
      <c r="BP154" s="61"/>
      <c r="CT154" s="61"/>
      <c r="CU154" s="61"/>
      <c r="CV154" s="61"/>
      <c r="CW154" s="61"/>
      <c r="CX154" s="61"/>
    </row>
    <row r="155" spans="1:102" ht="15.75" customHeight="1">
      <c r="A155" s="61"/>
      <c r="B155" s="61"/>
      <c r="C155" s="61"/>
      <c r="D155" s="61"/>
      <c r="AX155" s="61"/>
      <c r="AY155" s="61"/>
      <c r="AZ155" s="61"/>
      <c r="BN155" s="61"/>
      <c r="BO155" s="61"/>
      <c r="BP155" s="61"/>
      <c r="CT155" s="61"/>
      <c r="CU155" s="61"/>
      <c r="CV155" s="61"/>
      <c r="CW155" s="61"/>
      <c r="CX155" s="61"/>
    </row>
    <row r="156" spans="1:102" ht="15.75" customHeight="1">
      <c r="A156" s="61"/>
      <c r="B156" s="61"/>
      <c r="C156" s="61"/>
      <c r="D156" s="61"/>
      <c r="AX156" s="61"/>
      <c r="AY156" s="61"/>
      <c r="AZ156" s="61"/>
      <c r="BN156" s="61"/>
      <c r="BO156" s="61"/>
      <c r="BP156" s="61"/>
      <c r="CT156" s="61"/>
      <c r="CU156" s="61"/>
      <c r="CV156" s="61"/>
      <c r="CW156" s="61"/>
      <c r="CX156" s="61"/>
    </row>
    <row r="157" spans="1:102" ht="15.75" customHeight="1">
      <c r="A157" s="61"/>
      <c r="B157" s="61"/>
      <c r="C157" s="61"/>
      <c r="D157" s="61"/>
      <c r="AX157" s="61"/>
      <c r="AY157" s="61"/>
      <c r="AZ157" s="61"/>
      <c r="BN157" s="61"/>
      <c r="BO157" s="61"/>
      <c r="BP157" s="61"/>
      <c r="CT157" s="61"/>
      <c r="CU157" s="61"/>
      <c r="CV157" s="61"/>
      <c r="CW157" s="61"/>
      <c r="CX157" s="61"/>
    </row>
    <row r="158" spans="1:102" ht="15.75" customHeight="1">
      <c r="A158" s="61"/>
      <c r="B158" s="61"/>
      <c r="C158" s="61"/>
      <c r="D158" s="61"/>
      <c r="AX158" s="61"/>
      <c r="AY158" s="61"/>
      <c r="AZ158" s="61"/>
      <c r="BN158" s="61"/>
      <c r="BO158" s="61"/>
      <c r="BP158" s="61"/>
      <c r="CT158" s="61"/>
      <c r="CU158" s="61"/>
      <c r="CV158" s="61"/>
      <c r="CW158" s="61"/>
      <c r="CX158" s="61"/>
    </row>
    <row r="159" spans="1:102" ht="15.75" customHeight="1">
      <c r="A159" s="61"/>
      <c r="B159" s="61"/>
      <c r="C159" s="61"/>
      <c r="D159" s="61"/>
      <c r="AX159" s="61"/>
      <c r="AY159" s="61"/>
      <c r="AZ159" s="61"/>
      <c r="BN159" s="61"/>
      <c r="BO159" s="61"/>
      <c r="BP159" s="61"/>
      <c r="CT159" s="61"/>
      <c r="CU159" s="61"/>
      <c r="CV159" s="61"/>
      <c r="CW159" s="61"/>
      <c r="CX159" s="61"/>
    </row>
    <row r="160" spans="1:102" ht="15.75" customHeight="1">
      <c r="A160" s="61"/>
      <c r="B160" s="61"/>
      <c r="C160" s="61"/>
      <c r="D160" s="61"/>
      <c r="AX160" s="61"/>
      <c r="AY160" s="61"/>
      <c r="AZ160" s="61"/>
      <c r="BN160" s="61"/>
      <c r="BO160" s="61"/>
      <c r="BP160" s="61"/>
      <c r="CT160" s="61"/>
      <c r="CU160" s="61"/>
      <c r="CV160" s="61"/>
      <c r="CW160" s="61"/>
      <c r="CX160" s="61"/>
    </row>
    <row r="161" spans="1:102" ht="15.75" customHeight="1">
      <c r="A161" s="61"/>
      <c r="B161" s="61"/>
      <c r="C161" s="61"/>
      <c r="D161" s="61"/>
      <c r="AX161" s="61"/>
      <c r="AY161" s="61"/>
      <c r="AZ161" s="61"/>
      <c r="BN161" s="61"/>
      <c r="BO161" s="61"/>
      <c r="BP161" s="61"/>
      <c r="CT161" s="61"/>
      <c r="CU161" s="61"/>
      <c r="CV161" s="61"/>
      <c r="CW161" s="61"/>
      <c r="CX161" s="61"/>
    </row>
    <row r="162" spans="1:102" ht="15.75" customHeight="1">
      <c r="A162" s="61"/>
      <c r="B162" s="61"/>
      <c r="C162" s="61"/>
      <c r="D162" s="61"/>
      <c r="AX162" s="61"/>
      <c r="AY162" s="61"/>
      <c r="AZ162" s="61"/>
      <c r="BN162" s="61"/>
      <c r="BO162" s="61"/>
      <c r="BP162" s="61"/>
      <c r="CT162" s="61"/>
      <c r="CU162" s="61"/>
      <c r="CV162" s="61"/>
      <c r="CW162" s="61"/>
      <c r="CX162" s="61"/>
    </row>
    <row r="163" spans="1:102" ht="15.75" customHeight="1">
      <c r="A163" s="61"/>
      <c r="B163" s="61"/>
      <c r="C163" s="61"/>
      <c r="D163" s="61"/>
      <c r="AX163" s="61"/>
      <c r="AY163" s="61"/>
      <c r="AZ163" s="61"/>
      <c r="BN163" s="61"/>
      <c r="BO163" s="61"/>
      <c r="BP163" s="61"/>
      <c r="CT163" s="61"/>
      <c r="CU163" s="61"/>
      <c r="CV163" s="61"/>
      <c r="CW163" s="61"/>
      <c r="CX163" s="61"/>
    </row>
    <row r="164" spans="1:102" ht="15.75" customHeight="1">
      <c r="A164" s="61"/>
      <c r="B164" s="61"/>
      <c r="C164" s="61"/>
      <c r="D164" s="61"/>
      <c r="AX164" s="61"/>
      <c r="AY164" s="61"/>
      <c r="AZ164" s="61"/>
      <c r="BN164" s="61"/>
      <c r="BO164" s="61"/>
      <c r="BP164" s="61"/>
      <c r="CT164" s="61"/>
      <c r="CU164" s="61"/>
      <c r="CV164" s="61"/>
      <c r="CW164" s="61"/>
      <c r="CX164" s="61"/>
    </row>
    <row r="165" spans="1:102" ht="15.75" customHeight="1">
      <c r="A165" s="61"/>
      <c r="B165" s="61"/>
      <c r="C165" s="61"/>
      <c r="D165" s="61"/>
      <c r="AX165" s="61"/>
      <c r="AY165" s="61"/>
      <c r="AZ165" s="61"/>
      <c r="BN165" s="61"/>
      <c r="BO165" s="61"/>
      <c r="BP165" s="61"/>
      <c r="CT165" s="61"/>
      <c r="CU165" s="61"/>
      <c r="CV165" s="61"/>
      <c r="CW165" s="61"/>
      <c r="CX165" s="61"/>
    </row>
    <row r="166" spans="1:102" ht="15.75" customHeight="1">
      <c r="A166" s="61"/>
      <c r="B166" s="61"/>
      <c r="C166" s="61"/>
      <c r="D166" s="61"/>
      <c r="AX166" s="61"/>
      <c r="AY166" s="61"/>
      <c r="AZ166" s="61"/>
      <c r="BN166" s="61"/>
      <c r="BO166" s="61"/>
      <c r="BP166" s="61"/>
      <c r="CT166" s="61"/>
      <c r="CU166" s="61"/>
      <c r="CV166" s="61"/>
      <c r="CW166" s="61"/>
      <c r="CX166" s="61"/>
    </row>
    <row r="167" spans="1:102" ht="15.75" customHeight="1">
      <c r="A167" s="61"/>
      <c r="B167" s="61"/>
      <c r="C167" s="61"/>
      <c r="D167" s="61"/>
      <c r="AX167" s="61"/>
      <c r="AY167" s="61"/>
      <c r="AZ167" s="61"/>
      <c r="BN167" s="61"/>
      <c r="BO167" s="61"/>
      <c r="BP167" s="61"/>
      <c r="CT167" s="61"/>
      <c r="CU167" s="61"/>
      <c r="CV167" s="61"/>
      <c r="CW167" s="61"/>
      <c r="CX167" s="61"/>
    </row>
    <row r="168" spans="1:102" ht="15.75" customHeight="1">
      <c r="A168" s="61"/>
      <c r="B168" s="61"/>
      <c r="C168" s="61"/>
      <c r="D168" s="61"/>
      <c r="AX168" s="61"/>
      <c r="AY168" s="61"/>
      <c r="AZ168" s="61"/>
      <c r="BN168" s="61"/>
      <c r="BO168" s="61"/>
      <c r="BP168" s="61"/>
      <c r="CT168" s="61"/>
      <c r="CU168" s="61"/>
      <c r="CV168" s="61"/>
      <c r="CW168" s="61"/>
      <c r="CX168" s="61"/>
    </row>
    <row r="169" spans="1:102" ht="15.75" customHeight="1">
      <c r="A169" s="61"/>
      <c r="B169" s="61"/>
      <c r="C169" s="61"/>
      <c r="D169" s="61"/>
      <c r="AX169" s="61"/>
      <c r="AY169" s="61"/>
      <c r="AZ169" s="61"/>
      <c r="BN169" s="61"/>
      <c r="BO169" s="61"/>
      <c r="BP169" s="61"/>
      <c r="CT169" s="61"/>
      <c r="CU169" s="61"/>
      <c r="CV169" s="61"/>
      <c r="CW169" s="61"/>
      <c r="CX169" s="61"/>
    </row>
    <row r="170" spans="1:102" ht="15.75" customHeight="1">
      <c r="A170" s="61"/>
      <c r="B170" s="61"/>
      <c r="C170" s="61"/>
      <c r="D170" s="61"/>
      <c r="AX170" s="61"/>
      <c r="AY170" s="61"/>
      <c r="AZ170" s="61"/>
      <c r="BN170" s="61"/>
      <c r="BO170" s="61"/>
      <c r="BP170" s="61"/>
      <c r="CT170" s="61"/>
      <c r="CU170" s="61"/>
      <c r="CV170" s="61"/>
      <c r="CW170" s="61"/>
      <c r="CX170" s="61"/>
    </row>
    <row r="171" spans="1:102" ht="15.75" customHeight="1">
      <c r="A171" s="61"/>
      <c r="B171" s="61"/>
      <c r="C171" s="61"/>
      <c r="D171" s="61"/>
      <c r="AX171" s="61"/>
      <c r="AY171" s="61"/>
      <c r="AZ171" s="61"/>
      <c r="BN171" s="61"/>
      <c r="BO171" s="61"/>
      <c r="BP171" s="61"/>
      <c r="CT171" s="61"/>
      <c r="CU171" s="61"/>
      <c r="CV171" s="61"/>
      <c r="CW171" s="61"/>
      <c r="CX171" s="61"/>
    </row>
    <row r="172" spans="1:102" ht="15.75" customHeight="1">
      <c r="A172" s="61"/>
      <c r="B172" s="61"/>
      <c r="C172" s="61"/>
      <c r="D172" s="61"/>
      <c r="AX172" s="61"/>
      <c r="AY172" s="61"/>
      <c r="AZ172" s="61"/>
      <c r="BN172" s="61"/>
      <c r="BO172" s="61"/>
      <c r="BP172" s="61"/>
      <c r="CT172" s="61"/>
      <c r="CU172" s="61"/>
      <c r="CV172" s="61"/>
      <c r="CW172" s="61"/>
      <c r="CX172" s="61"/>
    </row>
    <row r="173" spans="1:102" ht="15.75" customHeight="1">
      <c r="A173" s="61"/>
      <c r="B173" s="61"/>
      <c r="C173" s="61"/>
      <c r="D173" s="61"/>
      <c r="AX173" s="61"/>
      <c r="AY173" s="61"/>
      <c r="AZ173" s="61"/>
      <c r="BN173" s="61"/>
      <c r="BO173" s="61"/>
      <c r="BP173" s="61"/>
      <c r="CT173" s="61"/>
      <c r="CU173" s="61"/>
      <c r="CV173" s="61"/>
      <c r="CW173" s="61"/>
      <c r="CX173" s="61"/>
    </row>
    <row r="174" spans="1:102" ht="15.75" customHeight="1">
      <c r="A174" s="61"/>
      <c r="B174" s="61"/>
      <c r="C174" s="61"/>
      <c r="D174" s="61"/>
      <c r="AX174" s="61"/>
      <c r="AY174" s="61"/>
      <c r="AZ174" s="61"/>
      <c r="BN174" s="61"/>
      <c r="BO174" s="61"/>
      <c r="BP174" s="61"/>
      <c r="CT174" s="61"/>
      <c r="CU174" s="61"/>
      <c r="CV174" s="61"/>
      <c r="CW174" s="61"/>
      <c r="CX174" s="61"/>
    </row>
    <row r="175" spans="1:102" ht="15.75" customHeight="1">
      <c r="A175" s="61"/>
      <c r="B175" s="61"/>
      <c r="C175" s="61"/>
      <c r="D175" s="61"/>
      <c r="AX175" s="61"/>
      <c r="AY175" s="61"/>
      <c r="AZ175" s="61"/>
      <c r="BN175" s="61"/>
      <c r="BO175" s="61"/>
      <c r="BP175" s="61"/>
      <c r="CT175" s="61"/>
      <c r="CU175" s="61"/>
      <c r="CV175" s="61"/>
      <c r="CW175" s="61"/>
      <c r="CX175" s="61"/>
    </row>
    <row r="176" spans="1:102" ht="15.75" customHeight="1">
      <c r="A176" s="61"/>
      <c r="B176" s="61"/>
      <c r="C176" s="61"/>
      <c r="D176" s="61"/>
      <c r="AX176" s="61"/>
      <c r="AY176" s="61"/>
      <c r="AZ176" s="61"/>
      <c r="BN176" s="61"/>
      <c r="BO176" s="61"/>
      <c r="BP176" s="61"/>
      <c r="CT176" s="61"/>
      <c r="CU176" s="61"/>
      <c r="CV176" s="61"/>
      <c r="CW176" s="61"/>
      <c r="CX176" s="61"/>
    </row>
    <row r="177" spans="1:102" ht="15.75" customHeight="1">
      <c r="A177" s="61"/>
      <c r="B177" s="61"/>
      <c r="C177" s="61"/>
      <c r="D177" s="61"/>
      <c r="AX177" s="61"/>
      <c r="AY177" s="61"/>
      <c r="AZ177" s="61"/>
      <c r="BN177" s="61"/>
      <c r="BO177" s="61"/>
      <c r="BP177" s="61"/>
      <c r="CT177" s="61"/>
      <c r="CU177" s="61"/>
      <c r="CV177" s="61"/>
      <c r="CW177" s="61"/>
      <c r="CX177" s="61"/>
    </row>
    <row r="178" spans="1:102" ht="15.75" customHeight="1">
      <c r="A178" s="61"/>
      <c r="B178" s="61"/>
      <c r="C178" s="61"/>
      <c r="D178" s="61"/>
      <c r="AX178" s="61"/>
      <c r="AY178" s="61"/>
      <c r="AZ178" s="61"/>
      <c r="BN178" s="61"/>
      <c r="BO178" s="61"/>
      <c r="BP178" s="61"/>
      <c r="CT178" s="61"/>
      <c r="CU178" s="61"/>
      <c r="CV178" s="61"/>
      <c r="CW178" s="61"/>
      <c r="CX178" s="61"/>
    </row>
    <row r="179" spans="1:102" ht="15.75" customHeight="1">
      <c r="A179" s="61"/>
      <c r="B179" s="61"/>
      <c r="C179" s="61"/>
      <c r="D179" s="61"/>
      <c r="AX179" s="61"/>
      <c r="AY179" s="61"/>
      <c r="AZ179" s="61"/>
      <c r="BN179" s="61"/>
      <c r="BO179" s="61"/>
      <c r="BP179" s="61"/>
      <c r="CT179" s="61"/>
      <c r="CU179" s="61"/>
      <c r="CV179" s="61"/>
      <c r="CW179" s="61"/>
      <c r="CX179" s="61"/>
    </row>
    <row r="180" spans="1:102" ht="15.75" customHeight="1">
      <c r="A180" s="61"/>
      <c r="B180" s="61"/>
      <c r="C180" s="61"/>
      <c r="D180" s="61"/>
      <c r="AX180" s="61"/>
      <c r="AY180" s="61"/>
      <c r="AZ180" s="61"/>
      <c r="BN180" s="61"/>
      <c r="BO180" s="61"/>
      <c r="BP180" s="61"/>
      <c r="CT180" s="61"/>
      <c r="CU180" s="61"/>
      <c r="CV180" s="61"/>
      <c r="CW180" s="61"/>
      <c r="CX180" s="61"/>
    </row>
    <row r="181" spans="1:102" ht="15.75" customHeight="1">
      <c r="A181" s="61"/>
      <c r="B181" s="61"/>
      <c r="C181" s="61"/>
      <c r="D181" s="61"/>
      <c r="AX181" s="61"/>
      <c r="AY181" s="61"/>
      <c r="AZ181" s="61"/>
      <c r="BN181" s="61"/>
      <c r="BO181" s="61"/>
      <c r="BP181" s="61"/>
      <c r="CT181" s="61"/>
      <c r="CU181" s="61"/>
      <c r="CV181" s="61"/>
      <c r="CW181" s="61"/>
      <c r="CX181" s="61"/>
    </row>
    <row r="182" spans="1:102" ht="15.75" customHeight="1">
      <c r="A182" s="61"/>
      <c r="B182" s="61"/>
      <c r="C182" s="61"/>
      <c r="D182" s="61"/>
      <c r="AX182" s="61"/>
      <c r="AY182" s="61"/>
      <c r="AZ182" s="61"/>
      <c r="BN182" s="61"/>
      <c r="BO182" s="61"/>
      <c r="BP182" s="61"/>
      <c r="CT182" s="61"/>
      <c r="CU182" s="61"/>
      <c r="CV182" s="61"/>
      <c r="CW182" s="61"/>
      <c r="CX182" s="61"/>
    </row>
    <row r="183" spans="1:102" ht="15.75" customHeight="1">
      <c r="A183" s="61"/>
      <c r="B183" s="61"/>
      <c r="C183" s="61"/>
      <c r="D183" s="61"/>
      <c r="AX183" s="61"/>
      <c r="AY183" s="61"/>
      <c r="AZ183" s="61"/>
      <c r="BN183" s="61"/>
      <c r="BO183" s="61"/>
      <c r="BP183" s="61"/>
      <c r="CT183" s="61"/>
      <c r="CU183" s="61"/>
      <c r="CV183" s="61"/>
      <c r="CW183" s="61"/>
      <c r="CX183" s="61"/>
    </row>
    <row r="184" spans="1:102" ht="15.75" customHeight="1">
      <c r="A184" s="61"/>
      <c r="B184" s="61"/>
      <c r="C184" s="61"/>
      <c r="D184" s="61"/>
      <c r="AX184" s="61"/>
      <c r="AY184" s="61"/>
      <c r="AZ184" s="61"/>
      <c r="BN184" s="61"/>
      <c r="BO184" s="61"/>
      <c r="BP184" s="61"/>
      <c r="CT184" s="61"/>
      <c r="CU184" s="61"/>
      <c r="CV184" s="61"/>
      <c r="CW184" s="61"/>
      <c r="CX184" s="61"/>
    </row>
    <row r="185" spans="1:102" ht="15.75" customHeight="1">
      <c r="A185" s="61"/>
      <c r="B185" s="61"/>
      <c r="C185" s="61"/>
      <c r="D185" s="61"/>
      <c r="AX185" s="61"/>
      <c r="AY185" s="61"/>
      <c r="AZ185" s="61"/>
      <c r="BN185" s="61"/>
      <c r="BO185" s="61"/>
      <c r="BP185" s="61"/>
      <c r="CT185" s="61"/>
      <c r="CU185" s="61"/>
      <c r="CV185" s="61"/>
      <c r="CW185" s="61"/>
      <c r="CX185" s="61"/>
    </row>
    <row r="186" spans="1:102" ht="15.75" customHeight="1">
      <c r="A186" s="61"/>
      <c r="B186" s="61"/>
      <c r="C186" s="61"/>
      <c r="D186" s="61"/>
      <c r="AX186" s="61"/>
      <c r="AY186" s="61"/>
      <c r="AZ186" s="61"/>
      <c r="BN186" s="61"/>
      <c r="BO186" s="61"/>
      <c r="BP186" s="61"/>
      <c r="CT186" s="61"/>
      <c r="CU186" s="61"/>
      <c r="CV186" s="61"/>
      <c r="CW186" s="61"/>
      <c r="CX186" s="61"/>
    </row>
    <row r="187" spans="1:102" ht="15.75" customHeight="1">
      <c r="A187" s="61"/>
      <c r="B187" s="61"/>
      <c r="C187" s="61"/>
      <c r="D187" s="61"/>
      <c r="AX187" s="61"/>
      <c r="AY187" s="61"/>
      <c r="AZ187" s="61"/>
      <c r="BN187" s="61"/>
      <c r="BO187" s="61"/>
      <c r="BP187" s="61"/>
      <c r="CT187" s="61"/>
      <c r="CU187" s="61"/>
      <c r="CV187" s="61"/>
      <c r="CW187" s="61"/>
      <c r="CX187" s="61"/>
    </row>
    <row r="188" spans="1:102" ht="15.75" customHeight="1">
      <c r="A188" s="61"/>
      <c r="B188" s="61"/>
      <c r="C188" s="61"/>
      <c r="D188" s="61"/>
      <c r="AX188" s="61"/>
      <c r="AY188" s="61"/>
      <c r="AZ188" s="61"/>
      <c r="BN188" s="61"/>
      <c r="BO188" s="61"/>
      <c r="BP188" s="61"/>
      <c r="CT188" s="61"/>
      <c r="CU188" s="61"/>
      <c r="CV188" s="61"/>
      <c r="CW188" s="61"/>
      <c r="CX188" s="61"/>
    </row>
    <row r="189" spans="1:102" ht="15.75" customHeight="1">
      <c r="A189" s="61"/>
      <c r="B189" s="61"/>
      <c r="C189" s="61"/>
      <c r="D189" s="61"/>
      <c r="AX189" s="61"/>
      <c r="AY189" s="61"/>
      <c r="AZ189" s="61"/>
      <c r="BN189" s="61"/>
      <c r="BO189" s="61"/>
      <c r="BP189" s="61"/>
      <c r="CT189" s="61"/>
      <c r="CU189" s="61"/>
      <c r="CV189" s="61"/>
      <c r="CW189" s="61"/>
      <c r="CX189" s="61"/>
    </row>
    <row r="190" spans="1:102" ht="15.75" customHeight="1">
      <c r="A190" s="61"/>
      <c r="B190" s="61"/>
      <c r="C190" s="61"/>
      <c r="D190" s="61"/>
      <c r="AX190" s="61"/>
      <c r="AY190" s="61"/>
      <c r="AZ190" s="61"/>
      <c r="BN190" s="61"/>
      <c r="BO190" s="61"/>
      <c r="BP190" s="61"/>
      <c r="CT190" s="61"/>
      <c r="CU190" s="61"/>
      <c r="CV190" s="61"/>
      <c r="CW190" s="61"/>
      <c r="CX190" s="61"/>
    </row>
    <row r="191" spans="1:102" ht="15.75" customHeight="1">
      <c r="A191" s="61"/>
      <c r="B191" s="61"/>
      <c r="C191" s="61"/>
      <c r="D191" s="61"/>
      <c r="AX191" s="61"/>
      <c r="AY191" s="61"/>
      <c r="AZ191" s="61"/>
      <c r="BN191" s="61"/>
      <c r="BO191" s="61"/>
      <c r="BP191" s="61"/>
      <c r="CT191" s="61"/>
      <c r="CU191" s="61"/>
      <c r="CV191" s="61"/>
      <c r="CW191" s="61"/>
      <c r="CX191" s="61"/>
    </row>
    <row r="192" spans="1:102" ht="15.75" customHeight="1">
      <c r="A192" s="61"/>
      <c r="B192" s="61"/>
      <c r="C192" s="61"/>
      <c r="D192" s="61"/>
      <c r="AX192" s="61"/>
      <c r="AY192" s="61"/>
      <c r="AZ192" s="61"/>
      <c r="BN192" s="61"/>
      <c r="BO192" s="61"/>
      <c r="BP192" s="61"/>
      <c r="CT192" s="61"/>
      <c r="CU192" s="61"/>
      <c r="CV192" s="61"/>
      <c r="CW192" s="61"/>
      <c r="CX192" s="61"/>
    </row>
    <row r="193" spans="1:102" ht="15.75" customHeight="1">
      <c r="A193" s="61"/>
      <c r="B193" s="61"/>
      <c r="C193" s="61"/>
      <c r="D193" s="61"/>
      <c r="AX193" s="61"/>
      <c r="AY193" s="61"/>
      <c r="AZ193" s="61"/>
      <c r="BN193" s="61"/>
      <c r="BO193" s="61"/>
      <c r="BP193" s="61"/>
      <c r="CT193" s="61"/>
      <c r="CU193" s="61"/>
      <c r="CV193" s="61"/>
      <c r="CW193" s="61"/>
      <c r="CX193" s="61"/>
    </row>
    <row r="194" spans="1:102" ht="15.75" customHeight="1">
      <c r="A194" s="61"/>
      <c r="B194" s="61"/>
      <c r="C194" s="61"/>
      <c r="D194" s="61"/>
      <c r="AX194" s="61"/>
      <c r="AY194" s="61"/>
      <c r="AZ194" s="61"/>
      <c r="BN194" s="61"/>
      <c r="BO194" s="61"/>
      <c r="BP194" s="61"/>
      <c r="CT194" s="61"/>
      <c r="CU194" s="61"/>
      <c r="CV194" s="61"/>
      <c r="CW194" s="61"/>
      <c r="CX194" s="61"/>
    </row>
    <row r="195" spans="1:102" ht="15.75" customHeight="1">
      <c r="A195" s="61"/>
      <c r="B195" s="61"/>
      <c r="C195" s="61"/>
      <c r="D195" s="61"/>
      <c r="AX195" s="61"/>
      <c r="AY195" s="61"/>
      <c r="AZ195" s="61"/>
      <c r="BN195" s="61"/>
      <c r="BO195" s="61"/>
      <c r="BP195" s="61"/>
      <c r="CT195" s="61"/>
      <c r="CU195" s="61"/>
      <c r="CV195" s="61"/>
      <c r="CW195" s="61"/>
      <c r="CX195" s="61"/>
    </row>
    <row r="196" spans="1:102" ht="15.75" customHeight="1">
      <c r="A196" s="61"/>
      <c r="B196" s="61"/>
      <c r="C196" s="61"/>
      <c r="D196" s="61"/>
      <c r="AX196" s="61"/>
      <c r="AY196" s="61"/>
      <c r="AZ196" s="61"/>
      <c r="BN196" s="61"/>
      <c r="BO196" s="61"/>
      <c r="BP196" s="61"/>
      <c r="CT196" s="61"/>
      <c r="CU196" s="61"/>
      <c r="CV196" s="61"/>
      <c r="CW196" s="61"/>
      <c r="CX196" s="61"/>
    </row>
    <row r="197" spans="1:102" ht="15.75" customHeight="1">
      <c r="A197" s="61"/>
      <c r="B197" s="61"/>
      <c r="C197" s="61"/>
      <c r="D197" s="61"/>
      <c r="AX197" s="61"/>
      <c r="AY197" s="61"/>
      <c r="AZ197" s="61"/>
      <c r="BN197" s="61"/>
      <c r="BO197" s="61"/>
      <c r="BP197" s="61"/>
      <c r="CT197" s="61"/>
      <c r="CU197" s="61"/>
      <c r="CV197" s="61"/>
      <c r="CW197" s="61"/>
      <c r="CX197" s="61"/>
    </row>
    <row r="198" spans="1:102" ht="15.75" customHeight="1">
      <c r="A198" s="61"/>
      <c r="B198" s="61"/>
      <c r="C198" s="61"/>
      <c r="D198" s="61"/>
      <c r="AX198" s="61"/>
      <c r="AY198" s="61"/>
      <c r="AZ198" s="61"/>
      <c r="BN198" s="61"/>
      <c r="BO198" s="61"/>
      <c r="BP198" s="61"/>
      <c r="CT198" s="61"/>
      <c r="CU198" s="61"/>
      <c r="CV198" s="61"/>
      <c r="CW198" s="61"/>
      <c r="CX198" s="61"/>
    </row>
    <row r="199" spans="1:102" ht="15.75" customHeight="1">
      <c r="A199" s="61"/>
      <c r="B199" s="61"/>
      <c r="C199" s="61"/>
      <c r="D199" s="61"/>
      <c r="AX199" s="61"/>
      <c r="AY199" s="61"/>
      <c r="AZ199" s="61"/>
      <c r="BN199" s="61"/>
      <c r="BO199" s="61"/>
      <c r="BP199" s="61"/>
      <c r="CT199" s="61"/>
      <c r="CU199" s="61"/>
      <c r="CV199" s="61"/>
      <c r="CW199" s="61"/>
      <c r="CX199" s="61"/>
    </row>
    <row r="200" spans="1:102" ht="15.75" customHeight="1">
      <c r="A200" s="61"/>
      <c r="B200" s="61"/>
      <c r="C200" s="61"/>
      <c r="D200" s="61"/>
      <c r="AX200" s="61"/>
      <c r="AY200" s="61"/>
      <c r="AZ200" s="61"/>
      <c r="BN200" s="61"/>
      <c r="BO200" s="61"/>
      <c r="BP200" s="61"/>
      <c r="CT200" s="61"/>
      <c r="CU200" s="61"/>
      <c r="CV200" s="61"/>
      <c r="CW200" s="61"/>
      <c r="CX200" s="61"/>
    </row>
    <row r="201" spans="1:102" ht="15.75" customHeight="1">
      <c r="A201" s="61"/>
      <c r="B201" s="61"/>
      <c r="C201" s="61"/>
      <c r="D201" s="61"/>
      <c r="AX201" s="61"/>
      <c r="AY201" s="61"/>
      <c r="AZ201" s="61"/>
      <c r="BN201" s="61"/>
      <c r="BO201" s="61"/>
      <c r="BP201" s="61"/>
      <c r="CT201" s="61"/>
      <c r="CU201" s="61"/>
      <c r="CV201" s="61"/>
      <c r="CW201" s="61"/>
      <c r="CX201" s="61"/>
    </row>
    <row r="202" spans="1:102" ht="15.75" customHeight="1">
      <c r="A202" s="61"/>
      <c r="B202" s="61"/>
      <c r="C202" s="61"/>
      <c r="D202" s="61"/>
      <c r="AX202" s="61"/>
      <c r="AY202" s="61"/>
      <c r="AZ202" s="61"/>
      <c r="BN202" s="61"/>
      <c r="BO202" s="61"/>
      <c r="BP202" s="61"/>
      <c r="CT202" s="61"/>
      <c r="CU202" s="61"/>
      <c r="CV202" s="61"/>
      <c r="CW202" s="61"/>
      <c r="CX202" s="61"/>
    </row>
    <row r="203" spans="1:102" ht="15.75" customHeight="1">
      <c r="A203" s="61"/>
      <c r="B203" s="61"/>
      <c r="C203" s="61"/>
      <c r="D203" s="61"/>
      <c r="AX203" s="61"/>
      <c r="AY203" s="61"/>
      <c r="AZ203" s="61"/>
      <c r="BN203" s="61"/>
      <c r="BO203" s="61"/>
      <c r="BP203" s="61"/>
      <c r="CT203" s="61"/>
      <c r="CU203" s="61"/>
      <c r="CV203" s="61"/>
      <c r="CW203" s="61"/>
      <c r="CX203" s="61"/>
    </row>
    <row r="204" spans="1:102" ht="15.75" customHeight="1">
      <c r="A204" s="61"/>
      <c r="B204" s="61"/>
      <c r="C204" s="61"/>
      <c r="D204" s="61"/>
      <c r="AX204" s="61"/>
      <c r="AY204" s="61"/>
      <c r="AZ204" s="61"/>
      <c r="BN204" s="61"/>
      <c r="BO204" s="61"/>
      <c r="BP204" s="61"/>
      <c r="CT204" s="61"/>
      <c r="CU204" s="61"/>
      <c r="CV204" s="61"/>
      <c r="CW204" s="61"/>
      <c r="CX204" s="61"/>
    </row>
    <row r="205" spans="1:102" ht="15.75" customHeight="1">
      <c r="A205" s="61"/>
      <c r="B205" s="61"/>
      <c r="C205" s="61"/>
      <c r="D205" s="61"/>
      <c r="AX205" s="61"/>
      <c r="AY205" s="61"/>
      <c r="AZ205" s="61"/>
      <c r="BN205" s="61"/>
      <c r="BO205" s="61"/>
      <c r="BP205" s="61"/>
      <c r="CT205" s="61"/>
      <c r="CU205" s="61"/>
      <c r="CV205" s="61"/>
      <c r="CW205" s="61"/>
      <c r="CX205" s="61"/>
    </row>
    <row r="206" spans="1:102" ht="15.75" customHeight="1">
      <c r="A206" s="61"/>
      <c r="B206" s="61"/>
      <c r="C206" s="61"/>
      <c r="D206" s="61"/>
      <c r="AX206" s="61"/>
      <c r="AY206" s="61"/>
      <c r="AZ206" s="61"/>
      <c r="BN206" s="61"/>
      <c r="BO206" s="61"/>
      <c r="BP206" s="61"/>
      <c r="CT206" s="61"/>
      <c r="CU206" s="61"/>
      <c r="CV206" s="61"/>
      <c r="CW206" s="61"/>
      <c r="CX206" s="61"/>
    </row>
    <row r="207" spans="1:102" ht="15.75" customHeight="1">
      <c r="A207" s="61"/>
      <c r="B207" s="61"/>
      <c r="C207" s="61"/>
      <c r="D207" s="61"/>
      <c r="AX207" s="61"/>
      <c r="AY207" s="61"/>
      <c r="AZ207" s="61"/>
      <c r="BN207" s="61"/>
      <c r="BO207" s="61"/>
      <c r="BP207" s="61"/>
      <c r="CT207" s="61"/>
      <c r="CU207" s="61"/>
      <c r="CV207" s="61"/>
      <c r="CW207" s="61"/>
      <c r="CX207" s="61"/>
    </row>
    <row r="208" spans="1:102" ht="15.75" customHeight="1">
      <c r="A208" s="61"/>
      <c r="B208" s="61"/>
      <c r="C208" s="61"/>
      <c r="D208" s="61"/>
      <c r="AX208" s="61"/>
      <c r="AY208" s="61"/>
      <c r="AZ208" s="61"/>
      <c r="BN208" s="61"/>
      <c r="BO208" s="61"/>
      <c r="BP208" s="61"/>
      <c r="CT208" s="61"/>
      <c r="CU208" s="61"/>
      <c r="CV208" s="61"/>
      <c r="CW208" s="61"/>
      <c r="CX208" s="61"/>
    </row>
    <row r="209" spans="1:102" ht="15.75" customHeight="1">
      <c r="A209" s="61"/>
      <c r="B209" s="61"/>
      <c r="C209" s="61"/>
      <c r="D209" s="61"/>
      <c r="AX209" s="61"/>
      <c r="AY209" s="61"/>
      <c r="AZ209" s="61"/>
      <c r="BN209" s="61"/>
      <c r="BO209" s="61"/>
      <c r="BP209" s="61"/>
      <c r="CT209" s="61"/>
      <c r="CU209" s="61"/>
      <c r="CV209" s="61"/>
      <c r="CW209" s="61"/>
      <c r="CX209" s="61"/>
    </row>
    <row r="210" spans="1:102" ht="15.75" customHeight="1">
      <c r="A210" s="61"/>
      <c r="B210" s="61"/>
      <c r="C210" s="61"/>
      <c r="D210" s="61"/>
      <c r="AX210" s="61"/>
      <c r="AY210" s="61"/>
      <c r="AZ210" s="61"/>
      <c r="BN210" s="61"/>
      <c r="BO210" s="61"/>
      <c r="BP210" s="61"/>
      <c r="CT210" s="61"/>
      <c r="CU210" s="61"/>
      <c r="CV210" s="61"/>
      <c r="CW210" s="61"/>
      <c r="CX210" s="61"/>
    </row>
    <row r="211" spans="1:102" ht="15.75" customHeight="1">
      <c r="A211" s="61"/>
      <c r="B211" s="61"/>
      <c r="C211" s="61"/>
      <c r="D211" s="61"/>
      <c r="AX211" s="61"/>
      <c r="AY211" s="61"/>
      <c r="AZ211" s="61"/>
      <c r="BN211" s="61"/>
      <c r="BO211" s="61"/>
      <c r="BP211" s="61"/>
      <c r="CT211" s="61"/>
      <c r="CU211" s="61"/>
      <c r="CV211" s="61"/>
      <c r="CW211" s="61"/>
      <c r="CX211" s="61"/>
    </row>
    <row r="212" spans="1:102" ht="15.75" customHeight="1">
      <c r="A212" s="61"/>
      <c r="B212" s="61"/>
      <c r="C212" s="61"/>
      <c r="D212" s="61"/>
      <c r="AX212" s="61"/>
      <c r="AY212" s="61"/>
      <c r="AZ212" s="61"/>
      <c r="BN212" s="61"/>
      <c r="BO212" s="61"/>
      <c r="BP212" s="61"/>
      <c r="CT212" s="61"/>
      <c r="CU212" s="61"/>
      <c r="CV212" s="61"/>
      <c r="CW212" s="61"/>
      <c r="CX212" s="61"/>
    </row>
    <row r="213" spans="1:102" ht="15.75" customHeight="1">
      <c r="A213" s="61"/>
      <c r="B213" s="61"/>
      <c r="C213" s="61"/>
      <c r="D213" s="61"/>
      <c r="AX213" s="61"/>
      <c r="AY213" s="61"/>
      <c r="AZ213" s="61"/>
      <c r="BN213" s="61"/>
      <c r="BO213" s="61"/>
      <c r="BP213" s="61"/>
      <c r="CT213" s="61"/>
      <c r="CU213" s="61"/>
      <c r="CV213" s="61"/>
      <c r="CW213" s="61"/>
      <c r="CX213" s="61"/>
    </row>
    <row r="214" spans="1:102" ht="15.75" customHeight="1">
      <c r="A214" s="61"/>
      <c r="B214" s="61"/>
      <c r="C214" s="61"/>
      <c r="D214" s="61"/>
      <c r="AX214" s="61"/>
      <c r="AY214" s="61"/>
      <c r="AZ214" s="61"/>
      <c r="BN214" s="61"/>
      <c r="BO214" s="61"/>
      <c r="BP214" s="61"/>
      <c r="CT214" s="61"/>
      <c r="CU214" s="61"/>
      <c r="CV214" s="61"/>
      <c r="CW214" s="61"/>
      <c r="CX214" s="61"/>
    </row>
    <row r="215" spans="1:102" ht="15.75" customHeight="1">
      <c r="A215" s="61"/>
      <c r="B215" s="61"/>
      <c r="C215" s="61"/>
      <c r="D215" s="61"/>
      <c r="AX215" s="61"/>
      <c r="AY215" s="61"/>
      <c r="AZ215" s="61"/>
      <c r="BN215" s="61"/>
      <c r="BO215" s="61"/>
      <c r="BP215" s="61"/>
      <c r="CT215" s="61"/>
      <c r="CU215" s="61"/>
      <c r="CV215" s="61"/>
      <c r="CW215" s="61"/>
      <c r="CX215" s="61"/>
    </row>
    <row r="216" spans="1:102" ht="15.75" customHeight="1">
      <c r="A216" s="61"/>
      <c r="B216" s="61"/>
      <c r="C216" s="61"/>
      <c r="D216" s="61"/>
      <c r="AX216" s="61"/>
      <c r="AY216" s="61"/>
      <c r="AZ216" s="61"/>
      <c r="BN216" s="61"/>
      <c r="BO216" s="61"/>
      <c r="BP216" s="61"/>
      <c r="CT216" s="61"/>
      <c r="CU216" s="61"/>
      <c r="CV216" s="61"/>
      <c r="CW216" s="61"/>
      <c r="CX216" s="61"/>
    </row>
    <row r="217" spans="1:102" ht="15.75" customHeight="1">
      <c r="A217" s="61"/>
      <c r="B217" s="61"/>
      <c r="C217" s="61"/>
      <c r="D217" s="61"/>
      <c r="AX217" s="61"/>
      <c r="AY217" s="61"/>
      <c r="AZ217" s="61"/>
      <c r="BN217" s="61"/>
      <c r="BO217" s="61"/>
      <c r="BP217" s="61"/>
      <c r="CT217" s="61"/>
      <c r="CU217" s="61"/>
      <c r="CV217" s="61"/>
      <c r="CW217" s="61"/>
      <c r="CX217" s="61"/>
    </row>
    <row r="218" spans="1:102" ht="15.75" customHeight="1">
      <c r="A218" s="61"/>
      <c r="B218" s="61"/>
      <c r="C218" s="61"/>
      <c r="D218" s="61"/>
      <c r="AX218" s="61"/>
      <c r="AY218" s="61"/>
      <c r="AZ218" s="61"/>
      <c r="BN218" s="61"/>
      <c r="BO218" s="61"/>
      <c r="BP218" s="61"/>
      <c r="CT218" s="61"/>
      <c r="CU218" s="61"/>
      <c r="CV218" s="61"/>
      <c r="CW218" s="61"/>
      <c r="CX218" s="61"/>
    </row>
    <row r="219" spans="1:102" ht="15.75" customHeight="1">
      <c r="A219" s="61"/>
      <c r="B219" s="61"/>
      <c r="C219" s="61"/>
      <c r="D219" s="61"/>
      <c r="AX219" s="61"/>
      <c r="AY219" s="61"/>
      <c r="AZ219" s="61"/>
      <c r="BN219" s="61"/>
      <c r="BO219" s="61"/>
      <c r="BP219" s="61"/>
      <c r="CT219" s="61"/>
      <c r="CU219" s="61"/>
      <c r="CV219" s="61"/>
      <c r="CW219" s="61"/>
      <c r="CX219" s="61"/>
    </row>
    <row r="220" spans="1:102" ht="15.75" customHeight="1">
      <c r="A220" s="61"/>
      <c r="B220" s="61"/>
      <c r="C220" s="61"/>
      <c r="D220" s="61"/>
      <c r="AX220" s="61"/>
      <c r="AY220" s="61"/>
      <c r="AZ220" s="61"/>
      <c r="BN220" s="61"/>
      <c r="BO220" s="61"/>
      <c r="BP220" s="61"/>
      <c r="CT220" s="61"/>
      <c r="CU220" s="61"/>
      <c r="CV220" s="61"/>
      <c r="CW220" s="61"/>
      <c r="CX220" s="61"/>
    </row>
    <row r="221" spans="1:102" ht="15.75" customHeight="1">
      <c r="A221" s="61"/>
      <c r="B221" s="61"/>
      <c r="C221" s="61"/>
      <c r="D221" s="61"/>
      <c r="AX221" s="61"/>
      <c r="AY221" s="61"/>
      <c r="AZ221" s="61"/>
      <c r="BN221" s="61"/>
      <c r="BO221" s="61"/>
      <c r="BP221" s="61"/>
      <c r="CT221" s="61"/>
      <c r="CU221" s="61"/>
      <c r="CV221" s="61"/>
      <c r="CW221" s="61"/>
      <c r="CX221" s="61"/>
    </row>
    <row r="222" spans="1:102" ht="15.75" customHeight="1">
      <c r="A222" s="61"/>
      <c r="B222" s="61"/>
      <c r="C222" s="61"/>
      <c r="D222" s="61"/>
      <c r="AX222" s="61"/>
      <c r="AY222" s="61"/>
      <c r="AZ222" s="61"/>
      <c r="BN222" s="61"/>
      <c r="BO222" s="61"/>
      <c r="BP222" s="61"/>
      <c r="CT222" s="61"/>
      <c r="CU222" s="61"/>
      <c r="CV222" s="61"/>
      <c r="CW222" s="61"/>
      <c r="CX222" s="61"/>
    </row>
    <row r="223" spans="1:102" ht="15.75" customHeight="1">
      <c r="A223" s="61"/>
      <c r="B223" s="61"/>
      <c r="C223" s="61"/>
      <c r="D223" s="61"/>
      <c r="AX223" s="61"/>
      <c r="AY223" s="61"/>
      <c r="AZ223" s="61"/>
      <c r="BN223" s="61"/>
      <c r="BO223" s="61"/>
      <c r="BP223" s="61"/>
      <c r="CT223" s="61"/>
      <c r="CU223" s="61"/>
      <c r="CV223" s="61"/>
      <c r="CW223" s="61"/>
      <c r="CX223" s="61"/>
    </row>
    <row r="224" spans="1:102" ht="15.75" customHeight="1">
      <c r="A224" s="61"/>
      <c r="B224" s="61"/>
      <c r="C224" s="61"/>
      <c r="D224" s="61"/>
      <c r="AX224" s="61"/>
      <c r="AY224" s="61"/>
      <c r="AZ224" s="61"/>
      <c r="BN224" s="61"/>
      <c r="BO224" s="61"/>
      <c r="BP224" s="61"/>
      <c r="CT224" s="61"/>
      <c r="CU224" s="61"/>
      <c r="CV224" s="61"/>
      <c r="CW224" s="61"/>
      <c r="CX224" s="61"/>
    </row>
    <row r="225" spans="1:102" ht="15.75" customHeight="1">
      <c r="A225" s="61"/>
      <c r="B225" s="61"/>
      <c r="C225" s="61"/>
      <c r="D225" s="61"/>
      <c r="AX225" s="61"/>
      <c r="AY225" s="61"/>
      <c r="AZ225" s="61"/>
      <c r="BN225" s="61"/>
      <c r="BO225" s="61"/>
      <c r="BP225" s="61"/>
      <c r="CT225" s="61"/>
      <c r="CU225" s="61"/>
      <c r="CV225" s="61"/>
      <c r="CW225" s="61"/>
      <c r="CX225" s="61"/>
    </row>
    <row r="226" spans="1:102" ht="15.75" customHeight="1">
      <c r="A226" s="61"/>
      <c r="B226" s="61"/>
      <c r="C226" s="61"/>
      <c r="D226" s="61"/>
      <c r="AX226" s="61"/>
      <c r="AY226" s="61"/>
      <c r="AZ226" s="61"/>
      <c r="BN226" s="61"/>
      <c r="BO226" s="61"/>
      <c r="BP226" s="61"/>
      <c r="CT226" s="61"/>
      <c r="CU226" s="61"/>
      <c r="CV226" s="61"/>
      <c r="CW226" s="61"/>
      <c r="CX226" s="61"/>
    </row>
    <row r="227" spans="1:102" ht="15.75" customHeight="1">
      <c r="A227" s="61"/>
      <c r="B227" s="61"/>
      <c r="C227" s="61"/>
      <c r="D227" s="61"/>
      <c r="AX227" s="61"/>
      <c r="AY227" s="61"/>
      <c r="AZ227" s="61"/>
      <c r="BN227" s="61"/>
      <c r="BO227" s="61"/>
      <c r="BP227" s="61"/>
      <c r="CT227" s="61"/>
      <c r="CU227" s="61"/>
      <c r="CV227" s="61"/>
      <c r="CW227" s="61"/>
      <c r="CX227" s="61"/>
    </row>
    <row r="228" spans="1:102" ht="15.75" customHeight="1">
      <c r="A228" s="61"/>
      <c r="B228" s="61"/>
      <c r="C228" s="61"/>
      <c r="D228" s="61"/>
      <c r="AX228" s="61"/>
      <c r="AY228" s="61"/>
      <c r="AZ228" s="61"/>
      <c r="BN228" s="61"/>
      <c r="BO228" s="61"/>
      <c r="BP228" s="61"/>
      <c r="CT228" s="61"/>
      <c r="CU228" s="61"/>
      <c r="CV228" s="61"/>
      <c r="CW228" s="61"/>
      <c r="CX228" s="61"/>
    </row>
    <row r="229" spans="1:102" ht="15.75" customHeight="1">
      <c r="A229" s="61"/>
      <c r="B229" s="61"/>
      <c r="C229" s="61"/>
      <c r="D229" s="61"/>
      <c r="AX229" s="61"/>
      <c r="AY229" s="61"/>
      <c r="AZ229" s="61"/>
      <c r="BN229" s="61"/>
      <c r="BO229" s="61"/>
      <c r="BP229" s="61"/>
      <c r="CT229" s="61"/>
      <c r="CU229" s="61"/>
      <c r="CV229" s="61"/>
      <c r="CW229" s="61"/>
      <c r="CX229" s="61"/>
    </row>
    <row r="230" spans="1:102" ht="15.75" customHeight="1">
      <c r="A230" s="61"/>
      <c r="B230" s="61"/>
      <c r="C230" s="61"/>
      <c r="D230" s="61"/>
      <c r="AX230" s="61"/>
      <c r="AY230" s="61"/>
      <c r="AZ230" s="61"/>
      <c r="BN230" s="61"/>
      <c r="BO230" s="61"/>
      <c r="BP230" s="61"/>
      <c r="CT230" s="61"/>
      <c r="CU230" s="61"/>
      <c r="CV230" s="61"/>
      <c r="CW230" s="61"/>
      <c r="CX230" s="61"/>
    </row>
    <row r="231" spans="1:102" ht="15.75" customHeight="1">
      <c r="A231" s="61"/>
      <c r="B231" s="61"/>
      <c r="C231" s="61"/>
      <c r="D231" s="61"/>
      <c r="AX231" s="61"/>
      <c r="AY231" s="61"/>
      <c r="AZ231" s="61"/>
      <c r="BN231" s="61"/>
      <c r="BO231" s="61"/>
      <c r="BP231" s="61"/>
      <c r="CT231" s="61"/>
      <c r="CU231" s="61"/>
      <c r="CV231" s="61"/>
      <c r="CW231" s="61"/>
      <c r="CX231" s="61"/>
    </row>
    <row r="232" spans="1:102" ht="15.75" customHeight="1">
      <c r="A232" s="61"/>
      <c r="B232" s="61"/>
      <c r="C232" s="61"/>
      <c r="D232" s="61"/>
      <c r="AX232" s="61"/>
      <c r="AY232" s="61"/>
      <c r="AZ232" s="61"/>
      <c r="BN232" s="61"/>
      <c r="BO232" s="61"/>
      <c r="BP232" s="61"/>
      <c r="CT232" s="61"/>
      <c r="CU232" s="61"/>
      <c r="CV232" s="61"/>
      <c r="CW232" s="61"/>
      <c r="CX232" s="61"/>
    </row>
    <row r="233" spans="1:102" ht="15.75" customHeight="1">
      <c r="A233" s="61"/>
      <c r="B233" s="61"/>
      <c r="C233" s="61"/>
      <c r="D233" s="61"/>
      <c r="AX233" s="61"/>
      <c r="AY233" s="61"/>
      <c r="AZ233" s="61"/>
      <c r="BN233" s="61"/>
      <c r="BO233" s="61"/>
      <c r="BP233" s="61"/>
      <c r="CT233" s="61"/>
      <c r="CU233" s="61"/>
      <c r="CV233" s="61"/>
      <c r="CW233" s="61"/>
      <c r="CX233" s="61"/>
    </row>
    <row r="234" spans="1:102" ht="15.75" customHeight="1">
      <c r="A234" s="61"/>
      <c r="B234" s="61"/>
      <c r="C234" s="61"/>
      <c r="D234" s="61"/>
      <c r="AX234" s="61"/>
      <c r="AY234" s="61"/>
      <c r="AZ234" s="61"/>
      <c r="BN234" s="61"/>
      <c r="BO234" s="61"/>
      <c r="BP234" s="61"/>
      <c r="CT234" s="61"/>
      <c r="CU234" s="61"/>
      <c r="CV234" s="61"/>
      <c r="CW234" s="61"/>
      <c r="CX234" s="61"/>
    </row>
    <row r="235" spans="1:102" ht="15.75" customHeight="1">
      <c r="A235" s="61"/>
      <c r="B235" s="61"/>
      <c r="C235" s="61"/>
      <c r="D235" s="61"/>
      <c r="AX235" s="61"/>
      <c r="AY235" s="61"/>
      <c r="AZ235" s="61"/>
      <c r="BN235" s="61"/>
      <c r="BO235" s="61"/>
      <c r="BP235" s="61"/>
      <c r="CT235" s="61"/>
      <c r="CU235" s="61"/>
      <c r="CV235" s="61"/>
      <c r="CW235" s="61"/>
      <c r="CX235" s="61"/>
    </row>
    <row r="236" spans="1:102" ht="15.75" customHeight="1">
      <c r="A236" s="61"/>
      <c r="B236" s="61"/>
      <c r="C236" s="61"/>
      <c r="D236" s="61"/>
      <c r="AX236" s="61"/>
      <c r="AY236" s="61"/>
      <c r="AZ236" s="61"/>
      <c r="BN236" s="61"/>
      <c r="BO236" s="61"/>
      <c r="BP236" s="61"/>
      <c r="CT236" s="61"/>
      <c r="CU236" s="61"/>
      <c r="CV236" s="61"/>
      <c r="CW236" s="61"/>
      <c r="CX236" s="61"/>
    </row>
    <row r="237" spans="1:102" ht="15.75" customHeight="1">
      <c r="A237" s="61"/>
      <c r="B237" s="61"/>
      <c r="C237" s="61"/>
      <c r="D237" s="61"/>
      <c r="AX237" s="61"/>
      <c r="AY237" s="61"/>
      <c r="AZ237" s="61"/>
      <c r="BN237" s="61"/>
      <c r="BO237" s="61"/>
      <c r="BP237" s="61"/>
      <c r="CT237" s="61"/>
      <c r="CU237" s="61"/>
      <c r="CV237" s="61"/>
      <c r="CW237" s="61"/>
      <c r="CX237" s="61"/>
    </row>
    <row r="238" spans="1:102" ht="15.75" customHeight="1">
      <c r="A238" s="61"/>
      <c r="B238" s="61"/>
      <c r="C238" s="61"/>
      <c r="D238" s="61"/>
      <c r="AX238" s="61"/>
      <c r="AY238" s="61"/>
      <c r="AZ238" s="61"/>
      <c r="BN238" s="61"/>
      <c r="BO238" s="61"/>
      <c r="BP238" s="61"/>
      <c r="CT238" s="61"/>
      <c r="CU238" s="61"/>
      <c r="CV238" s="61"/>
      <c r="CW238" s="61"/>
      <c r="CX238" s="61"/>
    </row>
    <row r="239" spans="1:102" ht="15.75" customHeight="1">
      <c r="A239" s="61"/>
      <c r="B239" s="61"/>
      <c r="C239" s="61"/>
      <c r="D239" s="61"/>
      <c r="AX239" s="61"/>
      <c r="AY239" s="61"/>
      <c r="AZ239" s="61"/>
      <c r="BN239" s="61"/>
      <c r="BO239" s="61"/>
      <c r="BP239" s="61"/>
      <c r="CT239" s="61"/>
      <c r="CU239" s="61"/>
      <c r="CV239" s="61"/>
      <c r="CW239" s="61"/>
      <c r="CX239" s="61"/>
    </row>
    <row r="240" spans="1:102" ht="15.75" customHeight="1">
      <c r="A240" s="61"/>
      <c r="B240" s="61"/>
      <c r="C240" s="61"/>
      <c r="D240" s="61"/>
      <c r="AX240" s="61"/>
      <c r="AY240" s="61"/>
      <c r="AZ240" s="61"/>
      <c r="BN240" s="61"/>
      <c r="BO240" s="61"/>
      <c r="BP240" s="61"/>
      <c r="CT240" s="61"/>
      <c r="CU240" s="61"/>
      <c r="CV240" s="61"/>
      <c r="CW240" s="61"/>
      <c r="CX240" s="61"/>
    </row>
    <row r="241" spans="1:102" ht="15.75" customHeight="1">
      <c r="A241" s="61"/>
      <c r="B241" s="61"/>
      <c r="C241" s="61"/>
      <c r="D241" s="61"/>
      <c r="AX241" s="61"/>
      <c r="AY241" s="61"/>
      <c r="AZ241" s="61"/>
      <c r="BN241" s="61"/>
      <c r="BO241" s="61"/>
      <c r="BP241" s="61"/>
      <c r="CT241" s="61"/>
      <c r="CU241" s="61"/>
      <c r="CV241" s="61"/>
      <c r="CW241" s="61"/>
      <c r="CX241" s="61"/>
    </row>
    <row r="242" spans="1:102" ht="15.75" customHeight="1">
      <c r="A242" s="61"/>
      <c r="B242" s="61"/>
      <c r="C242" s="61"/>
      <c r="D242" s="61"/>
      <c r="AX242" s="61"/>
      <c r="AY242" s="61"/>
      <c r="AZ242" s="61"/>
      <c r="BN242" s="61"/>
      <c r="BO242" s="61"/>
      <c r="BP242" s="61"/>
      <c r="CT242" s="61"/>
      <c r="CU242" s="61"/>
      <c r="CV242" s="61"/>
      <c r="CW242" s="61"/>
      <c r="CX242" s="61"/>
    </row>
    <row r="243" spans="1:102" ht="15.75" customHeight="1">
      <c r="A243" s="61"/>
      <c r="B243" s="61"/>
      <c r="C243" s="61"/>
      <c r="D243" s="61"/>
      <c r="AX243" s="61"/>
      <c r="AY243" s="61"/>
      <c r="AZ243" s="61"/>
      <c r="BN243" s="61"/>
      <c r="BO243" s="61"/>
      <c r="BP243" s="61"/>
      <c r="CT243" s="61"/>
      <c r="CU243" s="61"/>
      <c r="CV243" s="61"/>
      <c r="CW243" s="61"/>
      <c r="CX243" s="61"/>
    </row>
    <row r="244" spans="1:102" ht="15.75" customHeight="1">
      <c r="A244" s="61"/>
      <c r="B244" s="61"/>
      <c r="C244" s="61"/>
      <c r="D244" s="61"/>
      <c r="AX244" s="61"/>
      <c r="AY244" s="61"/>
      <c r="AZ244" s="61"/>
      <c r="BN244" s="61"/>
      <c r="BO244" s="61"/>
      <c r="BP244" s="61"/>
      <c r="CT244" s="61"/>
      <c r="CU244" s="61"/>
      <c r="CV244" s="61"/>
      <c r="CW244" s="61"/>
      <c r="CX244" s="61"/>
    </row>
    <row r="245" spans="1:102" ht="15.75" customHeight="1">
      <c r="A245" s="61"/>
      <c r="B245" s="61"/>
      <c r="C245" s="61"/>
      <c r="D245" s="61"/>
      <c r="AX245" s="61"/>
      <c r="AY245" s="61"/>
      <c r="AZ245" s="61"/>
      <c r="BN245" s="61"/>
      <c r="BO245" s="61"/>
      <c r="BP245" s="61"/>
      <c r="CT245" s="61"/>
      <c r="CU245" s="61"/>
      <c r="CV245" s="61"/>
      <c r="CW245" s="61"/>
      <c r="CX245" s="61"/>
    </row>
    <row r="246" spans="1:102" ht="15.75" customHeight="1">
      <c r="A246" s="61"/>
      <c r="B246" s="61"/>
      <c r="C246" s="61"/>
      <c r="D246" s="61"/>
      <c r="AX246" s="61"/>
      <c r="AY246" s="61"/>
      <c r="AZ246" s="61"/>
      <c r="BN246" s="61"/>
      <c r="BO246" s="61"/>
      <c r="BP246" s="61"/>
      <c r="CT246" s="61"/>
      <c r="CU246" s="61"/>
      <c r="CV246" s="61"/>
      <c r="CW246" s="61"/>
      <c r="CX246" s="61"/>
    </row>
    <row r="247" spans="1:102" ht="15.75" customHeight="1">
      <c r="A247" s="61"/>
      <c r="B247" s="61"/>
      <c r="C247" s="61"/>
      <c r="D247" s="61"/>
      <c r="AX247" s="61"/>
      <c r="AY247" s="61"/>
      <c r="AZ247" s="61"/>
      <c r="BN247" s="61"/>
      <c r="BO247" s="61"/>
      <c r="BP247" s="61"/>
      <c r="CT247" s="61"/>
      <c r="CU247" s="61"/>
      <c r="CV247" s="61"/>
      <c r="CW247" s="61"/>
      <c r="CX247" s="61"/>
    </row>
    <row r="248" spans="1:102" ht="15.75" customHeight="1">
      <c r="A248" s="61"/>
      <c r="B248" s="61"/>
      <c r="C248" s="61"/>
      <c r="D248" s="61"/>
      <c r="AX248" s="61"/>
      <c r="AY248" s="61"/>
      <c r="AZ248" s="61"/>
      <c r="BN248" s="61"/>
      <c r="BO248" s="61"/>
      <c r="BP248" s="61"/>
      <c r="CT248" s="61"/>
      <c r="CU248" s="61"/>
      <c r="CV248" s="61"/>
      <c r="CW248" s="61"/>
      <c r="CX248" s="61"/>
    </row>
    <row r="249" spans="1:102" ht="15.75" customHeight="1">
      <c r="A249" s="61"/>
      <c r="B249" s="61"/>
      <c r="C249" s="61"/>
      <c r="D249" s="61"/>
      <c r="AX249" s="61"/>
      <c r="AY249" s="61"/>
      <c r="AZ249" s="61"/>
      <c r="BN249" s="61"/>
      <c r="BO249" s="61"/>
      <c r="BP249" s="61"/>
      <c r="CT249" s="61"/>
      <c r="CU249" s="61"/>
      <c r="CV249" s="61"/>
      <c r="CW249" s="61"/>
      <c r="CX249" s="61"/>
    </row>
    <row r="250" spans="1:102" ht="15.75" customHeight="1">
      <c r="A250" s="61"/>
      <c r="B250" s="61"/>
      <c r="C250" s="61"/>
      <c r="D250" s="61"/>
      <c r="AX250" s="61"/>
      <c r="AY250" s="61"/>
      <c r="AZ250" s="61"/>
      <c r="BN250" s="61"/>
      <c r="BO250" s="61"/>
      <c r="BP250" s="61"/>
      <c r="CT250" s="61"/>
      <c r="CU250" s="61"/>
      <c r="CV250" s="61"/>
      <c r="CW250" s="61"/>
      <c r="CX250" s="61"/>
    </row>
    <row r="251" spans="1:102" ht="15.75" customHeight="1">
      <c r="A251" s="61"/>
      <c r="B251" s="61"/>
      <c r="C251" s="61"/>
      <c r="D251" s="61"/>
      <c r="AX251" s="61"/>
      <c r="AY251" s="61"/>
      <c r="AZ251" s="61"/>
      <c r="BN251" s="61"/>
      <c r="BO251" s="61"/>
      <c r="BP251" s="61"/>
      <c r="CT251" s="61"/>
      <c r="CU251" s="61"/>
      <c r="CV251" s="61"/>
      <c r="CW251" s="61"/>
      <c r="CX251" s="61"/>
    </row>
    <row r="252" spans="1:102" ht="15.75" customHeight="1">
      <c r="A252" s="61"/>
      <c r="B252" s="61"/>
      <c r="C252" s="61"/>
      <c r="D252" s="61"/>
      <c r="AX252" s="61"/>
      <c r="AY252" s="61"/>
      <c r="AZ252" s="61"/>
      <c r="BN252" s="61"/>
      <c r="BO252" s="61"/>
      <c r="BP252" s="61"/>
      <c r="CT252" s="61"/>
      <c r="CU252" s="61"/>
      <c r="CV252" s="61"/>
      <c r="CW252" s="61"/>
      <c r="CX252" s="61"/>
    </row>
    <row r="253" spans="1:102" ht="15.75" customHeight="1">
      <c r="A253" s="61"/>
      <c r="B253" s="61"/>
      <c r="C253" s="61"/>
      <c r="D253" s="61"/>
      <c r="AX253" s="61"/>
      <c r="AY253" s="61"/>
      <c r="AZ253" s="61"/>
      <c r="BN253" s="61"/>
      <c r="BO253" s="61"/>
      <c r="BP253" s="61"/>
      <c r="CT253" s="61"/>
      <c r="CU253" s="61"/>
      <c r="CV253" s="61"/>
      <c r="CW253" s="61"/>
      <c r="CX253" s="61"/>
    </row>
    <row r="254" spans="1:102" ht="15.75" customHeight="1">
      <c r="A254" s="61"/>
      <c r="B254" s="61"/>
      <c r="C254" s="61"/>
      <c r="D254" s="61"/>
      <c r="AX254" s="61"/>
      <c r="AY254" s="61"/>
      <c r="AZ254" s="61"/>
      <c r="BN254" s="61"/>
      <c r="BO254" s="61"/>
      <c r="BP254" s="61"/>
      <c r="CT254" s="61"/>
      <c r="CU254" s="61"/>
      <c r="CV254" s="61"/>
      <c r="CW254" s="61"/>
      <c r="CX254" s="61"/>
    </row>
    <row r="255" spans="1:102" ht="15.75" customHeight="1">
      <c r="A255" s="61"/>
      <c r="B255" s="61"/>
      <c r="C255" s="61"/>
      <c r="D255" s="61"/>
      <c r="AX255" s="61"/>
      <c r="AY255" s="61"/>
      <c r="AZ255" s="61"/>
      <c r="BN255" s="61"/>
      <c r="BO255" s="61"/>
      <c r="BP255" s="61"/>
      <c r="CT255" s="61"/>
      <c r="CU255" s="61"/>
      <c r="CV255" s="61"/>
      <c r="CW255" s="61"/>
      <c r="CX255" s="61"/>
    </row>
    <row r="256" spans="1:102" ht="15.75" customHeight="1">
      <c r="A256" s="61"/>
      <c r="B256" s="61"/>
      <c r="C256" s="61"/>
      <c r="D256" s="61"/>
      <c r="AX256" s="61"/>
      <c r="AY256" s="61"/>
      <c r="AZ256" s="61"/>
      <c r="BN256" s="61"/>
      <c r="BO256" s="61"/>
      <c r="BP256" s="61"/>
      <c r="CT256" s="61"/>
      <c r="CU256" s="61"/>
      <c r="CV256" s="61"/>
      <c r="CW256" s="61"/>
      <c r="CX256" s="61"/>
    </row>
    <row r="257" spans="1:102" ht="15.75" customHeight="1">
      <c r="A257" s="61"/>
      <c r="B257" s="61"/>
      <c r="C257" s="61"/>
      <c r="D257" s="61"/>
      <c r="AX257" s="61"/>
      <c r="AY257" s="61"/>
      <c r="AZ257" s="61"/>
      <c r="BN257" s="61"/>
      <c r="BO257" s="61"/>
      <c r="BP257" s="61"/>
      <c r="CT257" s="61"/>
      <c r="CU257" s="61"/>
      <c r="CV257" s="61"/>
      <c r="CW257" s="61"/>
      <c r="CX257" s="61"/>
    </row>
    <row r="258" spans="1:102" ht="15.75" customHeight="1">
      <c r="A258" s="61"/>
      <c r="B258" s="61"/>
      <c r="C258" s="61"/>
      <c r="D258" s="61"/>
      <c r="AX258" s="61"/>
      <c r="AY258" s="61"/>
      <c r="AZ258" s="61"/>
      <c r="BN258" s="61"/>
      <c r="BO258" s="61"/>
      <c r="BP258" s="61"/>
      <c r="CT258" s="61"/>
      <c r="CU258" s="61"/>
      <c r="CV258" s="61"/>
      <c r="CW258" s="61"/>
      <c r="CX258" s="61"/>
    </row>
    <row r="259" spans="1:102" ht="15.75" customHeight="1">
      <c r="A259" s="61"/>
      <c r="B259" s="61"/>
      <c r="C259" s="61"/>
      <c r="D259" s="61"/>
      <c r="AX259" s="61"/>
      <c r="AY259" s="61"/>
      <c r="AZ259" s="61"/>
      <c r="BN259" s="61"/>
      <c r="BO259" s="61"/>
      <c r="BP259" s="61"/>
      <c r="CT259" s="61"/>
      <c r="CU259" s="61"/>
      <c r="CV259" s="61"/>
      <c r="CW259" s="61"/>
      <c r="CX259" s="61"/>
    </row>
    <row r="260" spans="1:102" ht="15.75" customHeight="1">
      <c r="A260" s="61"/>
      <c r="B260" s="61"/>
      <c r="C260" s="61"/>
      <c r="D260" s="61"/>
      <c r="AX260" s="61"/>
      <c r="AY260" s="61"/>
      <c r="AZ260" s="61"/>
      <c r="BN260" s="61"/>
      <c r="BO260" s="61"/>
      <c r="BP260" s="61"/>
      <c r="CT260" s="61"/>
      <c r="CU260" s="61"/>
      <c r="CV260" s="61"/>
      <c r="CW260" s="61"/>
      <c r="CX260" s="61"/>
    </row>
    <row r="261" spans="1:102" ht="15.75" customHeight="1">
      <c r="A261" s="61"/>
      <c r="B261" s="61"/>
      <c r="C261" s="61"/>
      <c r="D261" s="61"/>
      <c r="AX261" s="61"/>
      <c r="AY261" s="61"/>
      <c r="AZ261" s="61"/>
      <c r="BN261" s="61"/>
      <c r="BO261" s="61"/>
      <c r="BP261" s="61"/>
      <c r="CT261" s="61"/>
      <c r="CU261" s="61"/>
      <c r="CV261" s="61"/>
      <c r="CW261" s="61"/>
      <c r="CX261" s="61"/>
    </row>
    <row r="262" spans="1:102" ht="15.75" customHeight="1">
      <c r="A262" s="61"/>
      <c r="B262" s="61"/>
      <c r="C262" s="61"/>
      <c r="D262" s="61"/>
      <c r="AX262" s="61"/>
      <c r="AY262" s="61"/>
      <c r="AZ262" s="61"/>
      <c r="BN262" s="61"/>
      <c r="BO262" s="61"/>
      <c r="BP262" s="61"/>
      <c r="CT262" s="61"/>
      <c r="CU262" s="61"/>
      <c r="CV262" s="61"/>
      <c r="CW262" s="61"/>
      <c r="CX262" s="61"/>
    </row>
    <row r="263" spans="1:102" ht="15.75" customHeight="1">
      <c r="A263" s="61"/>
      <c r="B263" s="61"/>
      <c r="C263" s="61"/>
      <c r="D263" s="61"/>
      <c r="AX263" s="61"/>
      <c r="AY263" s="61"/>
      <c r="AZ263" s="61"/>
      <c r="BN263" s="61"/>
      <c r="BO263" s="61"/>
      <c r="BP263" s="61"/>
      <c r="CT263" s="61"/>
      <c r="CU263" s="61"/>
      <c r="CV263" s="61"/>
      <c r="CW263" s="61"/>
      <c r="CX263" s="61"/>
    </row>
    <row r="264" spans="1:102" ht="15.75" customHeight="1">
      <c r="A264" s="61"/>
      <c r="B264" s="61"/>
      <c r="C264" s="61"/>
      <c r="D264" s="61"/>
      <c r="AX264" s="61"/>
      <c r="AY264" s="61"/>
      <c r="AZ264" s="61"/>
      <c r="BN264" s="61"/>
      <c r="BO264" s="61"/>
      <c r="BP264" s="61"/>
      <c r="CT264" s="61"/>
      <c r="CU264" s="61"/>
      <c r="CV264" s="61"/>
      <c r="CW264" s="61"/>
      <c r="CX264" s="61"/>
    </row>
    <row r="265" spans="1:102" ht="15.75" customHeight="1">
      <c r="A265" s="61"/>
      <c r="B265" s="61"/>
      <c r="C265" s="61"/>
      <c r="D265" s="61"/>
      <c r="AX265" s="61"/>
      <c r="AY265" s="61"/>
      <c r="AZ265" s="61"/>
      <c r="BN265" s="61"/>
      <c r="BO265" s="61"/>
      <c r="BP265" s="61"/>
      <c r="CT265" s="61"/>
      <c r="CU265" s="61"/>
      <c r="CV265" s="61"/>
      <c r="CW265" s="61"/>
      <c r="CX265" s="61"/>
    </row>
    <row r="266" spans="1:102" ht="15.75" customHeight="1">
      <c r="A266" s="61"/>
      <c r="B266" s="61"/>
      <c r="C266" s="61"/>
      <c r="D266" s="61"/>
      <c r="AX266" s="61"/>
      <c r="AY266" s="61"/>
      <c r="AZ266" s="61"/>
      <c r="BN266" s="61"/>
      <c r="BO266" s="61"/>
      <c r="BP266" s="61"/>
      <c r="CT266" s="61"/>
      <c r="CU266" s="61"/>
      <c r="CV266" s="61"/>
      <c r="CW266" s="61"/>
      <c r="CX266" s="61"/>
    </row>
    <row r="267" spans="1:102" ht="15.75" customHeight="1">
      <c r="A267" s="61"/>
      <c r="B267" s="61"/>
      <c r="C267" s="61"/>
      <c r="D267" s="61"/>
      <c r="AX267" s="61"/>
      <c r="AY267" s="61"/>
      <c r="AZ267" s="61"/>
      <c r="BN267" s="61"/>
      <c r="BO267" s="61"/>
      <c r="BP267" s="61"/>
      <c r="CT267" s="61"/>
      <c r="CU267" s="61"/>
      <c r="CV267" s="61"/>
      <c r="CW267" s="61"/>
      <c r="CX267" s="61"/>
    </row>
    <row r="268" spans="1:102" ht="15.75" customHeight="1">
      <c r="A268" s="61"/>
      <c r="B268" s="61"/>
      <c r="C268" s="61"/>
      <c r="D268" s="61"/>
      <c r="AX268" s="61"/>
      <c r="AY268" s="61"/>
      <c r="AZ268" s="61"/>
      <c r="BN268" s="61"/>
      <c r="BO268" s="61"/>
      <c r="BP268" s="61"/>
      <c r="CT268" s="61"/>
      <c r="CU268" s="61"/>
      <c r="CV268" s="61"/>
      <c r="CW268" s="61"/>
      <c r="CX268" s="61"/>
    </row>
    <row r="269" spans="1:102" ht="15.75" customHeight="1">
      <c r="A269" s="61"/>
      <c r="B269" s="61"/>
      <c r="C269" s="61"/>
      <c r="D269" s="61"/>
      <c r="AX269" s="61"/>
      <c r="AY269" s="61"/>
      <c r="AZ269" s="61"/>
      <c r="BN269" s="61"/>
      <c r="BO269" s="61"/>
      <c r="BP269" s="61"/>
      <c r="CT269" s="61"/>
      <c r="CU269" s="61"/>
      <c r="CV269" s="61"/>
      <c r="CW269" s="61"/>
      <c r="CX269" s="61"/>
    </row>
    <row r="270" spans="1:102" ht="15.75" customHeight="1">
      <c r="A270" s="61"/>
      <c r="B270" s="61"/>
      <c r="C270" s="61"/>
      <c r="D270" s="61"/>
      <c r="AX270" s="61"/>
      <c r="AY270" s="61"/>
      <c r="AZ270" s="61"/>
      <c r="BN270" s="61"/>
      <c r="BO270" s="61"/>
      <c r="BP270" s="61"/>
      <c r="CT270" s="61"/>
      <c r="CU270" s="61"/>
      <c r="CV270" s="61"/>
      <c r="CW270" s="61"/>
      <c r="CX270" s="61"/>
    </row>
    <row r="271" spans="1:102" ht="15.75" customHeight="1">
      <c r="A271" s="61"/>
      <c r="B271" s="61"/>
      <c r="C271" s="61"/>
      <c r="D271" s="61"/>
      <c r="AX271" s="61"/>
      <c r="AY271" s="61"/>
      <c r="AZ271" s="61"/>
      <c r="BN271" s="61"/>
      <c r="BO271" s="61"/>
      <c r="BP271" s="61"/>
      <c r="CT271" s="61"/>
      <c r="CU271" s="61"/>
      <c r="CV271" s="61"/>
      <c r="CW271" s="61"/>
      <c r="CX271" s="61"/>
    </row>
    <row r="272" spans="1:102" ht="15.75" customHeight="1">
      <c r="A272" s="61"/>
      <c r="B272" s="61"/>
      <c r="C272" s="61"/>
      <c r="D272" s="61"/>
      <c r="AX272" s="61"/>
      <c r="AY272" s="61"/>
      <c r="AZ272" s="61"/>
      <c r="BN272" s="61"/>
      <c r="BO272" s="61"/>
      <c r="BP272" s="61"/>
      <c r="CT272" s="61"/>
      <c r="CU272" s="61"/>
      <c r="CV272" s="61"/>
      <c r="CW272" s="61"/>
      <c r="CX272" s="61"/>
    </row>
    <row r="273" spans="1:102" ht="15.75" customHeight="1">
      <c r="A273" s="61"/>
      <c r="B273" s="61"/>
      <c r="C273" s="61"/>
      <c r="D273" s="61"/>
      <c r="AX273" s="61"/>
      <c r="AY273" s="61"/>
      <c r="AZ273" s="61"/>
      <c r="BN273" s="61"/>
      <c r="BO273" s="61"/>
      <c r="BP273" s="61"/>
      <c r="CT273" s="61"/>
      <c r="CU273" s="61"/>
      <c r="CV273" s="61"/>
      <c r="CW273" s="61"/>
      <c r="CX273" s="61"/>
    </row>
    <row r="274" spans="1:102" ht="15.75" customHeight="1">
      <c r="A274" s="61"/>
      <c r="B274" s="61"/>
      <c r="C274" s="61"/>
      <c r="D274" s="61"/>
      <c r="AX274" s="61"/>
      <c r="AY274" s="61"/>
      <c r="AZ274" s="61"/>
      <c r="BN274" s="61"/>
      <c r="BO274" s="61"/>
      <c r="BP274" s="61"/>
      <c r="CT274" s="61"/>
      <c r="CU274" s="61"/>
      <c r="CV274" s="61"/>
      <c r="CW274" s="61"/>
      <c r="CX274" s="61"/>
    </row>
    <row r="275" spans="1:102" ht="15.75" customHeight="1">
      <c r="A275" s="61"/>
      <c r="B275" s="61"/>
      <c r="C275" s="61"/>
      <c r="D275" s="61"/>
      <c r="AX275" s="61"/>
      <c r="AY275" s="61"/>
      <c r="AZ275" s="61"/>
      <c r="BN275" s="61"/>
      <c r="BO275" s="61"/>
      <c r="BP275" s="61"/>
      <c r="CT275" s="61"/>
      <c r="CU275" s="61"/>
      <c r="CV275" s="61"/>
      <c r="CW275" s="61"/>
      <c r="CX275" s="61"/>
    </row>
    <row r="276" spans="1:102" ht="15.75" customHeight="1">
      <c r="A276" s="61"/>
      <c r="B276" s="61"/>
      <c r="C276" s="61"/>
      <c r="D276" s="61"/>
      <c r="AX276" s="61"/>
      <c r="AY276" s="61"/>
      <c r="AZ276" s="61"/>
      <c r="BN276" s="61"/>
      <c r="BO276" s="61"/>
      <c r="BP276" s="61"/>
      <c r="CT276" s="61"/>
      <c r="CU276" s="61"/>
      <c r="CV276" s="61"/>
      <c r="CW276" s="61"/>
      <c r="CX276" s="61"/>
    </row>
    <row r="277" spans="1:102" ht="15.75" customHeight="1">
      <c r="A277" s="61"/>
      <c r="B277" s="61"/>
      <c r="C277" s="61"/>
      <c r="D277" s="61"/>
      <c r="AX277" s="61"/>
      <c r="AY277" s="61"/>
      <c r="AZ277" s="61"/>
      <c r="BN277" s="61"/>
      <c r="BO277" s="61"/>
      <c r="BP277" s="61"/>
      <c r="CT277" s="61"/>
      <c r="CU277" s="61"/>
      <c r="CV277" s="61"/>
      <c r="CW277" s="61"/>
      <c r="CX277" s="61"/>
    </row>
    <row r="278" spans="1:102" ht="15.75" customHeight="1">
      <c r="A278" s="61"/>
      <c r="B278" s="61"/>
      <c r="C278" s="61"/>
      <c r="D278" s="61"/>
      <c r="AX278" s="61"/>
      <c r="AY278" s="61"/>
      <c r="AZ278" s="61"/>
      <c r="BN278" s="61"/>
      <c r="BO278" s="61"/>
      <c r="BP278" s="61"/>
      <c r="CT278" s="61"/>
      <c r="CU278" s="61"/>
      <c r="CV278" s="61"/>
      <c r="CW278" s="61"/>
      <c r="CX278" s="61"/>
    </row>
    <row r="279" spans="1:102" ht="15.75" customHeight="1">
      <c r="A279" s="61"/>
      <c r="B279" s="61"/>
      <c r="C279" s="61"/>
      <c r="D279" s="61"/>
      <c r="AX279" s="61"/>
      <c r="AY279" s="61"/>
      <c r="AZ279" s="61"/>
      <c r="BN279" s="61"/>
      <c r="BO279" s="61"/>
      <c r="BP279" s="61"/>
      <c r="CT279" s="61"/>
      <c r="CU279" s="61"/>
      <c r="CV279" s="61"/>
      <c r="CW279" s="61"/>
      <c r="CX279" s="61"/>
    </row>
    <row r="280" spans="1:102" ht="15.75" customHeight="1">
      <c r="A280" s="61"/>
      <c r="B280" s="61"/>
      <c r="C280" s="61"/>
      <c r="D280" s="61"/>
      <c r="AX280" s="61"/>
      <c r="AY280" s="61"/>
      <c r="AZ280" s="61"/>
      <c r="BN280" s="61"/>
      <c r="BO280" s="61"/>
      <c r="BP280" s="61"/>
      <c r="CT280" s="61"/>
      <c r="CU280" s="61"/>
      <c r="CV280" s="61"/>
      <c r="CW280" s="61"/>
      <c r="CX280" s="61"/>
    </row>
    <row r="281" spans="1:102" ht="15.75" customHeight="1">
      <c r="A281" s="61"/>
      <c r="B281" s="61"/>
      <c r="C281" s="61"/>
      <c r="D281" s="61"/>
      <c r="AX281" s="61"/>
      <c r="AY281" s="61"/>
      <c r="AZ281" s="61"/>
      <c r="BN281" s="61"/>
      <c r="BO281" s="61"/>
      <c r="BP281" s="61"/>
      <c r="CT281" s="61"/>
      <c r="CU281" s="61"/>
      <c r="CV281" s="61"/>
      <c r="CW281" s="61"/>
      <c r="CX281" s="61"/>
    </row>
    <row r="282" spans="1:102" ht="15.75" customHeight="1">
      <c r="A282" s="61"/>
      <c r="B282" s="61"/>
      <c r="C282" s="61"/>
      <c r="D282" s="61"/>
      <c r="AX282" s="61"/>
      <c r="AY282" s="61"/>
      <c r="AZ282" s="61"/>
      <c r="BN282" s="61"/>
      <c r="BO282" s="61"/>
      <c r="BP282" s="61"/>
      <c r="CT282" s="61"/>
      <c r="CU282" s="61"/>
      <c r="CV282" s="61"/>
      <c r="CW282" s="61"/>
      <c r="CX282" s="61"/>
    </row>
    <row r="283" spans="1:102" ht="15.75" customHeight="1">
      <c r="A283" s="61"/>
      <c r="B283" s="61"/>
      <c r="C283" s="61"/>
      <c r="D283" s="61"/>
      <c r="AX283" s="61"/>
      <c r="AY283" s="61"/>
      <c r="AZ283" s="61"/>
      <c r="BN283" s="61"/>
      <c r="BO283" s="61"/>
      <c r="BP283" s="61"/>
      <c r="CT283" s="61"/>
      <c r="CU283" s="61"/>
      <c r="CV283" s="61"/>
      <c r="CW283" s="61"/>
      <c r="CX283" s="61"/>
    </row>
    <row r="284" spans="1:102" ht="15.75" customHeight="1">
      <c r="A284" s="61"/>
      <c r="B284" s="61"/>
      <c r="C284" s="61"/>
      <c r="D284" s="61"/>
      <c r="AX284" s="61"/>
      <c r="AY284" s="61"/>
      <c r="AZ284" s="61"/>
      <c r="BN284" s="61"/>
      <c r="BO284" s="61"/>
      <c r="BP284" s="61"/>
      <c r="CT284" s="61"/>
      <c r="CU284" s="61"/>
      <c r="CV284" s="61"/>
      <c r="CW284" s="61"/>
      <c r="CX284" s="61"/>
    </row>
    <row r="285" spans="1:102" ht="15.75" customHeight="1">
      <c r="A285" s="61"/>
      <c r="B285" s="61"/>
      <c r="C285" s="61"/>
      <c r="D285" s="61"/>
      <c r="AX285" s="61"/>
      <c r="AY285" s="61"/>
      <c r="AZ285" s="61"/>
      <c r="BN285" s="61"/>
      <c r="BO285" s="61"/>
      <c r="BP285" s="61"/>
      <c r="CT285" s="61"/>
      <c r="CU285" s="61"/>
      <c r="CV285" s="61"/>
      <c r="CW285" s="61"/>
      <c r="CX285" s="61"/>
    </row>
    <row r="286" spans="1:102" ht="15.75" customHeight="1">
      <c r="A286" s="61"/>
      <c r="B286" s="61"/>
      <c r="C286" s="61"/>
      <c r="D286" s="61"/>
      <c r="AX286" s="61"/>
      <c r="AY286" s="61"/>
      <c r="AZ286" s="61"/>
      <c r="BN286" s="61"/>
      <c r="BO286" s="61"/>
      <c r="BP286" s="61"/>
      <c r="CT286" s="61"/>
      <c r="CU286" s="61"/>
      <c r="CV286" s="61"/>
      <c r="CW286" s="61"/>
      <c r="CX286" s="61"/>
    </row>
    <row r="287" spans="1:102" ht="15.75" customHeight="1">
      <c r="A287" s="61"/>
      <c r="B287" s="61"/>
      <c r="C287" s="61"/>
      <c r="D287" s="61"/>
      <c r="AX287" s="61"/>
      <c r="AY287" s="61"/>
      <c r="AZ287" s="61"/>
      <c r="BN287" s="61"/>
      <c r="BO287" s="61"/>
      <c r="BP287" s="61"/>
      <c r="CT287" s="61"/>
      <c r="CU287" s="61"/>
      <c r="CV287" s="61"/>
      <c r="CW287" s="61"/>
      <c r="CX287" s="61"/>
    </row>
    <row r="288" spans="1:102" ht="15.75" customHeight="1">
      <c r="A288" s="61"/>
      <c r="B288" s="61"/>
      <c r="C288" s="61"/>
      <c r="D288" s="61"/>
      <c r="AX288" s="61"/>
      <c r="AY288" s="61"/>
      <c r="AZ288" s="61"/>
      <c r="BN288" s="61"/>
      <c r="BO288" s="61"/>
      <c r="BP288" s="61"/>
      <c r="CT288" s="61"/>
      <c r="CU288" s="61"/>
      <c r="CV288" s="61"/>
      <c r="CW288" s="61"/>
      <c r="CX288" s="61"/>
    </row>
    <row r="289" spans="1:102" ht="15.75" customHeight="1">
      <c r="A289" s="61"/>
      <c r="B289" s="61"/>
      <c r="C289" s="61"/>
      <c r="D289" s="61"/>
      <c r="AX289" s="61"/>
      <c r="AY289" s="61"/>
      <c r="AZ289" s="61"/>
      <c r="BN289" s="61"/>
      <c r="BO289" s="61"/>
      <c r="BP289" s="61"/>
      <c r="CT289" s="61"/>
      <c r="CU289" s="61"/>
      <c r="CV289" s="61"/>
      <c r="CW289" s="61"/>
      <c r="CX289" s="61"/>
    </row>
    <row r="290" spans="1:102" ht="15.75" customHeight="1">
      <c r="A290" s="61"/>
      <c r="B290" s="61"/>
      <c r="C290" s="61"/>
      <c r="D290" s="61"/>
      <c r="AX290" s="61"/>
      <c r="AY290" s="61"/>
      <c r="AZ290" s="61"/>
      <c r="BN290" s="61"/>
      <c r="BO290" s="61"/>
      <c r="BP290" s="61"/>
      <c r="CT290" s="61"/>
      <c r="CU290" s="61"/>
      <c r="CV290" s="61"/>
      <c r="CW290" s="61"/>
      <c r="CX290" s="61"/>
    </row>
    <row r="291" spans="1:102" ht="15.75" customHeight="1">
      <c r="A291" s="61"/>
      <c r="B291" s="61"/>
      <c r="C291" s="61"/>
      <c r="D291" s="61"/>
      <c r="AX291" s="61"/>
      <c r="AY291" s="61"/>
      <c r="AZ291" s="61"/>
      <c r="BN291" s="61"/>
      <c r="BO291" s="61"/>
      <c r="BP291" s="61"/>
      <c r="CT291" s="61"/>
      <c r="CU291" s="61"/>
      <c r="CV291" s="61"/>
      <c r="CW291" s="61"/>
      <c r="CX291" s="61"/>
    </row>
    <row r="292" spans="1:102" ht="15.75" customHeight="1">
      <c r="A292" s="61"/>
      <c r="B292" s="61"/>
      <c r="C292" s="61"/>
      <c r="D292" s="61"/>
      <c r="AX292" s="61"/>
      <c r="AY292" s="61"/>
      <c r="AZ292" s="61"/>
      <c r="BN292" s="61"/>
      <c r="BO292" s="61"/>
      <c r="BP292" s="61"/>
      <c r="CT292" s="61"/>
      <c r="CU292" s="61"/>
      <c r="CV292" s="61"/>
      <c r="CW292" s="61"/>
      <c r="CX292" s="61"/>
    </row>
    <row r="293" spans="1:102" ht="15.75" customHeight="1">
      <c r="A293" s="61"/>
      <c r="B293" s="61"/>
      <c r="C293" s="61"/>
      <c r="D293" s="61"/>
      <c r="AX293" s="61"/>
      <c r="AY293" s="61"/>
      <c r="AZ293" s="61"/>
      <c r="BN293" s="61"/>
      <c r="BO293" s="61"/>
      <c r="BP293" s="61"/>
      <c r="CT293" s="61"/>
      <c r="CU293" s="61"/>
      <c r="CV293" s="61"/>
      <c r="CW293" s="61"/>
      <c r="CX293" s="61"/>
    </row>
    <row r="294" spans="1:102" ht="15.75" customHeight="1">
      <c r="A294" s="61"/>
      <c r="B294" s="61"/>
      <c r="C294" s="61"/>
      <c r="D294" s="61"/>
      <c r="AX294" s="61"/>
      <c r="AY294" s="61"/>
      <c r="AZ294" s="61"/>
      <c r="BN294" s="61"/>
      <c r="BO294" s="61"/>
      <c r="BP294" s="61"/>
      <c r="CT294" s="61"/>
      <c r="CU294" s="61"/>
      <c r="CV294" s="61"/>
      <c r="CW294" s="61"/>
      <c r="CX294" s="61"/>
    </row>
    <row r="295" spans="1:102" ht="15.75" customHeight="1">
      <c r="A295" s="61"/>
      <c r="B295" s="61"/>
      <c r="C295" s="61"/>
      <c r="D295" s="61"/>
      <c r="AX295" s="61"/>
      <c r="AY295" s="61"/>
      <c r="AZ295" s="61"/>
      <c r="BN295" s="61"/>
      <c r="BO295" s="61"/>
      <c r="BP295" s="61"/>
      <c r="CT295" s="61"/>
      <c r="CU295" s="61"/>
      <c r="CV295" s="61"/>
      <c r="CW295" s="61"/>
      <c r="CX295" s="61"/>
    </row>
    <row r="296" spans="1:102" ht="15.75" customHeight="1">
      <c r="A296" s="61"/>
      <c r="B296" s="61"/>
      <c r="C296" s="61"/>
      <c r="D296" s="61"/>
      <c r="AX296" s="61"/>
      <c r="AY296" s="61"/>
      <c r="AZ296" s="61"/>
      <c r="BN296" s="61"/>
      <c r="BO296" s="61"/>
      <c r="BP296" s="61"/>
      <c r="CT296" s="61"/>
      <c r="CU296" s="61"/>
      <c r="CV296" s="61"/>
      <c r="CW296" s="61"/>
      <c r="CX296" s="61"/>
    </row>
    <row r="297" spans="1:102" ht="15.75" customHeight="1">
      <c r="A297" s="61"/>
      <c r="B297" s="61"/>
      <c r="C297" s="61"/>
      <c r="D297" s="61"/>
      <c r="AX297" s="61"/>
      <c r="AY297" s="61"/>
      <c r="AZ297" s="61"/>
      <c r="BN297" s="61"/>
      <c r="BO297" s="61"/>
      <c r="BP297" s="61"/>
      <c r="CT297" s="61"/>
      <c r="CU297" s="61"/>
      <c r="CV297" s="61"/>
      <c r="CW297" s="61"/>
      <c r="CX297" s="61"/>
    </row>
    <row r="298" spans="1:102" ht="15.75" customHeight="1">
      <c r="A298" s="61"/>
      <c r="B298" s="61"/>
      <c r="C298" s="61"/>
      <c r="D298" s="61"/>
      <c r="AX298" s="61"/>
      <c r="AY298" s="61"/>
      <c r="AZ298" s="61"/>
      <c r="BN298" s="61"/>
      <c r="BO298" s="61"/>
      <c r="BP298" s="61"/>
      <c r="CT298" s="61"/>
      <c r="CU298" s="61"/>
      <c r="CV298" s="61"/>
      <c r="CW298" s="61"/>
      <c r="CX298" s="61"/>
    </row>
    <row r="299" spans="1:102" ht="15.75" customHeight="1">
      <c r="A299" s="61"/>
      <c r="B299" s="61"/>
      <c r="C299" s="61"/>
      <c r="D299" s="61"/>
      <c r="AX299" s="61"/>
      <c r="AY299" s="61"/>
      <c r="AZ299" s="61"/>
      <c r="BN299" s="61"/>
      <c r="BO299" s="61"/>
      <c r="BP299" s="61"/>
      <c r="CT299" s="61"/>
      <c r="CU299" s="61"/>
      <c r="CV299" s="61"/>
      <c r="CW299" s="61"/>
      <c r="CX299" s="61"/>
    </row>
    <row r="300" spans="1:102" ht="15.75" customHeight="1">
      <c r="A300" s="61"/>
      <c r="B300" s="61"/>
      <c r="C300" s="61"/>
      <c r="D300" s="61"/>
      <c r="AX300" s="61"/>
      <c r="AY300" s="61"/>
      <c r="AZ300" s="61"/>
      <c r="BN300" s="61"/>
      <c r="BO300" s="61"/>
      <c r="BP300" s="61"/>
      <c r="CT300" s="61"/>
      <c r="CU300" s="61"/>
      <c r="CV300" s="61"/>
      <c r="CW300" s="61"/>
      <c r="CX300" s="61"/>
    </row>
    <row r="301" spans="1:102" ht="15.75" customHeight="1">
      <c r="A301" s="61"/>
      <c r="B301" s="61"/>
      <c r="C301" s="61"/>
      <c r="D301" s="61"/>
      <c r="AX301" s="61"/>
      <c r="AY301" s="61"/>
      <c r="AZ301" s="61"/>
      <c r="BN301" s="61"/>
      <c r="BO301" s="61"/>
      <c r="BP301" s="61"/>
      <c r="CT301" s="61"/>
      <c r="CU301" s="61"/>
      <c r="CV301" s="61"/>
      <c r="CW301" s="61"/>
      <c r="CX301" s="61"/>
    </row>
    <row r="302" spans="1:102" ht="15.75" customHeight="1">
      <c r="A302" s="61"/>
      <c r="B302" s="61"/>
      <c r="C302" s="61"/>
      <c r="D302" s="61"/>
      <c r="AX302" s="61"/>
      <c r="AY302" s="61"/>
      <c r="AZ302" s="61"/>
      <c r="BN302" s="61"/>
      <c r="BO302" s="61"/>
      <c r="BP302" s="61"/>
      <c r="CT302" s="61"/>
      <c r="CU302" s="61"/>
      <c r="CV302" s="61"/>
      <c r="CW302" s="61"/>
      <c r="CX302" s="61"/>
    </row>
    <row r="303" spans="1:102" ht="15.75" customHeight="1">
      <c r="A303" s="61"/>
      <c r="B303" s="61"/>
      <c r="C303" s="61"/>
      <c r="D303" s="61"/>
      <c r="AX303" s="61"/>
      <c r="AY303" s="61"/>
      <c r="AZ303" s="61"/>
      <c r="BN303" s="61"/>
      <c r="BO303" s="61"/>
      <c r="BP303" s="61"/>
      <c r="CT303" s="61"/>
      <c r="CU303" s="61"/>
      <c r="CV303" s="61"/>
      <c r="CW303" s="61"/>
      <c r="CX303" s="61"/>
    </row>
    <row r="304" spans="1:102" ht="15.75" customHeight="1">
      <c r="A304" s="61"/>
      <c r="B304" s="61"/>
      <c r="C304" s="61"/>
      <c r="D304" s="61"/>
      <c r="AX304" s="61"/>
      <c r="AY304" s="61"/>
      <c r="AZ304" s="61"/>
      <c r="BN304" s="61"/>
      <c r="BO304" s="61"/>
      <c r="BP304" s="61"/>
      <c r="CT304" s="61"/>
      <c r="CU304" s="61"/>
      <c r="CV304" s="61"/>
      <c r="CW304" s="61"/>
      <c r="CX304" s="61"/>
    </row>
    <row r="305" spans="1:102" ht="15.75" customHeight="1">
      <c r="A305" s="61"/>
      <c r="B305" s="61"/>
      <c r="C305" s="61"/>
      <c r="D305" s="61"/>
      <c r="AX305" s="61"/>
      <c r="AY305" s="61"/>
      <c r="AZ305" s="61"/>
      <c r="BN305" s="61"/>
      <c r="BO305" s="61"/>
      <c r="BP305" s="61"/>
      <c r="CT305" s="61"/>
      <c r="CU305" s="61"/>
      <c r="CV305" s="61"/>
      <c r="CW305" s="61"/>
      <c r="CX305" s="61"/>
    </row>
    <row r="306" spans="1:102" ht="15.75" customHeight="1">
      <c r="A306" s="61"/>
      <c r="B306" s="61"/>
      <c r="C306" s="61"/>
      <c r="D306" s="61"/>
      <c r="AX306" s="61"/>
      <c r="AY306" s="61"/>
      <c r="AZ306" s="61"/>
      <c r="BN306" s="61"/>
      <c r="BO306" s="61"/>
      <c r="BP306" s="61"/>
      <c r="CT306" s="61"/>
      <c r="CU306" s="61"/>
      <c r="CV306" s="61"/>
      <c r="CW306" s="61"/>
      <c r="CX306" s="61"/>
    </row>
    <row r="307" spans="1:102" ht="15.75" customHeight="1">
      <c r="A307" s="61"/>
      <c r="B307" s="61"/>
      <c r="C307" s="61"/>
      <c r="D307" s="61"/>
      <c r="AX307" s="61"/>
      <c r="AY307" s="61"/>
      <c r="AZ307" s="61"/>
      <c r="BN307" s="61"/>
      <c r="BO307" s="61"/>
      <c r="BP307" s="61"/>
      <c r="CT307" s="61"/>
      <c r="CU307" s="61"/>
      <c r="CV307" s="61"/>
      <c r="CW307" s="61"/>
      <c r="CX307" s="61"/>
    </row>
    <row r="308" spans="1:102" ht="15.75" customHeight="1">
      <c r="A308" s="61"/>
      <c r="B308" s="61"/>
      <c r="C308" s="61"/>
      <c r="D308" s="61"/>
      <c r="AX308" s="61"/>
      <c r="AY308" s="61"/>
      <c r="AZ308" s="61"/>
      <c r="BN308" s="61"/>
      <c r="BO308" s="61"/>
      <c r="BP308" s="61"/>
      <c r="CT308" s="61"/>
      <c r="CU308" s="61"/>
      <c r="CV308" s="61"/>
      <c r="CW308" s="61"/>
      <c r="CX308" s="61"/>
    </row>
    <row r="309" spans="1:102" ht="15.75" customHeight="1">
      <c r="A309" s="61"/>
      <c r="B309" s="61"/>
      <c r="C309" s="61"/>
      <c r="D309" s="61"/>
      <c r="AX309" s="61"/>
      <c r="AY309" s="61"/>
      <c r="AZ309" s="61"/>
      <c r="BN309" s="61"/>
      <c r="BO309" s="61"/>
      <c r="BP309" s="61"/>
      <c r="CT309" s="61"/>
      <c r="CU309" s="61"/>
      <c r="CV309" s="61"/>
      <c r="CW309" s="61"/>
      <c r="CX309" s="61"/>
    </row>
    <row r="310" spans="1:102" ht="15.75" customHeight="1">
      <c r="A310" s="61"/>
      <c r="B310" s="61"/>
      <c r="C310" s="61"/>
      <c r="D310" s="61"/>
      <c r="AX310" s="61"/>
      <c r="AY310" s="61"/>
      <c r="AZ310" s="61"/>
      <c r="BN310" s="61"/>
      <c r="BO310" s="61"/>
      <c r="BP310" s="61"/>
      <c r="CT310" s="61"/>
      <c r="CU310" s="61"/>
      <c r="CV310" s="61"/>
      <c r="CW310" s="61"/>
      <c r="CX310" s="61"/>
    </row>
    <row r="311" spans="1:102" ht="15.75" customHeight="1">
      <c r="A311" s="61"/>
      <c r="B311" s="61"/>
      <c r="C311" s="61"/>
      <c r="D311" s="61"/>
      <c r="AX311" s="61"/>
      <c r="AY311" s="61"/>
      <c r="AZ311" s="61"/>
      <c r="BN311" s="61"/>
      <c r="BO311" s="61"/>
      <c r="BP311" s="61"/>
      <c r="CT311" s="61"/>
      <c r="CU311" s="61"/>
      <c r="CV311" s="61"/>
      <c r="CW311" s="61"/>
      <c r="CX311" s="61"/>
    </row>
    <row r="312" spans="1:102" ht="15.75" customHeight="1">
      <c r="A312" s="61"/>
      <c r="B312" s="61"/>
      <c r="C312" s="61"/>
      <c r="D312" s="61"/>
      <c r="AX312" s="61"/>
      <c r="AY312" s="61"/>
      <c r="AZ312" s="61"/>
      <c r="BN312" s="61"/>
      <c r="BO312" s="61"/>
      <c r="BP312" s="61"/>
      <c r="CT312" s="61"/>
      <c r="CU312" s="61"/>
      <c r="CV312" s="61"/>
      <c r="CW312" s="61"/>
      <c r="CX312" s="61"/>
    </row>
    <row r="313" spans="1:102" ht="15.75" customHeight="1">
      <c r="A313" s="61"/>
      <c r="B313" s="61"/>
      <c r="C313" s="61"/>
      <c r="D313" s="61"/>
      <c r="AX313" s="61"/>
      <c r="AY313" s="61"/>
      <c r="AZ313" s="61"/>
      <c r="BN313" s="61"/>
      <c r="BO313" s="61"/>
      <c r="BP313" s="61"/>
      <c r="CT313" s="61"/>
      <c r="CU313" s="61"/>
      <c r="CV313" s="61"/>
      <c r="CW313" s="61"/>
      <c r="CX313" s="61"/>
    </row>
    <row r="314" spans="1:102" ht="15.75" customHeight="1">
      <c r="A314" s="61"/>
      <c r="B314" s="61"/>
      <c r="C314" s="61"/>
      <c r="D314" s="61"/>
      <c r="AX314" s="61"/>
      <c r="AY314" s="61"/>
      <c r="AZ314" s="61"/>
      <c r="BN314" s="61"/>
      <c r="BO314" s="61"/>
      <c r="BP314" s="61"/>
      <c r="CT314" s="61"/>
      <c r="CU314" s="61"/>
      <c r="CV314" s="61"/>
      <c r="CW314" s="61"/>
      <c r="CX314" s="61"/>
    </row>
    <row r="315" spans="1:102" ht="15.75" customHeight="1">
      <c r="A315" s="61"/>
      <c r="B315" s="61"/>
      <c r="C315" s="61"/>
      <c r="D315" s="61"/>
      <c r="AX315" s="61"/>
      <c r="AY315" s="61"/>
      <c r="AZ315" s="61"/>
      <c r="BN315" s="61"/>
      <c r="BO315" s="61"/>
      <c r="BP315" s="61"/>
      <c r="CT315" s="61"/>
      <c r="CU315" s="61"/>
      <c r="CV315" s="61"/>
      <c r="CW315" s="61"/>
      <c r="CX315" s="61"/>
    </row>
    <row r="316" spans="1:102" ht="15.75" customHeight="1">
      <c r="A316" s="61"/>
      <c r="B316" s="61"/>
      <c r="C316" s="61"/>
      <c r="D316" s="61"/>
      <c r="AX316" s="61"/>
      <c r="AY316" s="61"/>
      <c r="AZ316" s="61"/>
      <c r="BN316" s="61"/>
      <c r="BO316" s="61"/>
      <c r="BP316" s="61"/>
      <c r="CT316" s="61"/>
      <c r="CU316" s="61"/>
      <c r="CV316" s="61"/>
      <c r="CW316" s="61"/>
      <c r="CX316" s="61"/>
    </row>
    <row r="317" spans="1:102" ht="15.75" customHeight="1">
      <c r="A317" s="61"/>
      <c r="B317" s="61"/>
      <c r="C317" s="61"/>
      <c r="D317" s="61"/>
      <c r="AX317" s="61"/>
      <c r="AY317" s="61"/>
      <c r="AZ317" s="61"/>
      <c r="BN317" s="61"/>
      <c r="BO317" s="61"/>
      <c r="BP317" s="61"/>
      <c r="CT317" s="61"/>
      <c r="CU317" s="61"/>
      <c r="CV317" s="61"/>
      <c r="CW317" s="61"/>
      <c r="CX317" s="61"/>
    </row>
    <row r="318" spans="1:102" ht="15.75" customHeight="1">
      <c r="A318" s="61"/>
      <c r="B318" s="61"/>
      <c r="C318" s="61"/>
      <c r="D318" s="61"/>
      <c r="AX318" s="61"/>
      <c r="AY318" s="61"/>
      <c r="AZ318" s="61"/>
      <c r="BN318" s="61"/>
      <c r="BO318" s="61"/>
      <c r="BP318" s="61"/>
      <c r="CT318" s="61"/>
      <c r="CU318" s="61"/>
      <c r="CV318" s="61"/>
      <c r="CW318" s="61"/>
      <c r="CX318" s="61"/>
    </row>
    <row r="319" spans="1:102" ht="15.75" customHeight="1">
      <c r="A319" s="61"/>
      <c r="B319" s="61"/>
      <c r="C319" s="61"/>
      <c r="D319" s="61"/>
      <c r="AX319" s="61"/>
      <c r="AY319" s="61"/>
      <c r="AZ319" s="61"/>
      <c r="BN319" s="61"/>
      <c r="BO319" s="61"/>
      <c r="BP319" s="61"/>
      <c r="CT319" s="61"/>
      <c r="CU319" s="61"/>
      <c r="CV319" s="61"/>
      <c r="CW319" s="61"/>
      <c r="CX319" s="61"/>
    </row>
    <row r="320" spans="1:102" ht="15.75" customHeight="1">
      <c r="A320" s="61"/>
      <c r="B320" s="61"/>
      <c r="C320" s="61"/>
      <c r="D320" s="61"/>
      <c r="AX320" s="61"/>
      <c r="AY320" s="61"/>
      <c r="AZ320" s="61"/>
      <c r="BN320" s="61"/>
      <c r="BO320" s="61"/>
      <c r="BP320" s="61"/>
      <c r="CT320" s="61"/>
      <c r="CU320" s="61"/>
      <c r="CV320" s="61"/>
      <c r="CW320" s="61"/>
      <c r="CX320" s="61"/>
    </row>
    <row r="321" spans="1:102" ht="15.75" customHeight="1">
      <c r="A321" s="61"/>
      <c r="B321" s="61"/>
      <c r="C321" s="61"/>
      <c r="D321" s="61"/>
      <c r="AX321" s="61"/>
      <c r="AY321" s="61"/>
      <c r="AZ321" s="61"/>
      <c r="BN321" s="61"/>
      <c r="BO321" s="61"/>
      <c r="BP321" s="61"/>
      <c r="CT321" s="61"/>
      <c r="CU321" s="61"/>
      <c r="CV321" s="61"/>
      <c r="CW321" s="61"/>
      <c r="CX321" s="61"/>
    </row>
    <row r="322" spans="1:102" ht="15.75" customHeight="1">
      <c r="A322" s="61"/>
      <c r="B322" s="61"/>
      <c r="C322" s="61"/>
      <c r="D322" s="61"/>
      <c r="AX322" s="61"/>
      <c r="AY322" s="61"/>
      <c r="AZ322" s="61"/>
      <c r="BN322" s="61"/>
      <c r="BO322" s="61"/>
      <c r="BP322" s="61"/>
      <c r="CT322" s="61"/>
      <c r="CU322" s="61"/>
      <c r="CV322" s="61"/>
      <c r="CW322" s="61"/>
      <c r="CX322" s="61"/>
    </row>
    <row r="323" spans="1:102" ht="15.75" customHeight="1">
      <c r="A323" s="61"/>
      <c r="B323" s="61"/>
      <c r="C323" s="61"/>
      <c r="D323" s="61"/>
      <c r="AX323" s="61"/>
      <c r="AY323" s="61"/>
      <c r="AZ323" s="61"/>
      <c r="BN323" s="61"/>
      <c r="BO323" s="61"/>
      <c r="BP323" s="61"/>
      <c r="CT323" s="61"/>
      <c r="CU323" s="61"/>
      <c r="CV323" s="61"/>
      <c r="CW323" s="61"/>
      <c r="CX323" s="61"/>
    </row>
    <row r="324" spans="1:102" ht="15.75" customHeight="1">
      <c r="A324" s="61"/>
      <c r="B324" s="61"/>
      <c r="C324" s="61"/>
      <c r="D324" s="61"/>
      <c r="AX324" s="61"/>
      <c r="AY324" s="61"/>
      <c r="AZ324" s="61"/>
      <c r="BN324" s="61"/>
      <c r="BO324" s="61"/>
      <c r="BP324" s="61"/>
      <c r="CT324" s="61"/>
      <c r="CU324" s="61"/>
      <c r="CV324" s="61"/>
      <c r="CW324" s="61"/>
      <c r="CX324" s="61"/>
    </row>
    <row r="325" spans="1:102" ht="15.75" customHeight="1">
      <c r="A325" s="61"/>
      <c r="B325" s="61"/>
      <c r="C325" s="61"/>
      <c r="D325" s="61"/>
      <c r="AX325" s="61"/>
      <c r="AY325" s="61"/>
      <c r="AZ325" s="61"/>
      <c r="BN325" s="61"/>
      <c r="BO325" s="61"/>
      <c r="BP325" s="61"/>
      <c r="CT325" s="61"/>
      <c r="CU325" s="61"/>
      <c r="CV325" s="61"/>
      <c r="CW325" s="61"/>
      <c r="CX325" s="61"/>
    </row>
    <row r="326" spans="1:102" ht="15.75" customHeight="1">
      <c r="A326" s="61"/>
      <c r="B326" s="61"/>
      <c r="C326" s="61"/>
      <c r="D326" s="61"/>
      <c r="AX326" s="61"/>
      <c r="AY326" s="61"/>
      <c r="AZ326" s="61"/>
      <c r="BN326" s="61"/>
      <c r="BO326" s="61"/>
      <c r="BP326" s="61"/>
      <c r="CT326" s="61"/>
      <c r="CU326" s="61"/>
      <c r="CV326" s="61"/>
      <c r="CW326" s="61"/>
      <c r="CX326" s="61"/>
    </row>
    <row r="327" spans="1:102" ht="15.75" customHeight="1">
      <c r="A327" s="61"/>
      <c r="B327" s="61"/>
      <c r="C327" s="61"/>
      <c r="D327" s="61"/>
      <c r="AX327" s="61"/>
      <c r="AY327" s="61"/>
      <c r="AZ327" s="61"/>
      <c r="BN327" s="61"/>
      <c r="BO327" s="61"/>
      <c r="BP327" s="61"/>
      <c r="CT327" s="61"/>
      <c r="CU327" s="61"/>
      <c r="CV327" s="61"/>
      <c r="CW327" s="61"/>
      <c r="CX327" s="61"/>
    </row>
    <row r="328" spans="1:102" ht="15.75" customHeight="1">
      <c r="A328" s="61"/>
      <c r="B328" s="61"/>
      <c r="C328" s="61"/>
      <c r="D328" s="61"/>
      <c r="AX328" s="61"/>
      <c r="AY328" s="61"/>
      <c r="AZ328" s="61"/>
      <c r="BN328" s="61"/>
      <c r="BO328" s="61"/>
      <c r="BP328" s="61"/>
      <c r="CT328" s="61"/>
      <c r="CU328" s="61"/>
      <c r="CV328" s="61"/>
      <c r="CW328" s="61"/>
      <c r="CX328" s="61"/>
    </row>
    <row r="329" spans="1:102" ht="15.75" customHeight="1">
      <c r="A329" s="61"/>
      <c r="B329" s="61"/>
      <c r="C329" s="61"/>
      <c r="D329" s="61"/>
      <c r="AX329" s="61"/>
      <c r="AY329" s="61"/>
      <c r="AZ329" s="61"/>
      <c r="BN329" s="61"/>
      <c r="BO329" s="61"/>
      <c r="BP329" s="61"/>
      <c r="CT329" s="61"/>
      <c r="CU329" s="61"/>
      <c r="CV329" s="61"/>
      <c r="CW329" s="61"/>
      <c r="CX329" s="61"/>
    </row>
    <row r="330" spans="1:102" ht="15.75" customHeight="1">
      <c r="A330" s="61"/>
      <c r="B330" s="61"/>
      <c r="C330" s="61"/>
      <c r="D330" s="61"/>
      <c r="AX330" s="61"/>
      <c r="AY330" s="61"/>
      <c r="AZ330" s="61"/>
      <c r="BN330" s="61"/>
      <c r="BO330" s="61"/>
      <c r="BP330" s="61"/>
      <c r="CT330" s="61"/>
      <c r="CU330" s="61"/>
      <c r="CV330" s="61"/>
      <c r="CW330" s="61"/>
      <c r="CX330" s="61"/>
    </row>
    <row r="331" spans="1:102" ht="15.75" customHeight="1">
      <c r="A331" s="61"/>
      <c r="B331" s="61"/>
      <c r="C331" s="61"/>
      <c r="D331" s="61"/>
      <c r="AX331" s="61"/>
      <c r="AY331" s="61"/>
      <c r="AZ331" s="61"/>
      <c r="BN331" s="61"/>
      <c r="BO331" s="61"/>
      <c r="BP331" s="61"/>
      <c r="CT331" s="61"/>
      <c r="CU331" s="61"/>
      <c r="CV331" s="61"/>
      <c r="CW331" s="61"/>
      <c r="CX331" s="61"/>
    </row>
    <row r="332" spans="1:102" ht="15.75" customHeight="1">
      <c r="A332" s="61"/>
      <c r="B332" s="61"/>
      <c r="C332" s="61"/>
      <c r="D332" s="61"/>
      <c r="AX332" s="61"/>
      <c r="AY332" s="61"/>
      <c r="AZ332" s="61"/>
      <c r="BN332" s="61"/>
      <c r="BO332" s="61"/>
      <c r="BP332" s="61"/>
      <c r="CT332" s="61"/>
      <c r="CU332" s="61"/>
      <c r="CV332" s="61"/>
      <c r="CW332" s="61"/>
      <c r="CX332" s="61"/>
    </row>
    <row r="333" spans="1:102" ht="15.75" customHeight="1">
      <c r="A333" s="61"/>
      <c r="B333" s="61"/>
      <c r="C333" s="61"/>
      <c r="D333" s="61"/>
      <c r="AX333" s="61"/>
      <c r="AY333" s="61"/>
      <c r="AZ333" s="61"/>
      <c r="BN333" s="61"/>
      <c r="BO333" s="61"/>
      <c r="BP333" s="61"/>
      <c r="CT333" s="61"/>
      <c r="CU333" s="61"/>
      <c r="CV333" s="61"/>
      <c r="CW333" s="61"/>
      <c r="CX333" s="61"/>
    </row>
    <row r="334" spans="1:102" ht="15.75" customHeight="1">
      <c r="A334" s="61"/>
      <c r="B334" s="61"/>
      <c r="C334" s="61"/>
      <c r="D334" s="61"/>
      <c r="AX334" s="61"/>
      <c r="AY334" s="61"/>
      <c r="AZ334" s="61"/>
      <c r="BN334" s="61"/>
      <c r="BO334" s="61"/>
      <c r="BP334" s="61"/>
      <c r="CT334" s="61"/>
      <c r="CU334" s="61"/>
      <c r="CV334" s="61"/>
      <c r="CW334" s="61"/>
      <c r="CX334" s="61"/>
    </row>
    <row r="335" spans="1:102" ht="15.75" customHeight="1">
      <c r="A335" s="61"/>
      <c r="B335" s="61"/>
      <c r="C335" s="61"/>
      <c r="D335" s="61"/>
      <c r="AX335" s="61"/>
      <c r="AY335" s="61"/>
      <c r="AZ335" s="61"/>
      <c r="BN335" s="61"/>
      <c r="BO335" s="61"/>
      <c r="BP335" s="61"/>
      <c r="CT335" s="61"/>
      <c r="CU335" s="61"/>
      <c r="CV335" s="61"/>
      <c r="CW335" s="61"/>
      <c r="CX335" s="61"/>
    </row>
    <row r="336" spans="1:102" ht="15.75" customHeight="1">
      <c r="A336" s="61"/>
      <c r="B336" s="61"/>
      <c r="C336" s="61"/>
      <c r="D336" s="61"/>
      <c r="AX336" s="61"/>
      <c r="AY336" s="61"/>
      <c r="AZ336" s="61"/>
      <c r="BN336" s="61"/>
      <c r="BO336" s="61"/>
      <c r="BP336" s="61"/>
      <c r="CT336" s="61"/>
      <c r="CU336" s="61"/>
      <c r="CV336" s="61"/>
      <c r="CW336" s="61"/>
      <c r="CX336" s="61"/>
    </row>
    <row r="337" spans="1:102" ht="15.75" customHeight="1">
      <c r="A337" s="61"/>
      <c r="B337" s="61"/>
      <c r="C337" s="61"/>
      <c r="D337" s="61"/>
      <c r="AX337" s="61"/>
      <c r="AY337" s="61"/>
      <c r="AZ337" s="61"/>
      <c r="BN337" s="61"/>
      <c r="BO337" s="61"/>
      <c r="BP337" s="61"/>
      <c r="CT337" s="61"/>
      <c r="CU337" s="61"/>
      <c r="CV337" s="61"/>
      <c r="CW337" s="61"/>
      <c r="CX337" s="61"/>
    </row>
    <row r="338" spans="1:102" ht="15.75" customHeight="1">
      <c r="A338" s="61"/>
      <c r="B338" s="61"/>
      <c r="C338" s="61"/>
      <c r="D338" s="61"/>
      <c r="AX338" s="61"/>
      <c r="AY338" s="61"/>
      <c r="AZ338" s="61"/>
      <c r="BN338" s="61"/>
      <c r="BO338" s="61"/>
      <c r="BP338" s="61"/>
      <c r="CT338" s="61"/>
      <c r="CU338" s="61"/>
      <c r="CV338" s="61"/>
      <c r="CW338" s="61"/>
      <c r="CX338" s="61"/>
    </row>
    <row r="339" spans="1:102" ht="15.75" customHeight="1">
      <c r="A339" s="61"/>
      <c r="B339" s="61"/>
      <c r="C339" s="61"/>
      <c r="D339" s="61"/>
      <c r="AX339" s="61"/>
      <c r="AY339" s="61"/>
      <c r="AZ339" s="61"/>
      <c r="BN339" s="61"/>
      <c r="BO339" s="61"/>
      <c r="BP339" s="61"/>
      <c r="CT339" s="61"/>
      <c r="CU339" s="61"/>
      <c r="CV339" s="61"/>
      <c r="CW339" s="61"/>
      <c r="CX339" s="61"/>
    </row>
    <row r="340" spans="1:102" ht="15.75" customHeight="1">
      <c r="A340" s="61"/>
      <c r="B340" s="61"/>
      <c r="C340" s="61"/>
      <c r="D340" s="61"/>
      <c r="AX340" s="61"/>
      <c r="AY340" s="61"/>
      <c r="AZ340" s="61"/>
      <c r="BN340" s="61"/>
      <c r="BO340" s="61"/>
      <c r="BP340" s="61"/>
      <c r="CT340" s="61"/>
      <c r="CU340" s="61"/>
      <c r="CV340" s="61"/>
      <c r="CW340" s="61"/>
      <c r="CX340" s="61"/>
    </row>
    <row r="341" spans="1:102" ht="15.75" customHeight="1">
      <c r="A341" s="61"/>
      <c r="B341" s="61"/>
      <c r="C341" s="61"/>
      <c r="D341" s="61"/>
      <c r="AX341" s="61"/>
      <c r="AY341" s="61"/>
      <c r="AZ341" s="61"/>
      <c r="BN341" s="61"/>
      <c r="BO341" s="61"/>
      <c r="BP341" s="61"/>
      <c r="CT341" s="61"/>
      <c r="CU341" s="61"/>
      <c r="CV341" s="61"/>
      <c r="CW341" s="61"/>
      <c r="CX341" s="61"/>
    </row>
    <row r="342" spans="1:102" ht="15.75" customHeight="1">
      <c r="A342" s="61"/>
      <c r="B342" s="61"/>
      <c r="C342" s="61"/>
      <c r="D342" s="61"/>
      <c r="AX342" s="61"/>
      <c r="AY342" s="61"/>
      <c r="AZ342" s="61"/>
      <c r="BN342" s="61"/>
      <c r="BO342" s="61"/>
      <c r="BP342" s="61"/>
      <c r="CT342" s="61"/>
      <c r="CU342" s="61"/>
      <c r="CV342" s="61"/>
      <c r="CW342" s="61"/>
      <c r="CX342" s="61"/>
    </row>
    <row r="343" spans="1:102" ht="15.75" customHeight="1">
      <c r="A343" s="61"/>
      <c r="B343" s="61"/>
      <c r="C343" s="61"/>
      <c r="D343" s="61"/>
      <c r="AX343" s="61"/>
      <c r="AY343" s="61"/>
      <c r="AZ343" s="61"/>
      <c r="BN343" s="61"/>
      <c r="BO343" s="61"/>
      <c r="BP343" s="61"/>
      <c r="CT343" s="61"/>
      <c r="CU343" s="61"/>
      <c r="CV343" s="61"/>
      <c r="CW343" s="61"/>
      <c r="CX343" s="61"/>
    </row>
    <row r="344" spans="1:102" ht="15.75" customHeight="1">
      <c r="A344" s="61"/>
      <c r="B344" s="61"/>
      <c r="C344" s="61"/>
      <c r="D344" s="61"/>
      <c r="AX344" s="61"/>
      <c r="AY344" s="61"/>
      <c r="AZ344" s="61"/>
      <c r="BN344" s="61"/>
      <c r="BO344" s="61"/>
      <c r="BP344" s="61"/>
      <c r="CT344" s="61"/>
      <c r="CU344" s="61"/>
      <c r="CV344" s="61"/>
      <c r="CW344" s="61"/>
      <c r="CX344" s="61"/>
    </row>
    <row r="345" spans="1:102" ht="15.75" customHeight="1">
      <c r="A345" s="61"/>
      <c r="B345" s="61"/>
      <c r="C345" s="61"/>
      <c r="D345" s="61"/>
      <c r="AX345" s="61"/>
      <c r="AY345" s="61"/>
      <c r="AZ345" s="61"/>
      <c r="BN345" s="61"/>
      <c r="BO345" s="61"/>
      <c r="BP345" s="61"/>
      <c r="CT345" s="61"/>
      <c r="CU345" s="61"/>
      <c r="CV345" s="61"/>
      <c r="CW345" s="61"/>
      <c r="CX345" s="61"/>
    </row>
    <row r="346" spans="1:102" ht="15.75" customHeight="1">
      <c r="A346" s="61"/>
      <c r="B346" s="61"/>
      <c r="C346" s="61"/>
      <c r="D346" s="61"/>
      <c r="AX346" s="61"/>
      <c r="AY346" s="61"/>
      <c r="AZ346" s="61"/>
      <c r="BN346" s="61"/>
      <c r="BO346" s="61"/>
      <c r="BP346" s="61"/>
      <c r="CT346" s="61"/>
      <c r="CU346" s="61"/>
      <c r="CV346" s="61"/>
      <c r="CW346" s="61"/>
      <c r="CX346" s="61"/>
    </row>
    <row r="347" spans="1:102" ht="15.75" customHeight="1">
      <c r="A347" s="61"/>
      <c r="B347" s="61"/>
      <c r="C347" s="61"/>
      <c r="D347" s="61"/>
      <c r="AX347" s="61"/>
      <c r="AY347" s="61"/>
      <c r="AZ347" s="61"/>
      <c r="BN347" s="61"/>
      <c r="BO347" s="61"/>
      <c r="BP347" s="61"/>
      <c r="CT347" s="61"/>
      <c r="CU347" s="61"/>
      <c r="CV347" s="61"/>
      <c r="CW347" s="61"/>
      <c r="CX347" s="61"/>
    </row>
    <row r="348" spans="1:102" ht="15.75" customHeight="1">
      <c r="A348" s="61"/>
      <c r="B348" s="61"/>
      <c r="C348" s="61"/>
      <c r="D348" s="61"/>
      <c r="AX348" s="61"/>
      <c r="AY348" s="61"/>
      <c r="AZ348" s="61"/>
      <c r="BN348" s="61"/>
      <c r="BO348" s="61"/>
      <c r="BP348" s="61"/>
      <c r="CT348" s="61"/>
      <c r="CU348" s="61"/>
      <c r="CV348" s="61"/>
      <c r="CW348" s="61"/>
      <c r="CX348" s="61"/>
    </row>
    <row r="349" spans="1:102" ht="15.75" customHeight="1">
      <c r="A349" s="61"/>
      <c r="B349" s="61"/>
      <c r="C349" s="61"/>
      <c r="D349" s="61"/>
      <c r="AX349" s="61"/>
      <c r="AY349" s="61"/>
      <c r="AZ349" s="61"/>
      <c r="BN349" s="61"/>
      <c r="BO349" s="61"/>
      <c r="BP349" s="61"/>
      <c r="CT349" s="61"/>
      <c r="CU349" s="61"/>
      <c r="CV349" s="61"/>
      <c r="CW349" s="61"/>
      <c r="CX349" s="61"/>
    </row>
    <row r="350" spans="1:102" ht="15.75" customHeight="1">
      <c r="A350" s="61"/>
      <c r="B350" s="61"/>
      <c r="C350" s="61"/>
      <c r="D350" s="61"/>
      <c r="AX350" s="61"/>
      <c r="AY350" s="61"/>
      <c r="AZ350" s="61"/>
      <c r="BN350" s="61"/>
      <c r="BO350" s="61"/>
      <c r="BP350" s="61"/>
      <c r="CT350" s="61"/>
      <c r="CU350" s="61"/>
      <c r="CV350" s="61"/>
      <c r="CW350" s="61"/>
      <c r="CX350" s="61"/>
    </row>
    <row r="351" spans="1:102" ht="15.75" customHeight="1">
      <c r="A351" s="61"/>
      <c r="B351" s="61"/>
      <c r="C351" s="61"/>
      <c r="D351" s="61"/>
      <c r="AX351" s="61"/>
      <c r="AY351" s="61"/>
      <c r="AZ351" s="61"/>
      <c r="BN351" s="61"/>
      <c r="BO351" s="61"/>
      <c r="BP351" s="61"/>
      <c r="CT351" s="61"/>
      <c r="CU351" s="61"/>
      <c r="CV351" s="61"/>
      <c r="CW351" s="61"/>
      <c r="CX351" s="61"/>
    </row>
    <row r="352" spans="1:102" ht="15.75" customHeight="1">
      <c r="A352" s="61"/>
      <c r="B352" s="61"/>
      <c r="C352" s="61"/>
      <c r="D352" s="61"/>
      <c r="AX352" s="61"/>
      <c r="AY352" s="61"/>
      <c r="AZ352" s="61"/>
      <c r="BN352" s="61"/>
      <c r="BO352" s="61"/>
      <c r="BP352" s="61"/>
      <c r="CT352" s="61"/>
      <c r="CU352" s="61"/>
      <c r="CV352" s="61"/>
      <c r="CW352" s="61"/>
      <c r="CX352" s="61"/>
    </row>
    <row r="353" spans="1:102" ht="15.75" customHeight="1">
      <c r="A353" s="61"/>
      <c r="B353" s="61"/>
      <c r="C353" s="61"/>
      <c r="D353" s="61"/>
      <c r="AX353" s="61"/>
      <c r="AY353" s="61"/>
      <c r="AZ353" s="61"/>
      <c r="BN353" s="61"/>
      <c r="BO353" s="61"/>
      <c r="BP353" s="61"/>
      <c r="CT353" s="61"/>
      <c r="CU353" s="61"/>
      <c r="CV353" s="61"/>
      <c r="CW353" s="61"/>
      <c r="CX353" s="61"/>
    </row>
    <row r="354" spans="1:102" ht="15.75" customHeight="1">
      <c r="A354" s="61"/>
      <c r="B354" s="61"/>
      <c r="C354" s="61"/>
      <c r="D354" s="61"/>
      <c r="AX354" s="61"/>
      <c r="AY354" s="61"/>
      <c r="AZ354" s="61"/>
      <c r="BN354" s="61"/>
      <c r="BO354" s="61"/>
      <c r="BP354" s="61"/>
      <c r="CT354" s="61"/>
      <c r="CU354" s="61"/>
      <c r="CV354" s="61"/>
      <c r="CW354" s="61"/>
      <c r="CX354" s="61"/>
    </row>
    <row r="355" spans="1:102" ht="15.75" customHeight="1">
      <c r="A355" s="61"/>
      <c r="B355" s="61"/>
      <c r="C355" s="61"/>
      <c r="D355" s="61"/>
      <c r="AX355" s="61"/>
      <c r="AY355" s="61"/>
      <c r="AZ355" s="61"/>
      <c r="BN355" s="61"/>
      <c r="BO355" s="61"/>
      <c r="BP355" s="61"/>
      <c r="CT355" s="61"/>
      <c r="CU355" s="61"/>
      <c r="CV355" s="61"/>
      <c r="CW355" s="61"/>
      <c r="CX355" s="61"/>
    </row>
    <row r="356" spans="1:102" ht="15.75" customHeight="1">
      <c r="A356" s="61"/>
      <c r="B356" s="61"/>
      <c r="C356" s="61"/>
      <c r="D356" s="61"/>
      <c r="AX356" s="61"/>
      <c r="AY356" s="61"/>
      <c r="AZ356" s="61"/>
      <c r="BN356" s="61"/>
      <c r="BO356" s="61"/>
      <c r="BP356" s="61"/>
      <c r="CT356" s="61"/>
      <c r="CU356" s="61"/>
      <c r="CV356" s="61"/>
      <c r="CW356" s="61"/>
      <c r="CX356" s="61"/>
    </row>
    <row r="357" spans="1:102" ht="15.75" customHeight="1">
      <c r="A357" s="61"/>
      <c r="B357" s="61"/>
      <c r="C357" s="61"/>
      <c r="D357" s="61"/>
      <c r="AX357" s="61"/>
      <c r="AY357" s="61"/>
      <c r="AZ357" s="61"/>
      <c r="BN357" s="61"/>
      <c r="BO357" s="61"/>
      <c r="BP357" s="61"/>
      <c r="CT357" s="61"/>
      <c r="CU357" s="61"/>
      <c r="CV357" s="61"/>
      <c r="CW357" s="61"/>
      <c r="CX357" s="61"/>
    </row>
    <row r="358" spans="1:102" ht="15.75" customHeight="1">
      <c r="A358" s="61"/>
      <c r="B358" s="61"/>
      <c r="C358" s="61"/>
      <c r="D358" s="61"/>
      <c r="AX358" s="61"/>
      <c r="AY358" s="61"/>
      <c r="AZ358" s="61"/>
      <c r="BN358" s="61"/>
      <c r="BO358" s="61"/>
      <c r="BP358" s="61"/>
      <c r="CT358" s="61"/>
      <c r="CU358" s="61"/>
      <c r="CV358" s="61"/>
      <c r="CW358" s="61"/>
      <c r="CX358" s="61"/>
    </row>
    <row r="359" spans="1:102" ht="15.75" customHeight="1">
      <c r="A359" s="61"/>
      <c r="B359" s="61"/>
      <c r="C359" s="61"/>
      <c r="D359" s="61"/>
      <c r="AX359" s="61"/>
      <c r="AY359" s="61"/>
      <c r="AZ359" s="61"/>
      <c r="BN359" s="61"/>
      <c r="BO359" s="61"/>
      <c r="BP359" s="61"/>
      <c r="CT359" s="61"/>
      <c r="CU359" s="61"/>
      <c r="CV359" s="61"/>
      <c r="CW359" s="61"/>
      <c r="CX359" s="61"/>
    </row>
    <row r="360" spans="1:102" ht="15.75" customHeight="1">
      <c r="A360" s="61"/>
      <c r="B360" s="61"/>
      <c r="C360" s="61"/>
      <c r="D360" s="61"/>
      <c r="AX360" s="61"/>
      <c r="AY360" s="61"/>
      <c r="AZ360" s="61"/>
      <c r="BN360" s="61"/>
      <c r="BO360" s="61"/>
      <c r="BP360" s="61"/>
      <c r="CT360" s="61"/>
      <c r="CU360" s="61"/>
      <c r="CV360" s="61"/>
      <c r="CW360" s="61"/>
      <c r="CX360" s="61"/>
    </row>
    <row r="361" spans="1:102" ht="15.75" customHeight="1">
      <c r="A361" s="61"/>
      <c r="B361" s="61"/>
      <c r="C361" s="61"/>
      <c r="D361" s="61"/>
      <c r="AX361" s="61"/>
      <c r="AY361" s="61"/>
      <c r="AZ361" s="61"/>
      <c r="BN361" s="61"/>
      <c r="BO361" s="61"/>
      <c r="BP361" s="61"/>
      <c r="CT361" s="61"/>
      <c r="CU361" s="61"/>
      <c r="CV361" s="61"/>
      <c r="CW361" s="61"/>
      <c r="CX361" s="61"/>
    </row>
    <row r="362" spans="1:102" ht="15.75" customHeight="1">
      <c r="A362" s="61"/>
      <c r="B362" s="61"/>
      <c r="C362" s="61"/>
      <c r="D362" s="61"/>
      <c r="AX362" s="61"/>
      <c r="AY362" s="61"/>
      <c r="AZ362" s="61"/>
      <c r="BN362" s="61"/>
      <c r="BO362" s="61"/>
      <c r="BP362" s="61"/>
      <c r="CT362" s="61"/>
      <c r="CU362" s="61"/>
      <c r="CV362" s="61"/>
      <c r="CW362" s="61"/>
      <c r="CX362" s="61"/>
    </row>
    <row r="363" spans="1:102" ht="15.75" customHeight="1">
      <c r="A363" s="61"/>
      <c r="B363" s="61"/>
      <c r="C363" s="61"/>
      <c r="D363" s="61"/>
      <c r="AX363" s="61"/>
      <c r="AY363" s="61"/>
      <c r="AZ363" s="61"/>
      <c r="BN363" s="61"/>
      <c r="BO363" s="61"/>
      <c r="BP363" s="61"/>
      <c r="CT363" s="61"/>
      <c r="CU363" s="61"/>
      <c r="CV363" s="61"/>
      <c r="CW363" s="61"/>
      <c r="CX363" s="61"/>
    </row>
    <row r="364" spans="1:102" ht="15.75" customHeight="1">
      <c r="A364" s="61"/>
      <c r="B364" s="61"/>
      <c r="C364" s="61"/>
      <c r="D364" s="61"/>
      <c r="AX364" s="61"/>
      <c r="AY364" s="61"/>
      <c r="AZ364" s="61"/>
      <c r="BN364" s="61"/>
      <c r="BO364" s="61"/>
      <c r="BP364" s="61"/>
      <c r="CT364" s="61"/>
      <c r="CU364" s="61"/>
      <c r="CV364" s="61"/>
      <c r="CW364" s="61"/>
      <c r="CX364" s="61"/>
    </row>
    <row r="365" spans="1:102" ht="15.75" customHeight="1">
      <c r="A365" s="61"/>
      <c r="B365" s="61"/>
      <c r="C365" s="61"/>
      <c r="D365" s="61"/>
      <c r="AX365" s="61"/>
      <c r="AY365" s="61"/>
      <c r="AZ365" s="61"/>
      <c r="BN365" s="61"/>
      <c r="BO365" s="61"/>
      <c r="BP365" s="61"/>
      <c r="CT365" s="61"/>
      <c r="CU365" s="61"/>
      <c r="CV365" s="61"/>
      <c r="CW365" s="61"/>
      <c r="CX365" s="61"/>
    </row>
    <row r="366" spans="1:102" ht="15.75" customHeight="1">
      <c r="A366" s="61"/>
      <c r="B366" s="61"/>
      <c r="C366" s="61"/>
      <c r="D366" s="61"/>
      <c r="AX366" s="61"/>
      <c r="AY366" s="61"/>
      <c r="AZ366" s="61"/>
      <c r="BN366" s="61"/>
      <c r="BO366" s="61"/>
      <c r="BP366" s="61"/>
      <c r="CT366" s="61"/>
      <c r="CU366" s="61"/>
      <c r="CV366" s="61"/>
      <c r="CW366" s="61"/>
      <c r="CX366" s="61"/>
    </row>
    <row r="367" spans="1:102" ht="15.75" customHeight="1">
      <c r="A367" s="61"/>
      <c r="B367" s="61"/>
      <c r="C367" s="61"/>
      <c r="D367" s="61"/>
      <c r="AX367" s="61"/>
      <c r="AY367" s="61"/>
      <c r="AZ367" s="61"/>
      <c r="BN367" s="61"/>
      <c r="BO367" s="61"/>
      <c r="BP367" s="61"/>
      <c r="CT367" s="61"/>
      <c r="CU367" s="61"/>
      <c r="CV367" s="61"/>
      <c r="CW367" s="61"/>
      <c r="CX367" s="61"/>
    </row>
    <row r="368" spans="1:102" ht="15.75" customHeight="1">
      <c r="A368" s="61"/>
      <c r="B368" s="61"/>
      <c r="C368" s="61"/>
      <c r="D368" s="61"/>
      <c r="AX368" s="61"/>
      <c r="AY368" s="61"/>
      <c r="AZ368" s="61"/>
      <c r="BN368" s="61"/>
      <c r="BO368" s="61"/>
      <c r="BP368" s="61"/>
      <c r="CT368" s="61"/>
      <c r="CU368" s="61"/>
      <c r="CV368" s="61"/>
      <c r="CW368" s="61"/>
      <c r="CX368" s="61"/>
    </row>
    <row r="369" spans="1:102" ht="15.75" customHeight="1">
      <c r="A369" s="61"/>
      <c r="B369" s="61"/>
      <c r="C369" s="61"/>
      <c r="D369" s="61"/>
      <c r="AX369" s="61"/>
      <c r="AY369" s="61"/>
      <c r="AZ369" s="61"/>
      <c r="BN369" s="61"/>
      <c r="BO369" s="61"/>
      <c r="BP369" s="61"/>
      <c r="CT369" s="61"/>
      <c r="CU369" s="61"/>
      <c r="CV369" s="61"/>
      <c r="CW369" s="61"/>
      <c r="CX369" s="61"/>
    </row>
    <row r="370" spans="1:102" ht="15.75" customHeight="1">
      <c r="A370" s="61"/>
      <c r="B370" s="61"/>
      <c r="C370" s="61"/>
      <c r="D370" s="61"/>
      <c r="AX370" s="61"/>
      <c r="AY370" s="61"/>
      <c r="AZ370" s="61"/>
      <c r="BN370" s="61"/>
      <c r="BO370" s="61"/>
      <c r="BP370" s="61"/>
      <c r="CT370" s="61"/>
      <c r="CU370" s="61"/>
      <c r="CV370" s="61"/>
      <c r="CW370" s="61"/>
      <c r="CX370" s="61"/>
    </row>
    <row r="371" spans="1:102" ht="15.75" customHeight="1">
      <c r="A371" s="61"/>
      <c r="B371" s="61"/>
      <c r="C371" s="61"/>
      <c r="D371" s="61"/>
      <c r="AX371" s="61"/>
      <c r="AY371" s="61"/>
      <c r="AZ371" s="61"/>
      <c r="BN371" s="61"/>
      <c r="BO371" s="61"/>
      <c r="BP371" s="61"/>
      <c r="CT371" s="61"/>
      <c r="CU371" s="61"/>
      <c r="CV371" s="61"/>
      <c r="CW371" s="61"/>
      <c r="CX371" s="61"/>
    </row>
    <row r="372" spans="1:102" ht="15.75" customHeight="1">
      <c r="A372" s="61"/>
      <c r="B372" s="61"/>
      <c r="C372" s="61"/>
      <c r="D372" s="61"/>
      <c r="AX372" s="61"/>
      <c r="AY372" s="61"/>
      <c r="AZ372" s="61"/>
      <c r="BN372" s="61"/>
      <c r="BO372" s="61"/>
      <c r="BP372" s="61"/>
      <c r="CT372" s="61"/>
      <c r="CU372" s="61"/>
      <c r="CV372" s="61"/>
      <c r="CW372" s="61"/>
      <c r="CX372" s="61"/>
    </row>
    <row r="373" spans="1:102" ht="15.75" customHeight="1">
      <c r="A373" s="61"/>
      <c r="B373" s="61"/>
      <c r="C373" s="61"/>
      <c r="D373" s="61"/>
      <c r="AX373" s="61"/>
      <c r="AY373" s="61"/>
      <c r="AZ373" s="61"/>
      <c r="BN373" s="61"/>
      <c r="BO373" s="61"/>
      <c r="BP373" s="61"/>
      <c r="CT373" s="61"/>
      <c r="CU373" s="61"/>
      <c r="CV373" s="61"/>
      <c r="CW373" s="61"/>
      <c r="CX373" s="61"/>
    </row>
    <row r="374" spans="1:102" ht="15.75" customHeight="1">
      <c r="A374" s="61"/>
      <c r="B374" s="61"/>
      <c r="C374" s="61"/>
      <c r="D374" s="61"/>
      <c r="AX374" s="61"/>
      <c r="AY374" s="61"/>
      <c r="AZ374" s="61"/>
      <c r="BN374" s="61"/>
      <c r="BO374" s="61"/>
      <c r="BP374" s="61"/>
      <c r="CT374" s="61"/>
      <c r="CU374" s="61"/>
      <c r="CV374" s="61"/>
      <c r="CW374" s="61"/>
      <c r="CX374" s="61"/>
    </row>
    <row r="375" spans="1:102" ht="15.75" customHeight="1">
      <c r="A375" s="61"/>
      <c r="B375" s="61"/>
      <c r="C375" s="61"/>
      <c r="D375" s="61"/>
      <c r="AX375" s="61"/>
      <c r="AY375" s="61"/>
      <c r="AZ375" s="61"/>
      <c r="BN375" s="61"/>
      <c r="BO375" s="61"/>
      <c r="BP375" s="61"/>
      <c r="CT375" s="61"/>
      <c r="CU375" s="61"/>
      <c r="CV375" s="61"/>
      <c r="CW375" s="61"/>
      <c r="CX375" s="61"/>
    </row>
    <row r="376" spans="1:102" ht="15.75" customHeight="1">
      <c r="A376" s="61"/>
      <c r="B376" s="61"/>
      <c r="C376" s="61"/>
      <c r="D376" s="61"/>
      <c r="AX376" s="61"/>
      <c r="AY376" s="61"/>
      <c r="AZ376" s="61"/>
      <c r="BN376" s="61"/>
      <c r="BO376" s="61"/>
      <c r="BP376" s="61"/>
      <c r="CT376" s="61"/>
      <c r="CU376" s="61"/>
      <c r="CV376" s="61"/>
      <c r="CW376" s="61"/>
      <c r="CX376" s="61"/>
    </row>
    <row r="377" spans="1:102" ht="15.75" customHeight="1">
      <c r="A377" s="61"/>
      <c r="B377" s="61"/>
      <c r="C377" s="61"/>
      <c r="D377" s="61"/>
      <c r="AX377" s="61"/>
      <c r="AY377" s="61"/>
      <c r="AZ377" s="61"/>
      <c r="BN377" s="61"/>
      <c r="BO377" s="61"/>
      <c r="BP377" s="61"/>
      <c r="CT377" s="61"/>
      <c r="CU377" s="61"/>
      <c r="CV377" s="61"/>
      <c r="CW377" s="61"/>
      <c r="CX377" s="61"/>
    </row>
    <row r="378" spans="1:102" ht="15.75" customHeight="1">
      <c r="A378" s="61"/>
      <c r="B378" s="61"/>
      <c r="C378" s="61"/>
      <c r="D378" s="61"/>
      <c r="AX378" s="61"/>
      <c r="AY378" s="61"/>
      <c r="AZ378" s="61"/>
      <c r="BN378" s="61"/>
      <c r="BO378" s="61"/>
      <c r="BP378" s="61"/>
      <c r="CT378" s="61"/>
      <c r="CU378" s="61"/>
      <c r="CV378" s="61"/>
      <c r="CW378" s="61"/>
      <c r="CX378" s="61"/>
    </row>
    <row r="379" spans="1:102" ht="15.75" customHeight="1">
      <c r="A379" s="61"/>
      <c r="B379" s="61"/>
      <c r="C379" s="61"/>
      <c r="D379" s="61"/>
      <c r="AX379" s="61"/>
      <c r="AY379" s="61"/>
      <c r="AZ379" s="61"/>
      <c r="BN379" s="61"/>
      <c r="BO379" s="61"/>
      <c r="BP379" s="61"/>
      <c r="CT379" s="61"/>
      <c r="CU379" s="61"/>
      <c r="CV379" s="61"/>
      <c r="CW379" s="61"/>
      <c r="CX379" s="61"/>
    </row>
    <row r="380" spans="1:102" ht="15.75" customHeight="1">
      <c r="A380" s="61"/>
      <c r="B380" s="61"/>
      <c r="C380" s="61"/>
      <c r="D380" s="61"/>
      <c r="AX380" s="61"/>
      <c r="AY380" s="61"/>
      <c r="AZ380" s="61"/>
      <c r="BN380" s="61"/>
      <c r="BO380" s="61"/>
      <c r="BP380" s="61"/>
      <c r="CT380" s="61"/>
      <c r="CU380" s="61"/>
      <c r="CV380" s="61"/>
      <c r="CW380" s="61"/>
      <c r="CX380" s="61"/>
    </row>
    <row r="381" spans="1:102" ht="15.75" customHeight="1">
      <c r="A381" s="61"/>
      <c r="B381" s="61"/>
      <c r="C381" s="61"/>
      <c r="D381" s="61"/>
      <c r="AX381" s="61"/>
      <c r="AY381" s="61"/>
      <c r="AZ381" s="61"/>
      <c r="BN381" s="61"/>
      <c r="BO381" s="61"/>
      <c r="BP381" s="61"/>
      <c r="CT381" s="61"/>
      <c r="CU381" s="61"/>
      <c r="CV381" s="61"/>
      <c r="CW381" s="61"/>
      <c r="CX381" s="61"/>
    </row>
    <row r="382" spans="1:102" ht="15.75" customHeight="1">
      <c r="A382" s="61"/>
      <c r="B382" s="61"/>
      <c r="C382" s="61"/>
      <c r="D382" s="61"/>
      <c r="AX382" s="61"/>
      <c r="AY382" s="61"/>
      <c r="AZ382" s="61"/>
      <c r="BN382" s="61"/>
      <c r="BO382" s="61"/>
      <c r="BP382" s="61"/>
      <c r="CT382" s="61"/>
      <c r="CU382" s="61"/>
      <c r="CV382" s="61"/>
      <c r="CW382" s="61"/>
      <c r="CX382" s="61"/>
    </row>
    <row r="383" spans="1:102" ht="15.75" customHeight="1">
      <c r="A383" s="61"/>
      <c r="B383" s="61"/>
      <c r="C383" s="61"/>
      <c r="D383" s="61"/>
      <c r="AX383" s="61"/>
      <c r="AY383" s="61"/>
      <c r="AZ383" s="61"/>
      <c r="BN383" s="61"/>
      <c r="BO383" s="61"/>
      <c r="BP383" s="61"/>
      <c r="CT383" s="61"/>
      <c r="CU383" s="61"/>
      <c r="CV383" s="61"/>
      <c r="CW383" s="61"/>
      <c r="CX383" s="61"/>
    </row>
    <row r="384" spans="1:102" ht="15.75" customHeight="1">
      <c r="A384" s="61"/>
      <c r="B384" s="61"/>
      <c r="C384" s="61"/>
      <c r="D384" s="61"/>
      <c r="AX384" s="61"/>
      <c r="AY384" s="61"/>
      <c r="AZ384" s="61"/>
      <c r="BN384" s="61"/>
      <c r="BO384" s="61"/>
      <c r="BP384" s="61"/>
      <c r="CT384" s="61"/>
      <c r="CU384" s="61"/>
      <c r="CV384" s="61"/>
      <c r="CW384" s="61"/>
      <c r="CX384" s="61"/>
    </row>
    <row r="385" spans="1:102" ht="15.75" customHeight="1">
      <c r="A385" s="61"/>
      <c r="B385" s="61"/>
      <c r="C385" s="61"/>
      <c r="D385" s="61"/>
      <c r="AX385" s="61"/>
      <c r="AY385" s="61"/>
      <c r="AZ385" s="61"/>
      <c r="BN385" s="61"/>
      <c r="BO385" s="61"/>
      <c r="BP385" s="61"/>
      <c r="CT385" s="61"/>
      <c r="CU385" s="61"/>
      <c r="CV385" s="61"/>
      <c r="CW385" s="61"/>
      <c r="CX385" s="61"/>
    </row>
    <row r="386" spans="1:102" ht="15.75" customHeight="1">
      <c r="A386" s="61"/>
      <c r="B386" s="61"/>
      <c r="C386" s="61"/>
      <c r="D386" s="61"/>
      <c r="AX386" s="61"/>
      <c r="AY386" s="61"/>
      <c r="AZ386" s="61"/>
      <c r="BN386" s="61"/>
      <c r="BO386" s="61"/>
      <c r="BP386" s="61"/>
      <c r="CT386" s="61"/>
      <c r="CU386" s="61"/>
      <c r="CV386" s="61"/>
      <c r="CW386" s="61"/>
      <c r="CX386" s="61"/>
    </row>
    <row r="387" spans="1:102" ht="15.75" customHeight="1">
      <c r="A387" s="61"/>
      <c r="B387" s="61"/>
      <c r="C387" s="61"/>
      <c r="D387" s="61"/>
      <c r="AX387" s="61"/>
      <c r="AY387" s="61"/>
      <c r="AZ387" s="61"/>
      <c r="BN387" s="61"/>
      <c r="BO387" s="61"/>
      <c r="BP387" s="61"/>
      <c r="CT387" s="61"/>
      <c r="CU387" s="61"/>
      <c r="CV387" s="61"/>
      <c r="CW387" s="61"/>
      <c r="CX387" s="61"/>
    </row>
    <row r="388" spans="1:102" ht="15.75" customHeight="1">
      <c r="A388" s="61"/>
      <c r="B388" s="61"/>
      <c r="C388" s="61"/>
      <c r="D388" s="61"/>
      <c r="AX388" s="61"/>
      <c r="AY388" s="61"/>
      <c r="AZ388" s="61"/>
      <c r="BN388" s="61"/>
      <c r="BO388" s="61"/>
      <c r="BP388" s="61"/>
      <c r="CT388" s="61"/>
      <c r="CU388" s="61"/>
      <c r="CV388" s="61"/>
      <c r="CW388" s="61"/>
      <c r="CX388" s="61"/>
    </row>
    <row r="389" spans="1:102" ht="15.75" customHeight="1">
      <c r="A389" s="61"/>
      <c r="B389" s="61"/>
      <c r="C389" s="61"/>
      <c r="D389" s="61"/>
      <c r="AX389" s="61"/>
      <c r="AY389" s="61"/>
      <c r="AZ389" s="61"/>
      <c r="BN389" s="61"/>
      <c r="BO389" s="61"/>
      <c r="BP389" s="61"/>
      <c r="CT389" s="61"/>
      <c r="CU389" s="61"/>
      <c r="CV389" s="61"/>
      <c r="CW389" s="61"/>
      <c r="CX389" s="61"/>
    </row>
    <row r="390" spans="1:102" ht="15.75" customHeight="1">
      <c r="A390" s="61"/>
      <c r="B390" s="61"/>
      <c r="C390" s="61"/>
      <c r="D390" s="61"/>
      <c r="AX390" s="61"/>
      <c r="AY390" s="61"/>
      <c r="AZ390" s="61"/>
      <c r="BN390" s="61"/>
      <c r="BO390" s="61"/>
      <c r="BP390" s="61"/>
      <c r="CT390" s="61"/>
      <c r="CU390" s="61"/>
      <c r="CV390" s="61"/>
      <c r="CW390" s="61"/>
      <c r="CX390" s="61"/>
    </row>
    <row r="391" spans="1:102" ht="15.75" customHeight="1">
      <c r="A391" s="61"/>
      <c r="B391" s="61"/>
      <c r="C391" s="61"/>
      <c r="D391" s="61"/>
      <c r="AX391" s="61"/>
      <c r="AY391" s="61"/>
      <c r="AZ391" s="61"/>
      <c r="BN391" s="61"/>
      <c r="BO391" s="61"/>
      <c r="BP391" s="61"/>
      <c r="CT391" s="61"/>
      <c r="CU391" s="61"/>
      <c r="CV391" s="61"/>
      <c r="CW391" s="61"/>
      <c r="CX391" s="61"/>
    </row>
    <row r="392" spans="1:102" ht="15.75" customHeight="1">
      <c r="A392" s="61"/>
      <c r="B392" s="61"/>
      <c r="C392" s="61"/>
      <c r="D392" s="61"/>
      <c r="AX392" s="61"/>
      <c r="AY392" s="61"/>
      <c r="AZ392" s="61"/>
      <c r="BN392" s="61"/>
      <c r="BO392" s="61"/>
      <c r="BP392" s="61"/>
      <c r="CT392" s="61"/>
      <c r="CU392" s="61"/>
      <c r="CV392" s="61"/>
      <c r="CW392" s="61"/>
      <c r="CX392" s="61"/>
    </row>
    <row r="393" spans="1:102" ht="15.75" customHeight="1">
      <c r="A393" s="61"/>
      <c r="B393" s="61"/>
      <c r="C393" s="61"/>
      <c r="D393" s="61"/>
      <c r="AX393" s="61"/>
      <c r="AY393" s="61"/>
      <c r="AZ393" s="61"/>
      <c r="BN393" s="61"/>
      <c r="BO393" s="61"/>
      <c r="BP393" s="61"/>
      <c r="CT393" s="61"/>
      <c r="CU393" s="61"/>
      <c r="CV393" s="61"/>
      <c r="CW393" s="61"/>
      <c r="CX393" s="61"/>
    </row>
    <row r="394" spans="1:102" ht="15.75" customHeight="1">
      <c r="A394" s="61"/>
      <c r="B394" s="61"/>
      <c r="C394" s="61"/>
      <c r="D394" s="61"/>
      <c r="AX394" s="61"/>
      <c r="AY394" s="61"/>
      <c r="AZ394" s="61"/>
      <c r="BN394" s="61"/>
      <c r="BO394" s="61"/>
      <c r="BP394" s="61"/>
      <c r="CT394" s="61"/>
      <c r="CU394" s="61"/>
      <c r="CV394" s="61"/>
      <c r="CW394" s="61"/>
      <c r="CX394" s="61"/>
    </row>
    <row r="395" spans="1:102" ht="15.75" customHeight="1">
      <c r="A395" s="61"/>
      <c r="B395" s="61"/>
      <c r="C395" s="61"/>
      <c r="D395" s="61"/>
      <c r="AX395" s="61"/>
      <c r="AY395" s="61"/>
      <c r="AZ395" s="61"/>
      <c r="BN395" s="61"/>
      <c r="BO395" s="61"/>
      <c r="BP395" s="61"/>
      <c r="CT395" s="61"/>
      <c r="CU395" s="61"/>
      <c r="CV395" s="61"/>
      <c r="CW395" s="61"/>
      <c r="CX395" s="61"/>
    </row>
    <row r="396" spans="1:102" ht="15.75" customHeight="1">
      <c r="A396" s="61"/>
      <c r="B396" s="61"/>
      <c r="C396" s="61"/>
      <c r="D396" s="61"/>
      <c r="AX396" s="61"/>
      <c r="AY396" s="61"/>
      <c r="AZ396" s="61"/>
      <c r="BN396" s="61"/>
      <c r="BO396" s="61"/>
      <c r="BP396" s="61"/>
      <c r="CT396" s="61"/>
      <c r="CU396" s="61"/>
      <c r="CV396" s="61"/>
      <c r="CW396" s="61"/>
      <c r="CX396" s="61"/>
    </row>
    <row r="397" spans="1:102" ht="15.75" customHeight="1">
      <c r="A397" s="61"/>
      <c r="B397" s="61"/>
      <c r="C397" s="61"/>
      <c r="D397" s="61"/>
      <c r="AX397" s="61"/>
      <c r="AY397" s="61"/>
      <c r="AZ397" s="61"/>
      <c r="BN397" s="61"/>
      <c r="BO397" s="61"/>
      <c r="BP397" s="61"/>
      <c r="CT397" s="61"/>
      <c r="CU397" s="61"/>
      <c r="CV397" s="61"/>
      <c r="CW397" s="61"/>
      <c r="CX397" s="61"/>
    </row>
    <row r="398" spans="1:102" ht="15.75" customHeight="1">
      <c r="A398" s="61"/>
      <c r="B398" s="61"/>
      <c r="C398" s="61"/>
      <c r="D398" s="61"/>
      <c r="AX398" s="61"/>
      <c r="AY398" s="61"/>
      <c r="AZ398" s="61"/>
      <c r="BN398" s="61"/>
      <c r="BO398" s="61"/>
      <c r="BP398" s="61"/>
      <c r="CT398" s="61"/>
      <c r="CU398" s="61"/>
      <c r="CV398" s="61"/>
      <c r="CW398" s="61"/>
      <c r="CX398" s="61"/>
    </row>
    <row r="399" spans="1:102" ht="15.75" customHeight="1">
      <c r="A399" s="61"/>
      <c r="B399" s="61"/>
      <c r="C399" s="61"/>
      <c r="D399" s="61"/>
      <c r="AX399" s="61"/>
      <c r="AY399" s="61"/>
      <c r="AZ399" s="61"/>
      <c r="BN399" s="61"/>
      <c r="BO399" s="61"/>
      <c r="BP399" s="61"/>
      <c r="CT399" s="61"/>
      <c r="CU399" s="61"/>
      <c r="CV399" s="61"/>
      <c r="CW399" s="61"/>
      <c r="CX399" s="61"/>
    </row>
    <row r="400" spans="1:102" ht="15.75" customHeight="1">
      <c r="A400" s="61"/>
      <c r="B400" s="61"/>
      <c r="C400" s="61"/>
      <c r="D400" s="61"/>
      <c r="AX400" s="61"/>
      <c r="AY400" s="61"/>
      <c r="AZ400" s="61"/>
      <c r="BN400" s="61"/>
      <c r="BO400" s="61"/>
      <c r="BP400" s="61"/>
      <c r="CT400" s="61"/>
      <c r="CU400" s="61"/>
      <c r="CV400" s="61"/>
      <c r="CW400" s="61"/>
      <c r="CX400" s="61"/>
    </row>
    <row r="401" spans="1:102" ht="15.75" customHeight="1">
      <c r="A401" s="61"/>
      <c r="B401" s="61"/>
      <c r="C401" s="61"/>
      <c r="D401" s="61"/>
      <c r="AX401" s="61"/>
      <c r="AY401" s="61"/>
      <c r="AZ401" s="61"/>
      <c r="BN401" s="61"/>
      <c r="BO401" s="61"/>
      <c r="BP401" s="61"/>
      <c r="CT401" s="61"/>
      <c r="CU401" s="61"/>
      <c r="CV401" s="61"/>
      <c r="CW401" s="61"/>
      <c r="CX401" s="61"/>
    </row>
    <row r="402" spans="1:102" ht="15.75" customHeight="1">
      <c r="A402" s="61"/>
      <c r="B402" s="61"/>
      <c r="C402" s="61"/>
      <c r="D402" s="61"/>
      <c r="AX402" s="61"/>
      <c r="AY402" s="61"/>
      <c r="AZ402" s="61"/>
      <c r="BN402" s="61"/>
      <c r="BO402" s="61"/>
      <c r="BP402" s="61"/>
      <c r="CT402" s="61"/>
      <c r="CU402" s="61"/>
      <c r="CV402" s="61"/>
      <c r="CW402" s="61"/>
      <c r="CX402" s="61"/>
    </row>
    <row r="403" spans="1:102" ht="15.75" customHeight="1">
      <c r="A403" s="61"/>
      <c r="B403" s="61"/>
      <c r="C403" s="61"/>
      <c r="D403" s="61"/>
      <c r="AX403" s="61"/>
      <c r="AY403" s="61"/>
      <c r="AZ403" s="61"/>
      <c r="BN403" s="61"/>
      <c r="BO403" s="61"/>
      <c r="BP403" s="61"/>
      <c r="CT403" s="61"/>
      <c r="CU403" s="61"/>
      <c r="CV403" s="61"/>
      <c r="CW403" s="61"/>
      <c r="CX403" s="61"/>
    </row>
    <row r="404" spans="1:102" ht="15.75" customHeight="1">
      <c r="A404" s="61"/>
      <c r="B404" s="61"/>
      <c r="C404" s="61"/>
      <c r="D404" s="61"/>
      <c r="AX404" s="61"/>
      <c r="AY404" s="61"/>
      <c r="AZ404" s="61"/>
      <c r="BN404" s="61"/>
      <c r="BO404" s="61"/>
      <c r="BP404" s="61"/>
      <c r="CT404" s="61"/>
      <c r="CU404" s="61"/>
      <c r="CV404" s="61"/>
      <c r="CW404" s="61"/>
      <c r="CX404" s="61"/>
    </row>
    <row r="405" spans="1:102" ht="15.75" customHeight="1">
      <c r="A405" s="61"/>
      <c r="B405" s="61"/>
      <c r="C405" s="61"/>
      <c r="D405" s="61"/>
      <c r="AX405" s="61"/>
      <c r="AY405" s="61"/>
      <c r="AZ405" s="61"/>
      <c r="BN405" s="61"/>
      <c r="BO405" s="61"/>
      <c r="BP405" s="61"/>
      <c r="CT405" s="61"/>
      <c r="CU405" s="61"/>
      <c r="CV405" s="61"/>
      <c r="CW405" s="61"/>
      <c r="CX405" s="61"/>
    </row>
    <row r="406" spans="1:102" ht="15.75" customHeight="1">
      <c r="A406" s="61"/>
      <c r="B406" s="61"/>
      <c r="C406" s="61"/>
      <c r="D406" s="61"/>
      <c r="AX406" s="61"/>
      <c r="AY406" s="61"/>
      <c r="AZ406" s="61"/>
      <c r="BN406" s="61"/>
      <c r="BO406" s="61"/>
      <c r="BP406" s="61"/>
      <c r="CT406" s="61"/>
      <c r="CU406" s="61"/>
      <c r="CV406" s="61"/>
      <c r="CW406" s="61"/>
      <c r="CX406" s="61"/>
    </row>
    <row r="407" spans="1:102" ht="15.75" customHeight="1">
      <c r="A407" s="61"/>
      <c r="B407" s="61"/>
      <c r="C407" s="61"/>
      <c r="D407" s="61"/>
      <c r="AX407" s="61"/>
      <c r="AY407" s="61"/>
      <c r="AZ407" s="61"/>
      <c r="BN407" s="61"/>
      <c r="BO407" s="61"/>
      <c r="BP407" s="61"/>
      <c r="CT407" s="61"/>
      <c r="CU407" s="61"/>
      <c r="CV407" s="61"/>
      <c r="CW407" s="61"/>
      <c r="CX407" s="61"/>
    </row>
    <row r="408" spans="1:102" ht="15.75" customHeight="1">
      <c r="A408" s="61"/>
      <c r="B408" s="61"/>
      <c r="C408" s="61"/>
      <c r="D408" s="61"/>
      <c r="AX408" s="61"/>
      <c r="AY408" s="61"/>
      <c r="AZ408" s="61"/>
      <c r="BN408" s="61"/>
      <c r="BO408" s="61"/>
      <c r="BP408" s="61"/>
      <c r="CT408" s="61"/>
      <c r="CU408" s="61"/>
      <c r="CV408" s="61"/>
      <c r="CW408" s="61"/>
      <c r="CX408" s="61"/>
    </row>
    <row r="409" spans="1:102" ht="15.75" customHeight="1">
      <c r="A409" s="61"/>
      <c r="B409" s="61"/>
      <c r="C409" s="61"/>
      <c r="D409" s="61"/>
      <c r="AX409" s="61"/>
      <c r="AY409" s="61"/>
      <c r="AZ409" s="61"/>
      <c r="BN409" s="61"/>
      <c r="BO409" s="61"/>
      <c r="BP409" s="61"/>
      <c r="CT409" s="61"/>
      <c r="CU409" s="61"/>
      <c r="CV409" s="61"/>
      <c r="CW409" s="61"/>
      <c r="CX409" s="61"/>
    </row>
    <row r="410" spans="1:102" ht="15.75" customHeight="1">
      <c r="A410" s="61"/>
      <c r="B410" s="61"/>
      <c r="C410" s="61"/>
      <c r="D410" s="61"/>
      <c r="AX410" s="61"/>
      <c r="AY410" s="61"/>
      <c r="AZ410" s="61"/>
      <c r="BN410" s="61"/>
      <c r="BO410" s="61"/>
      <c r="BP410" s="61"/>
      <c r="CT410" s="61"/>
      <c r="CU410" s="61"/>
      <c r="CV410" s="61"/>
      <c r="CW410" s="61"/>
      <c r="CX410" s="61"/>
    </row>
    <row r="411" spans="1:102" ht="15.75" customHeight="1">
      <c r="A411" s="61"/>
      <c r="B411" s="61"/>
      <c r="C411" s="61"/>
      <c r="D411" s="61"/>
      <c r="AX411" s="61"/>
      <c r="AY411" s="61"/>
      <c r="AZ411" s="61"/>
      <c r="BN411" s="61"/>
      <c r="BO411" s="61"/>
      <c r="BP411" s="61"/>
      <c r="CT411" s="61"/>
      <c r="CU411" s="61"/>
      <c r="CV411" s="61"/>
      <c r="CW411" s="61"/>
      <c r="CX411" s="61"/>
    </row>
    <row r="412" spans="1:102" ht="15.75" customHeight="1">
      <c r="A412" s="61"/>
      <c r="B412" s="61"/>
      <c r="C412" s="61"/>
      <c r="D412" s="61"/>
      <c r="AX412" s="61"/>
      <c r="AY412" s="61"/>
      <c r="AZ412" s="61"/>
      <c r="BN412" s="61"/>
      <c r="BO412" s="61"/>
      <c r="BP412" s="61"/>
      <c r="CT412" s="61"/>
      <c r="CU412" s="61"/>
      <c r="CV412" s="61"/>
      <c r="CW412" s="61"/>
      <c r="CX412" s="61"/>
    </row>
    <row r="413" spans="1:102" ht="15.75" customHeight="1">
      <c r="A413" s="61"/>
      <c r="B413" s="61"/>
      <c r="C413" s="61"/>
      <c r="D413" s="61"/>
      <c r="AX413" s="61"/>
      <c r="AY413" s="61"/>
      <c r="AZ413" s="61"/>
      <c r="BN413" s="61"/>
      <c r="BO413" s="61"/>
      <c r="BP413" s="61"/>
      <c r="CT413" s="61"/>
      <c r="CU413" s="61"/>
      <c r="CV413" s="61"/>
      <c r="CW413" s="61"/>
      <c r="CX413" s="61"/>
    </row>
    <row r="414" spans="1:102" ht="15.75" customHeight="1">
      <c r="A414" s="61"/>
      <c r="B414" s="61"/>
      <c r="C414" s="61"/>
      <c r="D414" s="61"/>
      <c r="AX414" s="61"/>
      <c r="AY414" s="61"/>
      <c r="AZ414" s="61"/>
      <c r="BN414" s="61"/>
      <c r="BO414" s="61"/>
      <c r="BP414" s="61"/>
      <c r="CT414" s="61"/>
      <c r="CU414" s="61"/>
      <c r="CV414" s="61"/>
      <c r="CW414" s="61"/>
      <c r="CX414" s="61"/>
    </row>
    <row r="415" spans="1:102" ht="15.75" customHeight="1">
      <c r="A415" s="61"/>
      <c r="B415" s="61"/>
      <c r="C415" s="61"/>
      <c r="D415" s="61"/>
      <c r="AX415" s="61"/>
      <c r="AY415" s="61"/>
      <c r="AZ415" s="61"/>
      <c r="BN415" s="61"/>
      <c r="BO415" s="61"/>
      <c r="BP415" s="61"/>
      <c r="CT415" s="61"/>
      <c r="CU415" s="61"/>
      <c r="CV415" s="61"/>
      <c r="CW415" s="61"/>
      <c r="CX415" s="61"/>
    </row>
    <row r="416" spans="1:102" ht="15.75" customHeight="1">
      <c r="A416" s="61"/>
      <c r="B416" s="61"/>
      <c r="C416" s="61"/>
      <c r="D416" s="61"/>
      <c r="AX416" s="61"/>
      <c r="AY416" s="61"/>
      <c r="AZ416" s="61"/>
      <c r="BN416" s="61"/>
      <c r="BO416" s="61"/>
      <c r="BP416" s="61"/>
      <c r="CT416" s="61"/>
      <c r="CU416" s="61"/>
      <c r="CV416" s="61"/>
      <c r="CW416" s="61"/>
      <c r="CX416" s="61"/>
    </row>
    <row r="417" spans="1:102" ht="15.75" customHeight="1">
      <c r="A417" s="61"/>
      <c r="B417" s="61"/>
      <c r="C417" s="61"/>
      <c r="D417" s="61"/>
      <c r="AX417" s="61"/>
      <c r="AY417" s="61"/>
      <c r="AZ417" s="61"/>
      <c r="BN417" s="61"/>
      <c r="BO417" s="61"/>
      <c r="BP417" s="61"/>
      <c r="CT417" s="61"/>
      <c r="CU417" s="61"/>
      <c r="CV417" s="61"/>
      <c r="CW417" s="61"/>
      <c r="CX417" s="61"/>
    </row>
    <row r="418" spans="1:102" ht="15.75" customHeight="1">
      <c r="A418" s="61"/>
      <c r="B418" s="61"/>
      <c r="C418" s="61"/>
      <c r="D418" s="61"/>
      <c r="AX418" s="61"/>
      <c r="AY418" s="61"/>
      <c r="AZ418" s="61"/>
      <c r="BN418" s="61"/>
      <c r="BO418" s="61"/>
      <c r="BP418" s="61"/>
      <c r="CT418" s="61"/>
      <c r="CU418" s="61"/>
      <c r="CV418" s="61"/>
      <c r="CW418" s="61"/>
      <c r="CX418" s="61"/>
    </row>
    <row r="419" spans="1:102" ht="15.75" customHeight="1">
      <c r="A419" s="61"/>
      <c r="B419" s="61"/>
      <c r="C419" s="61"/>
      <c r="D419" s="61"/>
      <c r="AX419" s="61"/>
      <c r="AY419" s="61"/>
      <c r="AZ419" s="61"/>
      <c r="BN419" s="61"/>
      <c r="BO419" s="61"/>
      <c r="BP419" s="61"/>
      <c r="CT419" s="61"/>
      <c r="CU419" s="61"/>
      <c r="CV419" s="61"/>
      <c r="CW419" s="61"/>
      <c r="CX419" s="61"/>
    </row>
    <row r="420" spans="1:102" ht="15.75" customHeight="1">
      <c r="A420" s="61"/>
      <c r="B420" s="61"/>
      <c r="C420" s="61"/>
      <c r="D420" s="61"/>
      <c r="AX420" s="61"/>
      <c r="AY420" s="61"/>
      <c r="AZ420" s="61"/>
      <c r="BN420" s="61"/>
      <c r="BO420" s="61"/>
      <c r="BP420" s="61"/>
      <c r="CT420" s="61"/>
      <c r="CU420" s="61"/>
      <c r="CV420" s="61"/>
      <c r="CW420" s="61"/>
      <c r="CX420" s="61"/>
    </row>
    <row r="421" spans="1:102" ht="15.75" customHeight="1">
      <c r="A421" s="61"/>
      <c r="B421" s="61"/>
      <c r="C421" s="61"/>
      <c r="D421" s="61"/>
      <c r="AX421" s="61"/>
      <c r="AY421" s="61"/>
      <c r="AZ421" s="61"/>
      <c r="BN421" s="61"/>
      <c r="BO421" s="61"/>
      <c r="BP421" s="61"/>
      <c r="CT421" s="61"/>
      <c r="CU421" s="61"/>
      <c r="CV421" s="61"/>
      <c r="CW421" s="61"/>
      <c r="CX421" s="61"/>
    </row>
    <row r="422" spans="1:102" ht="15.75" customHeight="1">
      <c r="A422" s="61"/>
      <c r="B422" s="61"/>
      <c r="C422" s="61"/>
      <c r="D422" s="61"/>
      <c r="AX422" s="61"/>
      <c r="AY422" s="61"/>
      <c r="AZ422" s="61"/>
      <c r="BN422" s="61"/>
      <c r="BO422" s="61"/>
      <c r="BP422" s="61"/>
      <c r="CT422" s="61"/>
      <c r="CU422" s="61"/>
      <c r="CV422" s="61"/>
      <c r="CW422" s="61"/>
      <c r="CX422" s="61"/>
    </row>
    <row r="423" spans="1:102" ht="15.75" customHeight="1">
      <c r="A423" s="61"/>
      <c r="B423" s="61"/>
      <c r="C423" s="61"/>
      <c r="D423" s="61"/>
      <c r="AX423" s="61"/>
      <c r="AY423" s="61"/>
      <c r="AZ423" s="61"/>
      <c r="BN423" s="61"/>
      <c r="BO423" s="61"/>
      <c r="BP423" s="61"/>
      <c r="CT423" s="61"/>
      <c r="CU423" s="61"/>
      <c r="CV423" s="61"/>
      <c r="CW423" s="61"/>
      <c r="CX423" s="61"/>
    </row>
    <row r="424" spans="1:102" ht="15.75" customHeight="1">
      <c r="A424" s="61"/>
      <c r="B424" s="61"/>
      <c r="C424" s="61"/>
      <c r="D424" s="61"/>
      <c r="AX424" s="61"/>
      <c r="AY424" s="61"/>
      <c r="AZ424" s="61"/>
      <c r="BN424" s="61"/>
      <c r="BO424" s="61"/>
      <c r="BP424" s="61"/>
      <c r="CT424" s="61"/>
      <c r="CU424" s="61"/>
      <c r="CV424" s="61"/>
      <c r="CW424" s="61"/>
      <c r="CX424" s="61"/>
    </row>
    <row r="425" spans="1:102" ht="15.75" customHeight="1">
      <c r="A425" s="61"/>
      <c r="B425" s="61"/>
      <c r="C425" s="61"/>
      <c r="D425" s="61"/>
      <c r="AX425" s="61"/>
      <c r="AY425" s="61"/>
      <c r="AZ425" s="61"/>
      <c r="BN425" s="61"/>
      <c r="BO425" s="61"/>
      <c r="BP425" s="61"/>
      <c r="CT425" s="61"/>
      <c r="CU425" s="61"/>
      <c r="CV425" s="61"/>
      <c r="CW425" s="61"/>
      <c r="CX425" s="61"/>
    </row>
    <row r="426" spans="1:102" ht="15.75" customHeight="1">
      <c r="A426" s="61"/>
      <c r="B426" s="61"/>
      <c r="C426" s="61"/>
      <c r="D426" s="61"/>
      <c r="AX426" s="61"/>
      <c r="AY426" s="61"/>
      <c r="AZ426" s="61"/>
      <c r="BN426" s="61"/>
      <c r="BO426" s="61"/>
      <c r="BP426" s="61"/>
      <c r="CT426" s="61"/>
      <c r="CU426" s="61"/>
      <c r="CV426" s="61"/>
      <c r="CW426" s="61"/>
      <c r="CX426" s="61"/>
    </row>
    <row r="427" spans="1:102" ht="15.75" customHeight="1">
      <c r="A427" s="61"/>
      <c r="B427" s="61"/>
      <c r="C427" s="61"/>
      <c r="D427" s="61"/>
      <c r="AX427" s="61"/>
      <c r="AY427" s="61"/>
      <c r="AZ427" s="61"/>
      <c r="BN427" s="61"/>
      <c r="BO427" s="61"/>
      <c r="BP427" s="61"/>
      <c r="CT427" s="61"/>
      <c r="CU427" s="61"/>
      <c r="CV427" s="61"/>
      <c r="CW427" s="61"/>
      <c r="CX427" s="61"/>
    </row>
    <row r="428" spans="1:102" ht="15.75" customHeight="1">
      <c r="A428" s="61"/>
      <c r="B428" s="61"/>
      <c r="C428" s="61"/>
      <c r="D428" s="61"/>
      <c r="AX428" s="61"/>
      <c r="AY428" s="61"/>
      <c r="AZ428" s="61"/>
      <c r="BN428" s="61"/>
      <c r="BO428" s="61"/>
      <c r="BP428" s="61"/>
      <c r="CT428" s="61"/>
      <c r="CU428" s="61"/>
      <c r="CV428" s="61"/>
      <c r="CW428" s="61"/>
      <c r="CX428" s="61"/>
    </row>
    <row r="429" spans="1:102" ht="15.75" customHeight="1">
      <c r="A429" s="61"/>
      <c r="B429" s="61"/>
      <c r="C429" s="61"/>
      <c r="D429" s="61"/>
      <c r="AX429" s="61"/>
      <c r="AY429" s="61"/>
      <c r="AZ429" s="61"/>
      <c r="BN429" s="61"/>
      <c r="BO429" s="61"/>
      <c r="BP429" s="61"/>
      <c r="CT429" s="61"/>
      <c r="CU429" s="61"/>
      <c r="CV429" s="61"/>
      <c r="CW429" s="61"/>
      <c r="CX429" s="61"/>
    </row>
    <row r="430" spans="1:102" ht="15.75" customHeight="1">
      <c r="A430" s="61"/>
      <c r="B430" s="61"/>
      <c r="C430" s="61"/>
      <c r="D430" s="61"/>
      <c r="AX430" s="61"/>
      <c r="AY430" s="61"/>
      <c r="AZ430" s="61"/>
      <c r="BN430" s="61"/>
      <c r="BO430" s="61"/>
      <c r="BP430" s="61"/>
      <c r="CT430" s="61"/>
      <c r="CU430" s="61"/>
      <c r="CV430" s="61"/>
      <c r="CW430" s="61"/>
      <c r="CX430" s="61"/>
    </row>
    <row r="431" spans="1:102" ht="15.75" customHeight="1">
      <c r="A431" s="61"/>
      <c r="B431" s="61"/>
      <c r="C431" s="61"/>
      <c r="D431" s="61"/>
      <c r="AX431" s="61"/>
      <c r="AY431" s="61"/>
      <c r="AZ431" s="61"/>
      <c r="BN431" s="61"/>
      <c r="BO431" s="61"/>
      <c r="BP431" s="61"/>
      <c r="CT431" s="61"/>
      <c r="CU431" s="61"/>
      <c r="CV431" s="61"/>
      <c r="CW431" s="61"/>
      <c r="CX431" s="61"/>
    </row>
    <row r="432" spans="1:102" ht="15.75" customHeight="1">
      <c r="A432" s="61"/>
      <c r="B432" s="61"/>
      <c r="C432" s="61"/>
      <c r="D432" s="61"/>
      <c r="AX432" s="61"/>
      <c r="AY432" s="61"/>
      <c r="AZ432" s="61"/>
      <c r="BN432" s="61"/>
      <c r="BO432" s="61"/>
      <c r="BP432" s="61"/>
      <c r="CT432" s="61"/>
      <c r="CU432" s="61"/>
      <c r="CV432" s="61"/>
      <c r="CW432" s="61"/>
      <c r="CX432" s="61"/>
    </row>
    <row r="433" spans="1:102" ht="15.75" customHeight="1">
      <c r="A433" s="61"/>
      <c r="B433" s="61"/>
      <c r="C433" s="61"/>
      <c r="D433" s="61"/>
      <c r="AX433" s="61"/>
      <c r="AY433" s="61"/>
      <c r="AZ433" s="61"/>
      <c r="BN433" s="61"/>
      <c r="BO433" s="61"/>
      <c r="BP433" s="61"/>
      <c r="CT433" s="61"/>
      <c r="CU433" s="61"/>
      <c r="CV433" s="61"/>
      <c r="CW433" s="61"/>
      <c r="CX433" s="61"/>
    </row>
    <row r="434" spans="1:102" ht="15.75" customHeight="1">
      <c r="A434" s="61"/>
      <c r="B434" s="61"/>
      <c r="C434" s="61"/>
      <c r="D434" s="61"/>
      <c r="AX434" s="61"/>
      <c r="AY434" s="61"/>
      <c r="AZ434" s="61"/>
      <c r="BN434" s="61"/>
      <c r="BO434" s="61"/>
      <c r="BP434" s="61"/>
      <c r="CT434" s="61"/>
      <c r="CU434" s="61"/>
      <c r="CV434" s="61"/>
      <c r="CW434" s="61"/>
      <c r="CX434" s="61"/>
    </row>
    <row r="435" spans="1:102" ht="15.75" customHeight="1">
      <c r="A435" s="61"/>
      <c r="B435" s="61"/>
      <c r="C435" s="61"/>
      <c r="D435" s="61"/>
      <c r="AX435" s="61"/>
      <c r="AY435" s="61"/>
      <c r="AZ435" s="61"/>
      <c r="BN435" s="61"/>
      <c r="BO435" s="61"/>
      <c r="BP435" s="61"/>
      <c r="CT435" s="61"/>
      <c r="CU435" s="61"/>
      <c r="CV435" s="61"/>
      <c r="CW435" s="61"/>
      <c r="CX435" s="61"/>
    </row>
    <row r="436" spans="1:102" ht="15.75" customHeight="1">
      <c r="A436" s="61"/>
      <c r="B436" s="61"/>
      <c r="C436" s="61"/>
      <c r="D436" s="61"/>
      <c r="AX436" s="61"/>
      <c r="AY436" s="61"/>
      <c r="AZ436" s="61"/>
      <c r="BN436" s="61"/>
      <c r="BO436" s="61"/>
      <c r="BP436" s="61"/>
      <c r="CT436" s="61"/>
      <c r="CU436" s="61"/>
      <c r="CV436" s="61"/>
      <c r="CW436" s="61"/>
      <c r="CX436" s="61"/>
    </row>
    <row r="437" spans="1:102" ht="15.75" customHeight="1">
      <c r="A437" s="61"/>
      <c r="B437" s="61"/>
      <c r="C437" s="61"/>
      <c r="D437" s="61"/>
      <c r="AX437" s="61"/>
      <c r="AY437" s="61"/>
      <c r="AZ437" s="61"/>
      <c r="BN437" s="61"/>
      <c r="BO437" s="61"/>
      <c r="BP437" s="61"/>
      <c r="CT437" s="61"/>
      <c r="CU437" s="61"/>
      <c r="CV437" s="61"/>
      <c r="CW437" s="61"/>
      <c r="CX437" s="61"/>
    </row>
    <row r="438" spans="1:102" ht="15.75" customHeight="1">
      <c r="A438" s="61"/>
      <c r="B438" s="61"/>
      <c r="C438" s="61"/>
      <c r="D438" s="61"/>
      <c r="AX438" s="61"/>
      <c r="AY438" s="61"/>
      <c r="AZ438" s="61"/>
      <c r="BN438" s="61"/>
      <c r="BO438" s="61"/>
      <c r="BP438" s="61"/>
      <c r="CT438" s="61"/>
      <c r="CU438" s="61"/>
      <c r="CV438" s="61"/>
      <c r="CW438" s="61"/>
      <c r="CX438" s="61"/>
    </row>
    <row r="439" spans="1:102" ht="15.75" customHeight="1">
      <c r="A439" s="61"/>
      <c r="B439" s="61"/>
      <c r="C439" s="61"/>
      <c r="D439" s="61"/>
      <c r="AX439" s="61"/>
      <c r="AY439" s="61"/>
      <c r="AZ439" s="61"/>
      <c r="BN439" s="61"/>
      <c r="BO439" s="61"/>
      <c r="BP439" s="61"/>
      <c r="CT439" s="61"/>
      <c r="CU439" s="61"/>
      <c r="CV439" s="61"/>
      <c r="CW439" s="61"/>
      <c r="CX439" s="61"/>
    </row>
    <row r="440" spans="1:102" ht="15.75" customHeight="1">
      <c r="A440" s="61"/>
      <c r="B440" s="61"/>
      <c r="C440" s="61"/>
      <c r="D440" s="61"/>
      <c r="AX440" s="61"/>
      <c r="AY440" s="61"/>
      <c r="AZ440" s="61"/>
      <c r="BN440" s="61"/>
      <c r="BO440" s="61"/>
      <c r="BP440" s="61"/>
      <c r="CT440" s="61"/>
      <c r="CU440" s="61"/>
      <c r="CV440" s="61"/>
      <c r="CW440" s="61"/>
      <c r="CX440" s="61"/>
    </row>
    <row r="441" spans="1:102" ht="15.75" customHeight="1">
      <c r="A441" s="61"/>
      <c r="B441" s="61"/>
      <c r="C441" s="61"/>
      <c r="D441" s="61"/>
      <c r="AX441" s="61"/>
      <c r="AY441" s="61"/>
      <c r="AZ441" s="61"/>
      <c r="BN441" s="61"/>
      <c r="BO441" s="61"/>
      <c r="BP441" s="61"/>
      <c r="CT441" s="61"/>
      <c r="CU441" s="61"/>
      <c r="CV441" s="61"/>
      <c r="CW441" s="61"/>
      <c r="CX441" s="61"/>
    </row>
    <row r="442" spans="1:102" ht="15.75" customHeight="1">
      <c r="A442" s="61"/>
      <c r="B442" s="61"/>
      <c r="C442" s="61"/>
      <c r="D442" s="61"/>
      <c r="AX442" s="61"/>
      <c r="AY442" s="61"/>
      <c r="AZ442" s="61"/>
      <c r="BN442" s="61"/>
      <c r="BO442" s="61"/>
      <c r="BP442" s="61"/>
      <c r="CT442" s="61"/>
      <c r="CU442" s="61"/>
      <c r="CV442" s="61"/>
      <c r="CW442" s="61"/>
      <c r="CX442" s="61"/>
    </row>
    <row r="443" spans="1:102" ht="15.75" customHeight="1">
      <c r="A443" s="61"/>
      <c r="B443" s="61"/>
      <c r="C443" s="61"/>
      <c r="D443" s="61"/>
      <c r="AX443" s="61"/>
      <c r="AY443" s="61"/>
      <c r="AZ443" s="61"/>
      <c r="BN443" s="61"/>
      <c r="BO443" s="61"/>
      <c r="BP443" s="61"/>
      <c r="CT443" s="61"/>
      <c r="CU443" s="61"/>
      <c r="CV443" s="61"/>
      <c r="CW443" s="61"/>
      <c r="CX443" s="61"/>
    </row>
    <row r="444" spans="1:102" ht="15.75" customHeight="1">
      <c r="A444" s="61"/>
      <c r="B444" s="61"/>
      <c r="C444" s="61"/>
      <c r="D444" s="61"/>
      <c r="AX444" s="61"/>
      <c r="AY444" s="61"/>
      <c r="AZ444" s="61"/>
      <c r="BN444" s="61"/>
      <c r="BO444" s="61"/>
      <c r="BP444" s="61"/>
      <c r="CT444" s="61"/>
      <c r="CU444" s="61"/>
      <c r="CV444" s="61"/>
      <c r="CW444" s="61"/>
      <c r="CX444" s="61"/>
    </row>
    <row r="445" spans="1:102" ht="15.75" customHeight="1">
      <c r="A445" s="61"/>
      <c r="B445" s="61"/>
      <c r="C445" s="61"/>
      <c r="D445" s="61"/>
      <c r="AX445" s="61"/>
      <c r="AY445" s="61"/>
      <c r="AZ445" s="61"/>
      <c r="BN445" s="61"/>
      <c r="BO445" s="61"/>
      <c r="BP445" s="61"/>
      <c r="CT445" s="61"/>
      <c r="CU445" s="61"/>
      <c r="CV445" s="61"/>
      <c r="CW445" s="61"/>
      <c r="CX445" s="61"/>
    </row>
    <row r="446" spans="1:102" ht="15.75" customHeight="1">
      <c r="A446" s="61"/>
      <c r="B446" s="61"/>
      <c r="C446" s="61"/>
      <c r="D446" s="61"/>
      <c r="AX446" s="61"/>
      <c r="AY446" s="61"/>
      <c r="AZ446" s="61"/>
      <c r="BN446" s="61"/>
      <c r="BO446" s="61"/>
      <c r="BP446" s="61"/>
      <c r="CT446" s="61"/>
      <c r="CU446" s="61"/>
      <c r="CV446" s="61"/>
      <c r="CW446" s="61"/>
      <c r="CX446" s="61"/>
    </row>
    <row r="447" spans="1:102" ht="15.75" customHeight="1">
      <c r="A447" s="61"/>
      <c r="B447" s="61"/>
      <c r="C447" s="61"/>
      <c r="D447" s="61"/>
      <c r="AX447" s="61"/>
      <c r="AY447" s="61"/>
      <c r="AZ447" s="61"/>
      <c r="BN447" s="61"/>
      <c r="BO447" s="61"/>
      <c r="BP447" s="61"/>
      <c r="CT447" s="61"/>
      <c r="CU447" s="61"/>
      <c r="CV447" s="61"/>
      <c r="CW447" s="61"/>
      <c r="CX447" s="61"/>
    </row>
    <row r="448" spans="1:102" ht="15.75" customHeight="1">
      <c r="A448" s="61"/>
      <c r="B448" s="61"/>
      <c r="C448" s="61"/>
      <c r="D448" s="61"/>
      <c r="AX448" s="61"/>
      <c r="AY448" s="61"/>
      <c r="AZ448" s="61"/>
      <c r="BN448" s="61"/>
      <c r="BO448" s="61"/>
      <c r="BP448" s="61"/>
      <c r="CT448" s="61"/>
      <c r="CU448" s="61"/>
      <c r="CV448" s="61"/>
      <c r="CW448" s="61"/>
      <c r="CX448" s="61"/>
    </row>
    <row r="449" spans="1:102" ht="15.75" customHeight="1">
      <c r="A449" s="61"/>
      <c r="B449" s="61"/>
      <c r="C449" s="61"/>
      <c r="D449" s="61"/>
      <c r="AX449" s="61"/>
      <c r="AY449" s="61"/>
      <c r="AZ449" s="61"/>
      <c r="BN449" s="61"/>
      <c r="BO449" s="61"/>
      <c r="BP449" s="61"/>
      <c r="CT449" s="61"/>
      <c r="CU449" s="61"/>
      <c r="CV449" s="61"/>
      <c r="CW449" s="61"/>
      <c r="CX449" s="61"/>
    </row>
    <row r="450" spans="1:102" ht="15.75" customHeight="1">
      <c r="A450" s="61"/>
      <c r="B450" s="61"/>
      <c r="C450" s="61"/>
      <c r="D450" s="61"/>
      <c r="AX450" s="61"/>
      <c r="AY450" s="61"/>
      <c r="AZ450" s="61"/>
      <c r="BN450" s="61"/>
      <c r="BO450" s="61"/>
      <c r="BP450" s="61"/>
      <c r="CT450" s="61"/>
      <c r="CU450" s="61"/>
      <c r="CV450" s="61"/>
      <c r="CW450" s="61"/>
      <c r="CX450" s="61"/>
    </row>
    <row r="451" spans="1:102" ht="15.75" customHeight="1">
      <c r="A451" s="61"/>
      <c r="B451" s="61"/>
      <c r="C451" s="61"/>
      <c r="D451" s="61"/>
      <c r="AX451" s="61"/>
      <c r="AY451" s="61"/>
      <c r="AZ451" s="61"/>
      <c r="BN451" s="61"/>
      <c r="BO451" s="61"/>
      <c r="BP451" s="61"/>
      <c r="CT451" s="61"/>
      <c r="CU451" s="61"/>
      <c r="CV451" s="61"/>
      <c r="CW451" s="61"/>
      <c r="CX451" s="61"/>
    </row>
    <row r="452" spans="1:102" ht="15.75" customHeight="1">
      <c r="A452" s="61"/>
      <c r="B452" s="61"/>
      <c r="C452" s="61"/>
      <c r="D452" s="61"/>
      <c r="AX452" s="61"/>
      <c r="AY452" s="61"/>
      <c r="AZ452" s="61"/>
      <c r="BN452" s="61"/>
      <c r="BO452" s="61"/>
      <c r="BP452" s="61"/>
      <c r="CT452" s="61"/>
      <c r="CU452" s="61"/>
      <c r="CV452" s="61"/>
      <c r="CW452" s="61"/>
      <c r="CX452" s="61"/>
    </row>
    <row r="453" spans="1:102" ht="15.75" customHeight="1">
      <c r="A453" s="61"/>
      <c r="B453" s="61"/>
      <c r="C453" s="61"/>
      <c r="D453" s="61"/>
      <c r="AX453" s="61"/>
      <c r="AY453" s="61"/>
      <c r="AZ453" s="61"/>
      <c r="BN453" s="61"/>
      <c r="BO453" s="61"/>
      <c r="BP453" s="61"/>
      <c r="CT453" s="61"/>
      <c r="CU453" s="61"/>
      <c r="CV453" s="61"/>
      <c r="CW453" s="61"/>
      <c r="CX453" s="61"/>
    </row>
    <row r="454" spans="1:102" ht="15.75" customHeight="1">
      <c r="A454" s="61"/>
      <c r="B454" s="61"/>
      <c r="C454" s="61"/>
      <c r="D454" s="61"/>
      <c r="AX454" s="61"/>
      <c r="AY454" s="61"/>
      <c r="AZ454" s="61"/>
      <c r="BN454" s="61"/>
      <c r="BO454" s="61"/>
      <c r="BP454" s="61"/>
      <c r="CT454" s="61"/>
      <c r="CU454" s="61"/>
      <c r="CV454" s="61"/>
      <c r="CW454" s="61"/>
      <c r="CX454" s="61"/>
    </row>
    <row r="455" spans="1:102" ht="15.75" customHeight="1">
      <c r="A455" s="61"/>
      <c r="B455" s="61"/>
      <c r="C455" s="61"/>
      <c r="D455" s="61"/>
      <c r="AX455" s="61"/>
      <c r="AY455" s="61"/>
      <c r="AZ455" s="61"/>
      <c r="BN455" s="61"/>
      <c r="BO455" s="61"/>
      <c r="BP455" s="61"/>
      <c r="CT455" s="61"/>
      <c r="CU455" s="61"/>
      <c r="CV455" s="61"/>
      <c r="CW455" s="61"/>
      <c r="CX455" s="61"/>
    </row>
    <row r="456" spans="1:102" ht="15.75" customHeight="1">
      <c r="A456" s="61"/>
      <c r="B456" s="61"/>
      <c r="C456" s="61"/>
      <c r="D456" s="61"/>
      <c r="AX456" s="61"/>
      <c r="AY456" s="61"/>
      <c r="AZ456" s="61"/>
      <c r="BN456" s="61"/>
      <c r="BO456" s="61"/>
      <c r="BP456" s="61"/>
      <c r="CT456" s="61"/>
      <c r="CU456" s="61"/>
      <c r="CV456" s="61"/>
      <c r="CW456" s="61"/>
      <c r="CX456" s="61"/>
    </row>
    <row r="457" spans="1:102" ht="15.75" customHeight="1">
      <c r="A457" s="61"/>
      <c r="B457" s="61"/>
      <c r="C457" s="61"/>
      <c r="D457" s="61"/>
      <c r="AX457" s="61"/>
      <c r="AY457" s="61"/>
      <c r="AZ457" s="61"/>
      <c r="BN457" s="61"/>
      <c r="BO457" s="61"/>
      <c r="BP457" s="61"/>
      <c r="CT457" s="61"/>
      <c r="CU457" s="61"/>
      <c r="CV457" s="61"/>
      <c r="CW457" s="61"/>
      <c r="CX457" s="61"/>
    </row>
    <row r="458" spans="1:102" ht="15.75" customHeight="1">
      <c r="A458" s="61"/>
      <c r="B458" s="61"/>
      <c r="C458" s="61"/>
      <c r="D458" s="61"/>
      <c r="AX458" s="61"/>
      <c r="AY458" s="61"/>
      <c r="AZ458" s="61"/>
      <c r="BN458" s="61"/>
      <c r="BO458" s="61"/>
      <c r="BP458" s="61"/>
      <c r="CT458" s="61"/>
      <c r="CU458" s="61"/>
      <c r="CV458" s="61"/>
      <c r="CW458" s="61"/>
      <c r="CX458" s="61"/>
    </row>
    <row r="459" spans="1:102" ht="15.75" customHeight="1">
      <c r="A459" s="61"/>
      <c r="B459" s="61"/>
      <c r="C459" s="61"/>
      <c r="D459" s="61"/>
      <c r="AX459" s="61"/>
      <c r="AY459" s="61"/>
      <c r="AZ459" s="61"/>
      <c r="BN459" s="61"/>
      <c r="BO459" s="61"/>
      <c r="BP459" s="61"/>
      <c r="CT459" s="61"/>
      <c r="CU459" s="61"/>
      <c r="CV459" s="61"/>
      <c r="CW459" s="61"/>
      <c r="CX459" s="61"/>
    </row>
    <row r="460" spans="1:102" ht="15.75" customHeight="1">
      <c r="A460" s="61"/>
      <c r="B460" s="61"/>
      <c r="C460" s="61"/>
      <c r="D460" s="61"/>
      <c r="AX460" s="61"/>
      <c r="AY460" s="61"/>
      <c r="AZ460" s="61"/>
      <c r="BN460" s="61"/>
      <c r="BO460" s="61"/>
      <c r="BP460" s="61"/>
      <c r="CT460" s="61"/>
      <c r="CU460" s="61"/>
      <c r="CV460" s="61"/>
      <c r="CW460" s="61"/>
      <c r="CX460" s="61"/>
    </row>
    <row r="461" spans="1:102" ht="15.75" customHeight="1">
      <c r="A461" s="61"/>
      <c r="B461" s="61"/>
      <c r="C461" s="61"/>
      <c r="D461" s="61"/>
      <c r="AX461" s="61"/>
      <c r="AY461" s="61"/>
      <c r="AZ461" s="61"/>
      <c r="BN461" s="61"/>
      <c r="BO461" s="61"/>
      <c r="BP461" s="61"/>
      <c r="CT461" s="61"/>
      <c r="CU461" s="61"/>
      <c r="CV461" s="61"/>
      <c r="CW461" s="61"/>
      <c r="CX461" s="61"/>
    </row>
    <row r="462" spans="1:102" ht="15.75" customHeight="1">
      <c r="A462" s="61"/>
      <c r="B462" s="61"/>
      <c r="C462" s="61"/>
      <c r="D462" s="61"/>
      <c r="AX462" s="61"/>
      <c r="AY462" s="61"/>
      <c r="AZ462" s="61"/>
      <c r="BN462" s="61"/>
      <c r="BO462" s="61"/>
      <c r="BP462" s="61"/>
      <c r="CT462" s="61"/>
      <c r="CU462" s="61"/>
      <c r="CV462" s="61"/>
      <c r="CW462" s="61"/>
      <c r="CX462" s="61"/>
    </row>
    <row r="463" spans="1:102" ht="15.75" customHeight="1">
      <c r="A463" s="61"/>
      <c r="B463" s="61"/>
      <c r="C463" s="61"/>
      <c r="D463" s="61"/>
      <c r="AX463" s="61"/>
      <c r="AY463" s="61"/>
      <c r="AZ463" s="61"/>
      <c r="BN463" s="61"/>
      <c r="BO463" s="61"/>
      <c r="BP463" s="61"/>
      <c r="CT463" s="61"/>
      <c r="CU463" s="61"/>
      <c r="CV463" s="61"/>
      <c r="CW463" s="61"/>
      <c r="CX463" s="61"/>
    </row>
    <row r="464" spans="1:102" ht="15.75" customHeight="1">
      <c r="A464" s="61"/>
      <c r="B464" s="61"/>
      <c r="C464" s="61"/>
      <c r="D464" s="61"/>
      <c r="AX464" s="61"/>
      <c r="AY464" s="61"/>
      <c r="AZ464" s="61"/>
      <c r="BN464" s="61"/>
      <c r="BO464" s="61"/>
      <c r="BP464" s="61"/>
      <c r="CT464" s="61"/>
      <c r="CU464" s="61"/>
      <c r="CV464" s="61"/>
      <c r="CW464" s="61"/>
      <c r="CX464" s="61"/>
    </row>
    <row r="465" spans="1:102" ht="15.75" customHeight="1">
      <c r="A465" s="61"/>
      <c r="B465" s="61"/>
      <c r="C465" s="61"/>
      <c r="D465" s="61"/>
      <c r="AX465" s="61"/>
      <c r="AY465" s="61"/>
      <c r="AZ465" s="61"/>
      <c r="BN465" s="61"/>
      <c r="BO465" s="61"/>
      <c r="BP465" s="61"/>
      <c r="CT465" s="61"/>
      <c r="CU465" s="61"/>
      <c r="CV465" s="61"/>
      <c r="CW465" s="61"/>
      <c r="CX465" s="61"/>
    </row>
    <row r="466" spans="1:102" ht="15.75" customHeight="1">
      <c r="A466" s="61"/>
      <c r="B466" s="61"/>
      <c r="C466" s="61"/>
      <c r="D466" s="61"/>
      <c r="AX466" s="61"/>
      <c r="AY466" s="61"/>
      <c r="AZ466" s="61"/>
      <c r="BN466" s="61"/>
      <c r="BO466" s="61"/>
      <c r="BP466" s="61"/>
      <c r="CT466" s="61"/>
      <c r="CU466" s="61"/>
      <c r="CV466" s="61"/>
      <c r="CW466" s="61"/>
      <c r="CX466" s="61"/>
    </row>
    <row r="467" spans="1:102" ht="15.75" customHeight="1">
      <c r="A467" s="61"/>
      <c r="B467" s="61"/>
      <c r="C467" s="61"/>
      <c r="D467" s="61"/>
      <c r="AX467" s="61"/>
      <c r="AY467" s="61"/>
      <c r="AZ467" s="61"/>
      <c r="BN467" s="61"/>
      <c r="BO467" s="61"/>
      <c r="BP467" s="61"/>
      <c r="CT467" s="61"/>
      <c r="CU467" s="61"/>
      <c r="CV467" s="61"/>
      <c r="CW467" s="61"/>
      <c r="CX467" s="61"/>
    </row>
    <row r="468" spans="1:102" ht="15.75" customHeight="1">
      <c r="A468" s="61"/>
      <c r="B468" s="61"/>
      <c r="C468" s="61"/>
      <c r="D468" s="61"/>
      <c r="AX468" s="61"/>
      <c r="AY468" s="61"/>
      <c r="AZ468" s="61"/>
      <c r="BN468" s="61"/>
      <c r="BO468" s="61"/>
      <c r="BP468" s="61"/>
      <c r="CT468" s="61"/>
      <c r="CU468" s="61"/>
      <c r="CV468" s="61"/>
      <c r="CW468" s="61"/>
      <c r="CX468" s="61"/>
    </row>
    <row r="469" spans="1:102" ht="15.75" customHeight="1">
      <c r="A469" s="61"/>
      <c r="B469" s="61"/>
      <c r="C469" s="61"/>
      <c r="D469" s="61"/>
      <c r="AX469" s="61"/>
      <c r="AY469" s="61"/>
      <c r="AZ469" s="61"/>
      <c r="BN469" s="61"/>
      <c r="BO469" s="61"/>
      <c r="BP469" s="61"/>
      <c r="CT469" s="61"/>
      <c r="CU469" s="61"/>
      <c r="CV469" s="61"/>
      <c r="CW469" s="61"/>
      <c r="CX469" s="61"/>
    </row>
    <row r="470" spans="1:102" ht="15.75" customHeight="1">
      <c r="A470" s="61"/>
      <c r="B470" s="61"/>
      <c r="C470" s="61"/>
      <c r="D470" s="61"/>
      <c r="AX470" s="61"/>
      <c r="AY470" s="61"/>
      <c r="AZ470" s="61"/>
      <c r="BN470" s="61"/>
      <c r="BO470" s="61"/>
      <c r="BP470" s="61"/>
      <c r="CT470" s="61"/>
      <c r="CU470" s="61"/>
      <c r="CV470" s="61"/>
      <c r="CW470" s="61"/>
      <c r="CX470" s="61"/>
    </row>
    <row r="471" spans="1:102" ht="15.75" customHeight="1">
      <c r="A471" s="61"/>
      <c r="B471" s="61"/>
      <c r="C471" s="61"/>
      <c r="D471" s="61"/>
      <c r="AX471" s="61"/>
      <c r="AY471" s="61"/>
      <c r="AZ471" s="61"/>
      <c r="BN471" s="61"/>
      <c r="BO471" s="61"/>
      <c r="BP471" s="61"/>
      <c r="CT471" s="61"/>
      <c r="CU471" s="61"/>
      <c r="CV471" s="61"/>
      <c r="CW471" s="61"/>
      <c r="CX471" s="61"/>
    </row>
    <row r="472" spans="1:102" ht="15.75" customHeight="1">
      <c r="A472" s="61"/>
      <c r="B472" s="61"/>
      <c r="C472" s="61"/>
      <c r="D472" s="61"/>
      <c r="AX472" s="61"/>
      <c r="AY472" s="61"/>
      <c r="AZ472" s="61"/>
      <c r="BN472" s="61"/>
      <c r="BO472" s="61"/>
      <c r="BP472" s="61"/>
      <c r="CT472" s="61"/>
      <c r="CU472" s="61"/>
      <c r="CV472" s="61"/>
      <c r="CW472" s="61"/>
      <c r="CX472" s="61"/>
    </row>
    <row r="473" spans="1:102" ht="15.75" customHeight="1">
      <c r="A473" s="61"/>
      <c r="B473" s="61"/>
      <c r="C473" s="61"/>
      <c r="D473" s="61"/>
      <c r="AX473" s="61"/>
      <c r="AY473" s="61"/>
      <c r="AZ473" s="61"/>
      <c r="BN473" s="61"/>
      <c r="BO473" s="61"/>
      <c r="BP473" s="61"/>
      <c r="CT473" s="61"/>
      <c r="CU473" s="61"/>
      <c r="CV473" s="61"/>
      <c r="CW473" s="61"/>
      <c r="CX473" s="61"/>
    </row>
    <row r="474" spans="1:102" ht="15.75" customHeight="1">
      <c r="A474" s="61"/>
      <c r="B474" s="61"/>
      <c r="C474" s="61"/>
      <c r="D474" s="61"/>
      <c r="AX474" s="61"/>
      <c r="AY474" s="61"/>
      <c r="AZ474" s="61"/>
      <c r="BN474" s="61"/>
      <c r="BO474" s="61"/>
      <c r="BP474" s="61"/>
      <c r="CT474" s="61"/>
      <c r="CU474" s="61"/>
      <c r="CV474" s="61"/>
      <c r="CW474" s="61"/>
      <c r="CX474" s="61"/>
    </row>
    <row r="475" spans="1:102" ht="15.75" customHeight="1">
      <c r="A475" s="61"/>
      <c r="B475" s="61"/>
      <c r="C475" s="61"/>
      <c r="D475" s="61"/>
      <c r="AX475" s="61"/>
      <c r="AY475" s="61"/>
      <c r="AZ475" s="61"/>
      <c r="BN475" s="61"/>
      <c r="BO475" s="61"/>
      <c r="BP475" s="61"/>
      <c r="CT475" s="61"/>
      <c r="CU475" s="61"/>
      <c r="CV475" s="61"/>
      <c r="CW475" s="61"/>
      <c r="CX475" s="61"/>
    </row>
    <row r="476" spans="1:102" ht="15.75" customHeight="1">
      <c r="A476" s="61"/>
      <c r="B476" s="61"/>
      <c r="C476" s="61"/>
      <c r="D476" s="61"/>
      <c r="AX476" s="61"/>
      <c r="AY476" s="61"/>
      <c r="AZ476" s="61"/>
      <c r="BN476" s="61"/>
      <c r="BO476" s="61"/>
      <c r="BP476" s="61"/>
      <c r="CT476" s="61"/>
      <c r="CU476" s="61"/>
      <c r="CV476" s="61"/>
      <c r="CW476" s="61"/>
      <c r="CX476" s="61"/>
    </row>
    <row r="477" spans="1:102" ht="15.75" customHeight="1">
      <c r="A477" s="61"/>
      <c r="B477" s="61"/>
      <c r="C477" s="61"/>
      <c r="D477" s="61"/>
      <c r="AX477" s="61"/>
      <c r="AY477" s="61"/>
      <c r="AZ477" s="61"/>
      <c r="BN477" s="61"/>
      <c r="BO477" s="61"/>
      <c r="BP477" s="61"/>
      <c r="CT477" s="61"/>
      <c r="CU477" s="61"/>
      <c r="CV477" s="61"/>
      <c r="CW477" s="61"/>
      <c r="CX477" s="61"/>
    </row>
    <row r="478" spans="1:102" ht="15.75" customHeight="1">
      <c r="A478" s="61"/>
      <c r="B478" s="61"/>
      <c r="C478" s="61"/>
      <c r="D478" s="61"/>
      <c r="AX478" s="61"/>
      <c r="AY478" s="61"/>
      <c r="AZ478" s="61"/>
      <c r="BN478" s="61"/>
      <c r="BO478" s="61"/>
      <c r="BP478" s="61"/>
      <c r="CT478" s="61"/>
      <c r="CU478" s="61"/>
      <c r="CV478" s="61"/>
      <c r="CW478" s="61"/>
      <c r="CX478" s="61"/>
    </row>
    <row r="479" spans="1:102" ht="15.75" customHeight="1">
      <c r="A479" s="61"/>
      <c r="B479" s="61"/>
      <c r="C479" s="61"/>
      <c r="D479" s="61"/>
      <c r="AX479" s="61"/>
      <c r="AY479" s="61"/>
      <c r="AZ479" s="61"/>
      <c r="BN479" s="61"/>
      <c r="BO479" s="61"/>
      <c r="BP479" s="61"/>
      <c r="CT479" s="61"/>
      <c r="CU479" s="61"/>
      <c r="CV479" s="61"/>
      <c r="CW479" s="61"/>
      <c r="CX479" s="61"/>
    </row>
    <row r="480" spans="1:102" ht="15.75" customHeight="1">
      <c r="A480" s="61"/>
      <c r="B480" s="61"/>
      <c r="C480" s="61"/>
      <c r="D480" s="61"/>
      <c r="AX480" s="61"/>
      <c r="AY480" s="61"/>
      <c r="AZ480" s="61"/>
      <c r="BN480" s="61"/>
      <c r="BO480" s="61"/>
      <c r="BP480" s="61"/>
      <c r="CT480" s="61"/>
      <c r="CU480" s="61"/>
      <c r="CV480" s="61"/>
      <c r="CW480" s="61"/>
      <c r="CX480" s="61"/>
    </row>
    <row r="481" spans="1:102" ht="15.75" customHeight="1">
      <c r="A481" s="61"/>
      <c r="B481" s="61"/>
      <c r="C481" s="61"/>
      <c r="D481" s="61"/>
      <c r="AX481" s="61"/>
      <c r="AY481" s="61"/>
      <c r="AZ481" s="61"/>
      <c r="BN481" s="61"/>
      <c r="BO481" s="61"/>
      <c r="BP481" s="61"/>
      <c r="CT481" s="61"/>
      <c r="CU481" s="61"/>
      <c r="CV481" s="61"/>
      <c r="CW481" s="61"/>
      <c r="CX481" s="61"/>
    </row>
    <row r="482" spans="1:102" ht="15.75" customHeight="1">
      <c r="A482" s="61"/>
      <c r="B482" s="61"/>
      <c r="C482" s="61"/>
      <c r="D482" s="61"/>
      <c r="AX482" s="61"/>
      <c r="AY482" s="61"/>
      <c r="AZ482" s="61"/>
      <c r="BN482" s="61"/>
      <c r="BO482" s="61"/>
      <c r="BP482" s="61"/>
      <c r="CT482" s="61"/>
      <c r="CU482" s="61"/>
      <c r="CV482" s="61"/>
      <c r="CW482" s="61"/>
      <c r="CX482" s="61"/>
    </row>
    <row r="483" spans="1:102" ht="15.75" customHeight="1">
      <c r="A483" s="61"/>
      <c r="B483" s="61"/>
      <c r="C483" s="61"/>
      <c r="D483" s="61"/>
      <c r="AX483" s="61"/>
      <c r="AY483" s="61"/>
      <c r="AZ483" s="61"/>
      <c r="BN483" s="61"/>
      <c r="BO483" s="61"/>
      <c r="BP483" s="61"/>
      <c r="CT483" s="61"/>
      <c r="CU483" s="61"/>
      <c r="CV483" s="61"/>
      <c r="CW483" s="61"/>
      <c r="CX483" s="61"/>
    </row>
    <row r="484" spans="1:102" ht="15.75" customHeight="1">
      <c r="A484" s="61"/>
      <c r="B484" s="61"/>
      <c r="C484" s="61"/>
      <c r="D484" s="61"/>
      <c r="AX484" s="61"/>
      <c r="AY484" s="61"/>
      <c r="AZ484" s="61"/>
      <c r="BN484" s="61"/>
      <c r="BO484" s="61"/>
      <c r="BP484" s="61"/>
      <c r="CT484" s="61"/>
      <c r="CU484" s="61"/>
      <c r="CV484" s="61"/>
      <c r="CW484" s="61"/>
      <c r="CX484" s="61"/>
    </row>
    <row r="485" spans="1:102" ht="15.75" customHeight="1">
      <c r="A485" s="61"/>
      <c r="B485" s="61"/>
      <c r="C485" s="61"/>
      <c r="D485" s="61"/>
      <c r="AX485" s="61"/>
      <c r="AY485" s="61"/>
      <c r="AZ485" s="61"/>
      <c r="BN485" s="61"/>
      <c r="BO485" s="61"/>
      <c r="BP485" s="61"/>
      <c r="CT485" s="61"/>
      <c r="CU485" s="61"/>
      <c r="CV485" s="61"/>
      <c r="CW485" s="61"/>
      <c r="CX485" s="61"/>
    </row>
    <row r="486" spans="1:102" ht="15.75" customHeight="1">
      <c r="A486" s="61"/>
      <c r="B486" s="61"/>
      <c r="C486" s="61"/>
      <c r="D486" s="61"/>
      <c r="AX486" s="61"/>
      <c r="AY486" s="61"/>
      <c r="AZ486" s="61"/>
      <c r="BN486" s="61"/>
      <c r="BO486" s="61"/>
      <c r="BP486" s="61"/>
      <c r="CT486" s="61"/>
      <c r="CU486" s="61"/>
      <c r="CV486" s="61"/>
      <c r="CW486" s="61"/>
      <c r="CX486" s="61"/>
    </row>
    <row r="487" spans="1:102" ht="15.75" customHeight="1">
      <c r="A487" s="61"/>
      <c r="B487" s="61"/>
      <c r="C487" s="61"/>
      <c r="D487" s="61"/>
      <c r="AX487" s="61"/>
      <c r="AY487" s="61"/>
      <c r="AZ487" s="61"/>
      <c r="BN487" s="61"/>
      <c r="BO487" s="61"/>
      <c r="BP487" s="61"/>
      <c r="CT487" s="61"/>
      <c r="CU487" s="61"/>
      <c r="CV487" s="61"/>
      <c r="CW487" s="61"/>
      <c r="CX487" s="61"/>
    </row>
    <row r="488" spans="1:102" ht="15.75" customHeight="1">
      <c r="A488" s="61"/>
      <c r="B488" s="61"/>
      <c r="C488" s="61"/>
      <c r="D488" s="61"/>
      <c r="AX488" s="61"/>
      <c r="AY488" s="61"/>
      <c r="AZ488" s="61"/>
      <c r="BN488" s="61"/>
      <c r="BO488" s="61"/>
      <c r="BP488" s="61"/>
      <c r="CT488" s="61"/>
      <c r="CU488" s="61"/>
      <c r="CV488" s="61"/>
      <c r="CW488" s="61"/>
      <c r="CX488" s="61"/>
    </row>
    <row r="489" spans="1:102" ht="15.75" customHeight="1">
      <c r="A489" s="61"/>
      <c r="B489" s="61"/>
      <c r="C489" s="61"/>
      <c r="D489" s="61"/>
      <c r="AX489" s="61"/>
      <c r="AY489" s="61"/>
      <c r="AZ489" s="61"/>
      <c r="BN489" s="61"/>
      <c r="BO489" s="61"/>
      <c r="BP489" s="61"/>
      <c r="CT489" s="61"/>
      <c r="CU489" s="61"/>
      <c r="CV489" s="61"/>
      <c r="CW489" s="61"/>
      <c r="CX489" s="61"/>
    </row>
    <row r="490" spans="1:102" ht="15.75" customHeight="1">
      <c r="A490" s="61"/>
      <c r="B490" s="61"/>
      <c r="C490" s="61"/>
      <c r="D490" s="61"/>
      <c r="AX490" s="61"/>
      <c r="AY490" s="61"/>
      <c r="AZ490" s="61"/>
      <c r="BN490" s="61"/>
      <c r="BO490" s="61"/>
      <c r="BP490" s="61"/>
      <c r="CT490" s="61"/>
      <c r="CU490" s="61"/>
      <c r="CV490" s="61"/>
      <c r="CW490" s="61"/>
      <c r="CX490" s="61"/>
    </row>
    <row r="491" spans="1:102" ht="15.75" customHeight="1">
      <c r="A491" s="61"/>
      <c r="B491" s="61"/>
      <c r="C491" s="61"/>
      <c r="D491" s="61"/>
      <c r="AX491" s="61"/>
      <c r="AY491" s="61"/>
      <c r="AZ491" s="61"/>
      <c r="BN491" s="61"/>
      <c r="BO491" s="61"/>
      <c r="BP491" s="61"/>
      <c r="CT491" s="61"/>
      <c r="CU491" s="61"/>
      <c r="CV491" s="61"/>
      <c r="CW491" s="61"/>
      <c r="CX491" s="61"/>
    </row>
    <row r="492" spans="1:102" ht="15.75" customHeight="1">
      <c r="A492" s="61"/>
      <c r="B492" s="61"/>
      <c r="C492" s="61"/>
      <c r="D492" s="61"/>
      <c r="AX492" s="61"/>
      <c r="AY492" s="61"/>
      <c r="AZ492" s="61"/>
      <c r="BN492" s="61"/>
      <c r="BO492" s="61"/>
      <c r="BP492" s="61"/>
      <c r="CT492" s="61"/>
      <c r="CU492" s="61"/>
      <c r="CV492" s="61"/>
      <c r="CW492" s="61"/>
      <c r="CX492" s="61"/>
    </row>
    <row r="493" spans="1:102" ht="15.75" customHeight="1">
      <c r="A493" s="61"/>
      <c r="B493" s="61"/>
      <c r="C493" s="61"/>
      <c r="D493" s="61"/>
      <c r="AX493" s="61"/>
      <c r="AY493" s="61"/>
      <c r="AZ493" s="61"/>
      <c r="BN493" s="61"/>
      <c r="BO493" s="61"/>
      <c r="BP493" s="61"/>
      <c r="CT493" s="61"/>
      <c r="CU493" s="61"/>
      <c r="CV493" s="61"/>
      <c r="CW493" s="61"/>
      <c r="CX493" s="61"/>
    </row>
    <row r="494" spans="1:102" ht="15.75" customHeight="1">
      <c r="A494" s="61"/>
      <c r="B494" s="61"/>
      <c r="C494" s="61"/>
      <c r="D494" s="61"/>
      <c r="AX494" s="61"/>
      <c r="AY494" s="61"/>
      <c r="AZ494" s="61"/>
      <c r="BN494" s="61"/>
      <c r="BO494" s="61"/>
      <c r="BP494" s="61"/>
      <c r="CT494" s="61"/>
      <c r="CU494" s="61"/>
      <c r="CV494" s="61"/>
      <c r="CW494" s="61"/>
      <c r="CX494" s="61"/>
    </row>
    <row r="495" spans="1:102" ht="15.75" customHeight="1">
      <c r="A495" s="61"/>
      <c r="B495" s="61"/>
      <c r="C495" s="61"/>
      <c r="D495" s="61"/>
      <c r="AX495" s="61"/>
      <c r="AY495" s="61"/>
      <c r="AZ495" s="61"/>
      <c r="BN495" s="61"/>
      <c r="BO495" s="61"/>
      <c r="BP495" s="61"/>
      <c r="CT495" s="61"/>
      <c r="CU495" s="61"/>
      <c r="CV495" s="61"/>
      <c r="CW495" s="61"/>
      <c r="CX495" s="61"/>
    </row>
    <row r="496" spans="1:102" ht="15.75" customHeight="1">
      <c r="A496" s="61"/>
      <c r="B496" s="61"/>
      <c r="C496" s="61"/>
      <c r="D496" s="61"/>
      <c r="AX496" s="61"/>
      <c r="AY496" s="61"/>
      <c r="AZ496" s="61"/>
      <c r="BN496" s="61"/>
      <c r="BO496" s="61"/>
      <c r="BP496" s="61"/>
      <c r="CT496" s="61"/>
      <c r="CU496" s="61"/>
      <c r="CV496" s="61"/>
      <c r="CW496" s="61"/>
      <c r="CX496" s="61"/>
    </row>
    <row r="497" spans="1:102" ht="15.75" customHeight="1">
      <c r="A497" s="61"/>
      <c r="B497" s="61"/>
      <c r="C497" s="61"/>
      <c r="D497" s="61"/>
      <c r="AX497" s="61"/>
      <c r="AY497" s="61"/>
      <c r="AZ497" s="61"/>
      <c r="BN497" s="61"/>
      <c r="BO497" s="61"/>
      <c r="BP497" s="61"/>
      <c r="CT497" s="61"/>
      <c r="CU497" s="61"/>
      <c r="CV497" s="61"/>
      <c r="CW497" s="61"/>
      <c r="CX497" s="61"/>
    </row>
    <row r="498" spans="1:102" ht="15.75" customHeight="1">
      <c r="A498" s="61"/>
      <c r="B498" s="61"/>
      <c r="C498" s="61"/>
      <c r="D498" s="61"/>
      <c r="AX498" s="61"/>
      <c r="AY498" s="61"/>
      <c r="AZ498" s="61"/>
      <c r="BN498" s="61"/>
      <c r="BO498" s="61"/>
      <c r="BP498" s="61"/>
      <c r="CT498" s="61"/>
      <c r="CU498" s="61"/>
      <c r="CV498" s="61"/>
      <c r="CW498" s="61"/>
      <c r="CX498" s="61"/>
    </row>
    <row r="499" spans="1:102" ht="15.75" customHeight="1">
      <c r="A499" s="61"/>
      <c r="B499" s="61"/>
      <c r="C499" s="61"/>
      <c r="D499" s="61"/>
      <c r="AX499" s="61"/>
      <c r="AY499" s="61"/>
      <c r="AZ499" s="61"/>
      <c r="BN499" s="61"/>
      <c r="BO499" s="61"/>
      <c r="BP499" s="61"/>
      <c r="CT499" s="61"/>
      <c r="CU499" s="61"/>
      <c r="CV499" s="61"/>
      <c r="CW499" s="61"/>
      <c r="CX499" s="61"/>
    </row>
    <row r="500" spans="1:102" ht="15.75" customHeight="1">
      <c r="A500" s="61"/>
      <c r="B500" s="61"/>
      <c r="C500" s="61"/>
      <c r="D500" s="61"/>
      <c r="AX500" s="61"/>
      <c r="AY500" s="61"/>
      <c r="AZ500" s="61"/>
      <c r="BN500" s="61"/>
      <c r="BO500" s="61"/>
      <c r="BP500" s="61"/>
      <c r="CT500" s="61"/>
      <c r="CU500" s="61"/>
      <c r="CV500" s="61"/>
      <c r="CW500" s="61"/>
      <c r="CX500" s="61"/>
    </row>
    <row r="501" spans="1:102" ht="15.75" customHeight="1">
      <c r="A501" s="61"/>
      <c r="B501" s="61"/>
      <c r="C501" s="61"/>
      <c r="D501" s="61"/>
      <c r="AX501" s="61"/>
      <c r="AY501" s="61"/>
      <c r="AZ501" s="61"/>
      <c r="BN501" s="61"/>
      <c r="BO501" s="61"/>
      <c r="BP501" s="61"/>
      <c r="CT501" s="61"/>
      <c r="CU501" s="61"/>
      <c r="CV501" s="61"/>
      <c r="CW501" s="61"/>
      <c r="CX501" s="61"/>
    </row>
    <row r="502" spans="1:102" ht="15.75" customHeight="1">
      <c r="A502" s="61"/>
      <c r="B502" s="61"/>
      <c r="C502" s="61"/>
      <c r="D502" s="61"/>
      <c r="AX502" s="61"/>
      <c r="AY502" s="61"/>
      <c r="AZ502" s="61"/>
      <c r="BN502" s="61"/>
      <c r="BO502" s="61"/>
      <c r="BP502" s="61"/>
      <c r="CT502" s="61"/>
      <c r="CU502" s="61"/>
      <c r="CV502" s="61"/>
      <c r="CW502" s="61"/>
      <c r="CX502" s="61"/>
    </row>
    <row r="503" spans="1:102" ht="15.75" customHeight="1">
      <c r="A503" s="61"/>
      <c r="B503" s="61"/>
      <c r="C503" s="61"/>
      <c r="D503" s="61"/>
      <c r="AX503" s="61"/>
      <c r="AY503" s="61"/>
      <c r="AZ503" s="61"/>
      <c r="BN503" s="61"/>
      <c r="BO503" s="61"/>
      <c r="BP503" s="61"/>
      <c r="CT503" s="61"/>
      <c r="CU503" s="61"/>
      <c r="CV503" s="61"/>
      <c r="CW503" s="61"/>
      <c r="CX503" s="61"/>
    </row>
    <row r="504" spans="1:102" ht="15.75" customHeight="1">
      <c r="A504" s="61"/>
      <c r="B504" s="61"/>
      <c r="C504" s="61"/>
      <c r="D504" s="61"/>
      <c r="AX504" s="61"/>
      <c r="AY504" s="61"/>
      <c r="AZ504" s="61"/>
      <c r="BN504" s="61"/>
      <c r="BO504" s="61"/>
      <c r="BP504" s="61"/>
      <c r="CT504" s="61"/>
      <c r="CU504" s="61"/>
      <c r="CV504" s="61"/>
      <c r="CW504" s="61"/>
      <c r="CX504" s="61"/>
    </row>
    <row r="505" spans="1:102" ht="15.75" customHeight="1">
      <c r="A505" s="61"/>
      <c r="B505" s="61"/>
      <c r="C505" s="61"/>
      <c r="D505" s="61"/>
      <c r="AX505" s="61"/>
      <c r="AY505" s="61"/>
      <c r="AZ505" s="61"/>
      <c r="BN505" s="61"/>
      <c r="BO505" s="61"/>
      <c r="BP505" s="61"/>
      <c r="CT505" s="61"/>
      <c r="CU505" s="61"/>
      <c r="CV505" s="61"/>
      <c r="CW505" s="61"/>
      <c r="CX505" s="61"/>
    </row>
    <row r="506" spans="1:102" ht="15.75" customHeight="1">
      <c r="A506" s="61"/>
      <c r="B506" s="61"/>
      <c r="C506" s="61"/>
      <c r="D506" s="61"/>
      <c r="AX506" s="61"/>
      <c r="AY506" s="61"/>
      <c r="AZ506" s="61"/>
      <c r="BN506" s="61"/>
      <c r="BO506" s="61"/>
      <c r="BP506" s="61"/>
      <c r="CT506" s="61"/>
      <c r="CU506" s="61"/>
      <c r="CV506" s="61"/>
      <c r="CW506" s="61"/>
      <c r="CX506" s="61"/>
    </row>
    <row r="507" spans="1:102" ht="15.75" customHeight="1">
      <c r="A507" s="61"/>
      <c r="B507" s="61"/>
      <c r="C507" s="61"/>
      <c r="D507" s="61"/>
      <c r="AX507" s="61"/>
      <c r="AY507" s="61"/>
      <c r="AZ507" s="61"/>
      <c r="BN507" s="61"/>
      <c r="BO507" s="61"/>
      <c r="BP507" s="61"/>
      <c r="CT507" s="61"/>
      <c r="CU507" s="61"/>
      <c r="CV507" s="61"/>
      <c r="CW507" s="61"/>
      <c r="CX507" s="61"/>
    </row>
    <row r="508" spans="1:102" ht="15.75" customHeight="1">
      <c r="A508" s="61"/>
      <c r="B508" s="61"/>
      <c r="C508" s="61"/>
      <c r="D508" s="61"/>
      <c r="AX508" s="61"/>
      <c r="AY508" s="61"/>
      <c r="AZ508" s="61"/>
      <c r="BN508" s="61"/>
      <c r="BO508" s="61"/>
      <c r="BP508" s="61"/>
      <c r="CT508" s="61"/>
      <c r="CU508" s="61"/>
      <c r="CV508" s="61"/>
      <c r="CW508" s="61"/>
      <c r="CX508" s="61"/>
    </row>
    <row r="509" spans="1:102" ht="15.75" customHeight="1">
      <c r="A509" s="61"/>
      <c r="B509" s="61"/>
      <c r="C509" s="61"/>
      <c r="D509" s="61"/>
      <c r="AX509" s="61"/>
      <c r="AY509" s="61"/>
      <c r="AZ509" s="61"/>
      <c r="BN509" s="61"/>
      <c r="BO509" s="61"/>
      <c r="BP509" s="61"/>
      <c r="CT509" s="61"/>
      <c r="CU509" s="61"/>
      <c r="CV509" s="61"/>
      <c r="CW509" s="61"/>
      <c r="CX509" s="61"/>
    </row>
    <row r="510" spans="1:102" ht="15.75" customHeight="1">
      <c r="A510" s="61"/>
      <c r="B510" s="61"/>
      <c r="C510" s="61"/>
      <c r="D510" s="61"/>
      <c r="AX510" s="61"/>
      <c r="AY510" s="61"/>
      <c r="AZ510" s="61"/>
      <c r="BN510" s="61"/>
      <c r="BO510" s="61"/>
      <c r="BP510" s="61"/>
      <c r="CT510" s="61"/>
      <c r="CU510" s="61"/>
      <c r="CV510" s="61"/>
      <c r="CW510" s="61"/>
      <c r="CX510" s="61"/>
    </row>
    <row r="511" spans="1:102" ht="15.75" customHeight="1">
      <c r="A511" s="61"/>
      <c r="B511" s="61"/>
      <c r="C511" s="61"/>
      <c r="D511" s="61"/>
      <c r="AX511" s="61"/>
      <c r="AY511" s="61"/>
      <c r="AZ511" s="61"/>
      <c r="BN511" s="61"/>
      <c r="BO511" s="61"/>
      <c r="BP511" s="61"/>
      <c r="CT511" s="61"/>
      <c r="CU511" s="61"/>
      <c r="CV511" s="61"/>
      <c r="CW511" s="61"/>
      <c r="CX511" s="61"/>
    </row>
    <row r="512" spans="1:102" ht="15.75" customHeight="1">
      <c r="A512" s="61"/>
      <c r="B512" s="61"/>
      <c r="C512" s="61"/>
      <c r="D512" s="61"/>
      <c r="AX512" s="61"/>
      <c r="AY512" s="61"/>
      <c r="AZ512" s="61"/>
      <c r="BN512" s="61"/>
      <c r="BO512" s="61"/>
      <c r="BP512" s="61"/>
      <c r="CT512" s="61"/>
      <c r="CU512" s="61"/>
      <c r="CV512" s="61"/>
      <c r="CW512" s="61"/>
      <c r="CX512" s="61"/>
    </row>
    <row r="513" spans="1:102" ht="15.75" customHeight="1">
      <c r="A513" s="61"/>
      <c r="B513" s="61"/>
      <c r="C513" s="61"/>
      <c r="D513" s="61"/>
      <c r="AX513" s="61"/>
      <c r="AY513" s="61"/>
      <c r="AZ513" s="61"/>
      <c r="BN513" s="61"/>
      <c r="BO513" s="61"/>
      <c r="BP513" s="61"/>
      <c r="CT513" s="61"/>
      <c r="CU513" s="61"/>
      <c r="CV513" s="61"/>
      <c r="CW513" s="61"/>
      <c r="CX513" s="61"/>
    </row>
    <row r="514" spans="1:102" ht="15.75" customHeight="1">
      <c r="A514" s="61"/>
      <c r="B514" s="61"/>
      <c r="C514" s="61"/>
      <c r="D514" s="61"/>
      <c r="AX514" s="61"/>
      <c r="AY514" s="61"/>
      <c r="AZ514" s="61"/>
      <c r="BN514" s="61"/>
      <c r="BO514" s="61"/>
      <c r="BP514" s="61"/>
      <c r="CT514" s="61"/>
      <c r="CU514" s="61"/>
      <c r="CV514" s="61"/>
      <c r="CW514" s="61"/>
      <c r="CX514" s="61"/>
    </row>
    <row r="515" spans="1:102" ht="15.75" customHeight="1">
      <c r="A515" s="61"/>
      <c r="B515" s="61"/>
      <c r="C515" s="61"/>
      <c r="D515" s="61"/>
      <c r="AX515" s="61"/>
      <c r="AY515" s="61"/>
      <c r="AZ515" s="61"/>
      <c r="BN515" s="61"/>
      <c r="BO515" s="61"/>
      <c r="BP515" s="61"/>
      <c r="CT515" s="61"/>
      <c r="CU515" s="61"/>
      <c r="CV515" s="61"/>
      <c r="CW515" s="61"/>
      <c r="CX515" s="61"/>
    </row>
    <row r="516" spans="1:102" ht="15.75" customHeight="1">
      <c r="A516" s="61"/>
      <c r="B516" s="61"/>
      <c r="C516" s="61"/>
      <c r="D516" s="61"/>
      <c r="AX516" s="61"/>
      <c r="AY516" s="61"/>
      <c r="AZ516" s="61"/>
      <c r="BN516" s="61"/>
      <c r="BO516" s="61"/>
      <c r="BP516" s="61"/>
      <c r="CT516" s="61"/>
      <c r="CU516" s="61"/>
      <c r="CV516" s="61"/>
      <c r="CW516" s="61"/>
      <c r="CX516" s="61"/>
    </row>
    <row r="517" spans="1:102" ht="15.75" customHeight="1">
      <c r="A517" s="61"/>
      <c r="B517" s="61"/>
      <c r="C517" s="61"/>
      <c r="D517" s="61"/>
      <c r="AX517" s="61"/>
      <c r="AY517" s="61"/>
      <c r="AZ517" s="61"/>
      <c r="BN517" s="61"/>
      <c r="BO517" s="61"/>
      <c r="BP517" s="61"/>
      <c r="CT517" s="61"/>
      <c r="CU517" s="61"/>
      <c r="CV517" s="61"/>
      <c r="CW517" s="61"/>
      <c r="CX517" s="61"/>
    </row>
    <row r="518" spans="1:102" ht="15.75" customHeight="1">
      <c r="A518" s="61"/>
      <c r="B518" s="61"/>
      <c r="C518" s="61"/>
      <c r="D518" s="61"/>
      <c r="AX518" s="61"/>
      <c r="AY518" s="61"/>
      <c r="AZ518" s="61"/>
      <c r="BN518" s="61"/>
      <c r="BO518" s="61"/>
      <c r="BP518" s="61"/>
      <c r="CT518" s="61"/>
      <c r="CU518" s="61"/>
      <c r="CV518" s="61"/>
      <c r="CW518" s="61"/>
      <c r="CX518" s="61"/>
    </row>
    <row r="519" spans="1:102" ht="15.75" customHeight="1">
      <c r="A519" s="61"/>
      <c r="B519" s="61"/>
      <c r="C519" s="61"/>
      <c r="D519" s="61"/>
      <c r="AX519" s="61"/>
      <c r="AY519" s="61"/>
      <c r="AZ519" s="61"/>
      <c r="BN519" s="61"/>
      <c r="BO519" s="61"/>
      <c r="BP519" s="61"/>
      <c r="CT519" s="61"/>
      <c r="CU519" s="61"/>
      <c r="CV519" s="61"/>
      <c r="CW519" s="61"/>
      <c r="CX519" s="61"/>
    </row>
    <row r="520" spans="1:102" ht="15.75" customHeight="1">
      <c r="A520" s="61"/>
      <c r="B520" s="61"/>
      <c r="C520" s="61"/>
      <c r="D520" s="61"/>
      <c r="AX520" s="61"/>
      <c r="AY520" s="61"/>
      <c r="AZ520" s="61"/>
      <c r="BN520" s="61"/>
      <c r="BO520" s="61"/>
      <c r="BP520" s="61"/>
      <c r="CT520" s="61"/>
      <c r="CU520" s="61"/>
      <c r="CV520" s="61"/>
      <c r="CW520" s="61"/>
      <c r="CX520" s="61"/>
    </row>
    <row r="521" spans="1:102" ht="15.75" customHeight="1">
      <c r="A521" s="61"/>
      <c r="B521" s="61"/>
      <c r="C521" s="61"/>
      <c r="D521" s="61"/>
      <c r="AX521" s="61"/>
      <c r="AY521" s="61"/>
      <c r="AZ521" s="61"/>
      <c r="BN521" s="61"/>
      <c r="BO521" s="61"/>
      <c r="BP521" s="61"/>
      <c r="CT521" s="61"/>
      <c r="CU521" s="61"/>
      <c r="CV521" s="61"/>
      <c r="CW521" s="61"/>
      <c r="CX521" s="61"/>
    </row>
    <row r="522" spans="1:102" ht="15.75" customHeight="1">
      <c r="A522" s="61"/>
      <c r="B522" s="61"/>
      <c r="C522" s="61"/>
      <c r="D522" s="61"/>
      <c r="AX522" s="61"/>
      <c r="AY522" s="61"/>
      <c r="AZ522" s="61"/>
      <c r="BN522" s="61"/>
      <c r="BO522" s="61"/>
      <c r="BP522" s="61"/>
      <c r="CT522" s="61"/>
      <c r="CU522" s="61"/>
      <c r="CV522" s="61"/>
      <c r="CW522" s="61"/>
      <c r="CX522" s="61"/>
    </row>
    <row r="523" spans="1:102" ht="15.75" customHeight="1">
      <c r="A523" s="61"/>
      <c r="B523" s="61"/>
      <c r="C523" s="61"/>
      <c r="D523" s="61"/>
      <c r="AX523" s="61"/>
      <c r="AY523" s="61"/>
      <c r="AZ523" s="61"/>
      <c r="BN523" s="61"/>
      <c r="BO523" s="61"/>
      <c r="BP523" s="61"/>
      <c r="CT523" s="61"/>
      <c r="CU523" s="61"/>
      <c r="CV523" s="61"/>
      <c r="CW523" s="61"/>
      <c r="CX523" s="61"/>
    </row>
    <row r="524" spans="1:102" ht="15.75" customHeight="1">
      <c r="A524" s="61"/>
      <c r="B524" s="61"/>
      <c r="C524" s="61"/>
      <c r="D524" s="61"/>
      <c r="AX524" s="61"/>
      <c r="AY524" s="61"/>
      <c r="AZ524" s="61"/>
      <c r="BN524" s="61"/>
      <c r="BO524" s="61"/>
      <c r="BP524" s="61"/>
      <c r="CT524" s="61"/>
      <c r="CU524" s="61"/>
      <c r="CV524" s="61"/>
      <c r="CW524" s="61"/>
      <c r="CX524" s="61"/>
    </row>
    <row r="525" spans="1:102" ht="15.75" customHeight="1">
      <c r="A525" s="61"/>
      <c r="B525" s="61"/>
      <c r="C525" s="61"/>
      <c r="D525" s="61"/>
      <c r="AX525" s="61"/>
      <c r="AY525" s="61"/>
      <c r="AZ525" s="61"/>
      <c r="BN525" s="61"/>
      <c r="BO525" s="61"/>
      <c r="BP525" s="61"/>
      <c r="CT525" s="61"/>
      <c r="CU525" s="61"/>
      <c r="CV525" s="61"/>
      <c r="CW525" s="61"/>
      <c r="CX525" s="61"/>
    </row>
    <row r="526" spans="1:102" ht="15.75" customHeight="1">
      <c r="A526" s="61"/>
      <c r="B526" s="61"/>
      <c r="C526" s="61"/>
      <c r="D526" s="61"/>
      <c r="AX526" s="61"/>
      <c r="AY526" s="61"/>
      <c r="AZ526" s="61"/>
      <c r="BN526" s="61"/>
      <c r="BO526" s="61"/>
      <c r="BP526" s="61"/>
      <c r="CT526" s="61"/>
      <c r="CU526" s="61"/>
      <c r="CV526" s="61"/>
      <c r="CW526" s="61"/>
      <c r="CX526" s="61"/>
    </row>
    <row r="527" spans="1:102" ht="15.75" customHeight="1">
      <c r="A527" s="61"/>
      <c r="B527" s="61"/>
      <c r="C527" s="61"/>
      <c r="D527" s="61"/>
      <c r="AX527" s="61"/>
      <c r="AY527" s="61"/>
      <c r="AZ527" s="61"/>
      <c r="BN527" s="61"/>
      <c r="BO527" s="61"/>
      <c r="BP527" s="61"/>
      <c r="CT527" s="61"/>
      <c r="CU527" s="61"/>
      <c r="CV527" s="61"/>
      <c r="CW527" s="61"/>
      <c r="CX527" s="61"/>
    </row>
    <row r="528" spans="1:102" ht="15.75" customHeight="1">
      <c r="A528" s="61"/>
      <c r="B528" s="61"/>
      <c r="C528" s="61"/>
      <c r="D528" s="61"/>
      <c r="AX528" s="61"/>
      <c r="AY528" s="61"/>
      <c r="AZ528" s="61"/>
      <c r="BN528" s="61"/>
      <c r="BO528" s="61"/>
      <c r="BP528" s="61"/>
      <c r="CT528" s="61"/>
      <c r="CU528" s="61"/>
      <c r="CV528" s="61"/>
      <c r="CW528" s="61"/>
      <c r="CX528" s="61"/>
    </row>
    <row r="529" spans="1:102" ht="15.75" customHeight="1">
      <c r="A529" s="61"/>
      <c r="B529" s="61"/>
      <c r="C529" s="61"/>
      <c r="D529" s="61"/>
      <c r="AX529" s="61"/>
      <c r="AY529" s="61"/>
      <c r="AZ529" s="61"/>
      <c r="BN529" s="61"/>
      <c r="BO529" s="61"/>
      <c r="BP529" s="61"/>
      <c r="CT529" s="61"/>
      <c r="CU529" s="61"/>
      <c r="CV529" s="61"/>
      <c r="CW529" s="61"/>
      <c r="CX529" s="61"/>
    </row>
    <row r="530" spans="1:102" ht="15.75" customHeight="1">
      <c r="A530" s="61"/>
      <c r="B530" s="61"/>
      <c r="C530" s="61"/>
      <c r="D530" s="61"/>
      <c r="AX530" s="61"/>
      <c r="AY530" s="61"/>
      <c r="AZ530" s="61"/>
      <c r="BN530" s="61"/>
      <c r="BO530" s="61"/>
      <c r="BP530" s="61"/>
      <c r="CT530" s="61"/>
      <c r="CU530" s="61"/>
      <c r="CV530" s="61"/>
      <c r="CW530" s="61"/>
      <c r="CX530" s="61"/>
    </row>
    <row r="531" spans="1:102" ht="15.75" customHeight="1">
      <c r="A531" s="61"/>
      <c r="B531" s="61"/>
      <c r="C531" s="61"/>
      <c r="D531" s="61"/>
      <c r="AX531" s="61"/>
      <c r="AY531" s="61"/>
      <c r="AZ531" s="61"/>
      <c r="BN531" s="61"/>
      <c r="BO531" s="61"/>
      <c r="BP531" s="61"/>
      <c r="CT531" s="61"/>
      <c r="CU531" s="61"/>
      <c r="CV531" s="61"/>
      <c r="CW531" s="61"/>
      <c r="CX531" s="61"/>
    </row>
    <row r="532" spans="1:102" ht="15.75" customHeight="1">
      <c r="A532" s="61"/>
      <c r="B532" s="61"/>
      <c r="C532" s="61"/>
      <c r="D532" s="61"/>
      <c r="AX532" s="61"/>
      <c r="AY532" s="61"/>
      <c r="AZ532" s="61"/>
      <c r="BN532" s="61"/>
      <c r="BO532" s="61"/>
      <c r="BP532" s="61"/>
      <c r="CT532" s="61"/>
      <c r="CU532" s="61"/>
      <c r="CV532" s="61"/>
      <c r="CW532" s="61"/>
      <c r="CX532" s="61"/>
    </row>
    <row r="533" spans="1:102" ht="15.75" customHeight="1">
      <c r="A533" s="61"/>
      <c r="B533" s="61"/>
      <c r="C533" s="61"/>
      <c r="D533" s="61"/>
      <c r="AX533" s="61"/>
      <c r="AY533" s="61"/>
      <c r="AZ533" s="61"/>
      <c r="BN533" s="61"/>
      <c r="BO533" s="61"/>
      <c r="BP533" s="61"/>
      <c r="CT533" s="61"/>
      <c r="CU533" s="61"/>
      <c r="CV533" s="61"/>
      <c r="CW533" s="61"/>
      <c r="CX533" s="61"/>
    </row>
    <row r="534" spans="1:102" ht="15.75" customHeight="1">
      <c r="A534" s="61"/>
      <c r="B534" s="61"/>
      <c r="C534" s="61"/>
      <c r="D534" s="61"/>
      <c r="AX534" s="61"/>
      <c r="AY534" s="61"/>
      <c r="AZ534" s="61"/>
      <c r="BN534" s="61"/>
      <c r="BO534" s="61"/>
      <c r="BP534" s="61"/>
      <c r="CT534" s="61"/>
      <c r="CU534" s="61"/>
      <c r="CV534" s="61"/>
      <c r="CW534" s="61"/>
      <c r="CX534" s="61"/>
    </row>
    <row r="535" spans="1:102" ht="15.75" customHeight="1">
      <c r="A535" s="61"/>
      <c r="B535" s="61"/>
      <c r="C535" s="61"/>
      <c r="D535" s="61"/>
      <c r="AX535" s="61"/>
      <c r="AY535" s="61"/>
      <c r="AZ535" s="61"/>
      <c r="BN535" s="61"/>
      <c r="BO535" s="61"/>
      <c r="BP535" s="61"/>
      <c r="CT535" s="61"/>
      <c r="CU535" s="61"/>
      <c r="CV535" s="61"/>
      <c r="CW535" s="61"/>
      <c r="CX535" s="61"/>
    </row>
    <row r="536" spans="1:102" ht="15.75" customHeight="1">
      <c r="A536" s="61"/>
      <c r="B536" s="61"/>
      <c r="C536" s="61"/>
      <c r="D536" s="61"/>
      <c r="AX536" s="61"/>
      <c r="AY536" s="61"/>
      <c r="AZ536" s="61"/>
      <c r="BN536" s="61"/>
      <c r="BO536" s="61"/>
      <c r="BP536" s="61"/>
      <c r="CT536" s="61"/>
      <c r="CU536" s="61"/>
      <c r="CV536" s="61"/>
      <c r="CW536" s="61"/>
      <c r="CX536" s="61"/>
    </row>
    <row r="537" spans="1:102" ht="15.75" customHeight="1">
      <c r="A537" s="61"/>
      <c r="B537" s="61"/>
      <c r="C537" s="61"/>
      <c r="D537" s="61"/>
      <c r="AX537" s="61"/>
      <c r="AY537" s="61"/>
      <c r="AZ537" s="61"/>
      <c r="BN537" s="61"/>
      <c r="BO537" s="61"/>
      <c r="BP537" s="61"/>
      <c r="CT537" s="61"/>
      <c r="CU537" s="61"/>
      <c r="CV537" s="61"/>
      <c r="CW537" s="61"/>
      <c r="CX537" s="61"/>
    </row>
    <row r="538" spans="1:102" ht="15.75" customHeight="1">
      <c r="A538" s="61"/>
      <c r="B538" s="61"/>
      <c r="C538" s="61"/>
      <c r="D538" s="61"/>
      <c r="AX538" s="61"/>
      <c r="AY538" s="61"/>
      <c r="AZ538" s="61"/>
      <c r="BN538" s="61"/>
      <c r="BO538" s="61"/>
      <c r="BP538" s="61"/>
      <c r="CT538" s="61"/>
      <c r="CU538" s="61"/>
      <c r="CV538" s="61"/>
      <c r="CW538" s="61"/>
      <c r="CX538" s="61"/>
    </row>
    <row r="539" spans="1:102" ht="15.75" customHeight="1">
      <c r="A539" s="61"/>
      <c r="B539" s="61"/>
      <c r="C539" s="61"/>
      <c r="D539" s="61"/>
      <c r="AX539" s="61"/>
      <c r="AY539" s="61"/>
      <c r="AZ539" s="61"/>
      <c r="BN539" s="61"/>
      <c r="BO539" s="61"/>
      <c r="BP539" s="61"/>
      <c r="CT539" s="61"/>
      <c r="CU539" s="61"/>
      <c r="CV539" s="61"/>
      <c r="CW539" s="61"/>
      <c r="CX539" s="61"/>
    </row>
    <row r="540" spans="1:102" ht="15.75" customHeight="1">
      <c r="A540" s="61"/>
      <c r="B540" s="61"/>
      <c r="C540" s="61"/>
      <c r="D540" s="61"/>
      <c r="AX540" s="61"/>
      <c r="AY540" s="61"/>
      <c r="AZ540" s="61"/>
      <c r="BN540" s="61"/>
      <c r="BO540" s="61"/>
      <c r="BP540" s="61"/>
      <c r="CT540" s="61"/>
      <c r="CU540" s="61"/>
      <c r="CV540" s="61"/>
      <c r="CW540" s="61"/>
      <c r="CX540" s="61"/>
    </row>
    <row r="541" spans="1:102" ht="15.75" customHeight="1">
      <c r="A541" s="61"/>
      <c r="B541" s="61"/>
      <c r="C541" s="61"/>
      <c r="D541" s="61"/>
      <c r="AX541" s="61"/>
      <c r="AY541" s="61"/>
      <c r="AZ541" s="61"/>
      <c r="BN541" s="61"/>
      <c r="BO541" s="61"/>
      <c r="BP541" s="61"/>
      <c r="CT541" s="61"/>
      <c r="CU541" s="61"/>
      <c r="CV541" s="61"/>
      <c r="CW541" s="61"/>
      <c r="CX541" s="61"/>
    </row>
    <row r="542" spans="1:102" ht="15.75" customHeight="1">
      <c r="A542" s="61"/>
      <c r="B542" s="61"/>
      <c r="C542" s="61"/>
      <c r="D542" s="61"/>
      <c r="AX542" s="61"/>
      <c r="AY542" s="61"/>
      <c r="AZ542" s="61"/>
      <c r="BN542" s="61"/>
      <c r="BO542" s="61"/>
      <c r="BP542" s="61"/>
      <c r="CT542" s="61"/>
      <c r="CU542" s="61"/>
      <c r="CV542" s="61"/>
      <c r="CW542" s="61"/>
      <c r="CX542" s="61"/>
    </row>
    <row r="543" spans="1:102" ht="15.75" customHeight="1">
      <c r="A543" s="61"/>
      <c r="B543" s="61"/>
      <c r="C543" s="61"/>
      <c r="D543" s="61"/>
      <c r="AX543" s="61"/>
      <c r="AY543" s="61"/>
      <c r="AZ543" s="61"/>
      <c r="BN543" s="61"/>
      <c r="BO543" s="61"/>
      <c r="BP543" s="61"/>
      <c r="CT543" s="61"/>
      <c r="CU543" s="61"/>
      <c r="CV543" s="61"/>
      <c r="CW543" s="61"/>
      <c r="CX543" s="61"/>
    </row>
    <row r="544" spans="1:102" ht="15.75" customHeight="1">
      <c r="A544" s="61"/>
      <c r="B544" s="61"/>
      <c r="C544" s="61"/>
      <c r="D544" s="61"/>
      <c r="AX544" s="61"/>
      <c r="AY544" s="61"/>
      <c r="AZ544" s="61"/>
      <c r="BN544" s="61"/>
      <c r="BO544" s="61"/>
      <c r="BP544" s="61"/>
      <c r="CT544" s="61"/>
      <c r="CU544" s="61"/>
      <c r="CV544" s="61"/>
      <c r="CW544" s="61"/>
      <c r="CX544" s="61"/>
    </row>
    <row r="545" spans="1:102" ht="15.75" customHeight="1">
      <c r="A545" s="61"/>
      <c r="B545" s="61"/>
      <c r="C545" s="61"/>
      <c r="D545" s="61"/>
      <c r="AX545" s="61"/>
      <c r="AY545" s="61"/>
      <c r="AZ545" s="61"/>
      <c r="BN545" s="61"/>
      <c r="BO545" s="61"/>
      <c r="BP545" s="61"/>
      <c r="CT545" s="61"/>
      <c r="CU545" s="61"/>
      <c r="CV545" s="61"/>
      <c r="CW545" s="61"/>
      <c r="CX545" s="61"/>
    </row>
    <row r="546" spans="1:102" ht="15.75" customHeight="1">
      <c r="A546" s="61"/>
      <c r="B546" s="61"/>
      <c r="C546" s="61"/>
      <c r="D546" s="61"/>
      <c r="AX546" s="61"/>
      <c r="AY546" s="61"/>
      <c r="AZ546" s="61"/>
      <c r="BN546" s="61"/>
      <c r="BO546" s="61"/>
      <c r="BP546" s="61"/>
      <c r="CT546" s="61"/>
      <c r="CU546" s="61"/>
      <c r="CV546" s="61"/>
      <c r="CW546" s="61"/>
      <c r="CX546" s="61"/>
    </row>
    <row r="547" spans="1:102" ht="15.75" customHeight="1">
      <c r="A547" s="61"/>
      <c r="B547" s="61"/>
      <c r="C547" s="61"/>
      <c r="D547" s="61"/>
      <c r="AX547" s="61"/>
      <c r="AY547" s="61"/>
      <c r="AZ547" s="61"/>
      <c r="BN547" s="61"/>
      <c r="BO547" s="61"/>
      <c r="BP547" s="61"/>
      <c r="CT547" s="61"/>
      <c r="CU547" s="61"/>
      <c r="CV547" s="61"/>
      <c r="CW547" s="61"/>
      <c r="CX547" s="61"/>
    </row>
    <row r="548" spans="1:102" ht="15.75" customHeight="1">
      <c r="A548" s="61"/>
      <c r="B548" s="61"/>
      <c r="C548" s="61"/>
      <c r="D548" s="61"/>
      <c r="AX548" s="61"/>
      <c r="AY548" s="61"/>
      <c r="AZ548" s="61"/>
      <c r="BN548" s="61"/>
      <c r="BO548" s="61"/>
      <c r="BP548" s="61"/>
      <c r="CT548" s="61"/>
      <c r="CU548" s="61"/>
      <c r="CV548" s="61"/>
      <c r="CW548" s="61"/>
      <c r="CX548" s="61"/>
    </row>
    <row r="549" spans="1:102" ht="15.75" customHeight="1">
      <c r="A549" s="61"/>
      <c r="B549" s="61"/>
      <c r="C549" s="61"/>
      <c r="D549" s="61"/>
      <c r="AX549" s="61"/>
      <c r="AY549" s="61"/>
      <c r="AZ549" s="61"/>
      <c r="BN549" s="61"/>
      <c r="BO549" s="61"/>
      <c r="BP549" s="61"/>
      <c r="CT549" s="61"/>
      <c r="CU549" s="61"/>
      <c r="CV549" s="61"/>
      <c r="CW549" s="61"/>
      <c r="CX549" s="61"/>
    </row>
    <row r="550" spans="1:102" ht="15.75" customHeight="1">
      <c r="A550" s="61"/>
      <c r="B550" s="61"/>
      <c r="C550" s="61"/>
      <c r="D550" s="61"/>
      <c r="AX550" s="61"/>
      <c r="AY550" s="61"/>
      <c r="AZ550" s="61"/>
      <c r="BN550" s="61"/>
      <c r="BO550" s="61"/>
      <c r="BP550" s="61"/>
      <c r="CT550" s="61"/>
      <c r="CU550" s="61"/>
      <c r="CV550" s="61"/>
      <c r="CW550" s="61"/>
      <c r="CX550" s="61"/>
    </row>
    <row r="551" spans="1:102" ht="15.75" customHeight="1">
      <c r="A551" s="61"/>
      <c r="B551" s="61"/>
      <c r="C551" s="61"/>
      <c r="D551" s="61"/>
      <c r="AX551" s="61"/>
      <c r="AY551" s="61"/>
      <c r="AZ551" s="61"/>
      <c r="BN551" s="61"/>
      <c r="BO551" s="61"/>
      <c r="BP551" s="61"/>
      <c r="CT551" s="61"/>
      <c r="CU551" s="61"/>
      <c r="CV551" s="61"/>
      <c r="CW551" s="61"/>
      <c r="CX551" s="61"/>
    </row>
    <row r="552" spans="1:102" ht="15.75" customHeight="1">
      <c r="A552" s="61"/>
      <c r="B552" s="61"/>
      <c r="C552" s="61"/>
      <c r="D552" s="61"/>
      <c r="AX552" s="61"/>
      <c r="AY552" s="61"/>
      <c r="AZ552" s="61"/>
      <c r="BN552" s="61"/>
      <c r="BO552" s="61"/>
      <c r="BP552" s="61"/>
      <c r="CT552" s="61"/>
      <c r="CU552" s="61"/>
      <c r="CV552" s="61"/>
      <c r="CW552" s="61"/>
      <c r="CX552" s="61"/>
    </row>
    <row r="553" spans="1:102" ht="15.75" customHeight="1">
      <c r="A553" s="61"/>
      <c r="B553" s="61"/>
      <c r="C553" s="61"/>
      <c r="D553" s="61"/>
      <c r="AX553" s="61"/>
      <c r="AY553" s="61"/>
      <c r="AZ553" s="61"/>
      <c r="BN553" s="61"/>
      <c r="BO553" s="61"/>
      <c r="BP553" s="61"/>
      <c r="CT553" s="61"/>
      <c r="CU553" s="61"/>
      <c r="CV553" s="61"/>
      <c r="CW553" s="61"/>
      <c r="CX553" s="61"/>
    </row>
    <row r="554" spans="1:102" ht="15.75" customHeight="1">
      <c r="A554" s="61"/>
      <c r="B554" s="61"/>
      <c r="C554" s="61"/>
      <c r="D554" s="61"/>
      <c r="AX554" s="61"/>
      <c r="AY554" s="61"/>
      <c r="AZ554" s="61"/>
      <c r="BN554" s="61"/>
      <c r="BO554" s="61"/>
      <c r="BP554" s="61"/>
      <c r="CT554" s="61"/>
      <c r="CU554" s="61"/>
      <c r="CV554" s="61"/>
      <c r="CW554" s="61"/>
      <c r="CX554" s="61"/>
    </row>
    <row r="555" spans="1:102" ht="15.75" customHeight="1">
      <c r="A555" s="61"/>
      <c r="B555" s="61"/>
      <c r="C555" s="61"/>
      <c r="D555" s="61"/>
      <c r="AX555" s="61"/>
      <c r="AY555" s="61"/>
      <c r="AZ555" s="61"/>
      <c r="BN555" s="61"/>
      <c r="BO555" s="61"/>
      <c r="BP555" s="61"/>
      <c r="CT555" s="61"/>
      <c r="CU555" s="61"/>
      <c r="CV555" s="61"/>
      <c r="CW555" s="61"/>
      <c r="CX555" s="61"/>
    </row>
    <row r="556" spans="1:102" ht="15.75" customHeight="1">
      <c r="A556" s="61"/>
      <c r="B556" s="61"/>
      <c r="C556" s="61"/>
      <c r="D556" s="61"/>
      <c r="AX556" s="61"/>
      <c r="AY556" s="61"/>
      <c r="AZ556" s="61"/>
      <c r="BN556" s="61"/>
      <c r="BO556" s="61"/>
      <c r="BP556" s="61"/>
      <c r="CT556" s="61"/>
      <c r="CU556" s="61"/>
      <c r="CV556" s="61"/>
      <c r="CW556" s="61"/>
      <c r="CX556" s="61"/>
    </row>
    <row r="557" spans="1:102" ht="15.75" customHeight="1">
      <c r="A557" s="61"/>
      <c r="B557" s="61"/>
      <c r="C557" s="61"/>
      <c r="D557" s="61"/>
      <c r="AX557" s="61"/>
      <c r="AY557" s="61"/>
      <c r="AZ557" s="61"/>
      <c r="BN557" s="61"/>
      <c r="BO557" s="61"/>
      <c r="BP557" s="61"/>
      <c r="CT557" s="61"/>
      <c r="CU557" s="61"/>
      <c r="CV557" s="61"/>
      <c r="CW557" s="61"/>
      <c r="CX557" s="61"/>
    </row>
    <row r="558" spans="1:102" ht="15.75" customHeight="1">
      <c r="A558" s="61"/>
      <c r="B558" s="61"/>
      <c r="C558" s="61"/>
      <c r="D558" s="61"/>
      <c r="AX558" s="61"/>
      <c r="AY558" s="61"/>
      <c r="AZ558" s="61"/>
      <c r="BN558" s="61"/>
      <c r="BO558" s="61"/>
      <c r="BP558" s="61"/>
      <c r="CT558" s="61"/>
      <c r="CU558" s="61"/>
      <c r="CV558" s="61"/>
      <c r="CW558" s="61"/>
      <c r="CX558" s="61"/>
    </row>
    <row r="559" spans="1:102" ht="15.75" customHeight="1">
      <c r="A559" s="61"/>
      <c r="B559" s="61"/>
      <c r="C559" s="61"/>
      <c r="D559" s="61"/>
      <c r="AX559" s="61"/>
      <c r="AY559" s="61"/>
      <c r="AZ559" s="61"/>
      <c r="BN559" s="61"/>
      <c r="BO559" s="61"/>
      <c r="BP559" s="61"/>
      <c r="CT559" s="61"/>
      <c r="CU559" s="61"/>
      <c r="CV559" s="61"/>
      <c r="CW559" s="61"/>
      <c r="CX559" s="61"/>
    </row>
    <row r="560" spans="1:102" ht="15.75" customHeight="1">
      <c r="A560" s="61"/>
      <c r="B560" s="61"/>
      <c r="C560" s="61"/>
      <c r="D560" s="61"/>
      <c r="AX560" s="61"/>
      <c r="AY560" s="61"/>
      <c r="AZ560" s="61"/>
      <c r="BN560" s="61"/>
      <c r="BO560" s="61"/>
      <c r="BP560" s="61"/>
      <c r="CT560" s="61"/>
      <c r="CU560" s="61"/>
      <c r="CV560" s="61"/>
      <c r="CW560" s="61"/>
      <c r="CX560" s="61"/>
    </row>
    <row r="561" spans="1:102" ht="15.75" customHeight="1">
      <c r="A561" s="61"/>
      <c r="B561" s="61"/>
      <c r="C561" s="61"/>
      <c r="D561" s="61"/>
      <c r="AX561" s="61"/>
      <c r="AY561" s="61"/>
      <c r="AZ561" s="61"/>
      <c r="BN561" s="61"/>
      <c r="BO561" s="61"/>
      <c r="BP561" s="61"/>
      <c r="CT561" s="61"/>
      <c r="CU561" s="61"/>
      <c r="CV561" s="61"/>
      <c r="CW561" s="61"/>
      <c r="CX561" s="61"/>
    </row>
    <row r="562" spans="1:102" ht="15.75" customHeight="1">
      <c r="A562" s="61"/>
      <c r="B562" s="61"/>
      <c r="C562" s="61"/>
      <c r="D562" s="61"/>
      <c r="AX562" s="61"/>
      <c r="AY562" s="61"/>
      <c r="AZ562" s="61"/>
      <c r="BN562" s="61"/>
      <c r="BO562" s="61"/>
      <c r="BP562" s="61"/>
      <c r="CT562" s="61"/>
      <c r="CU562" s="61"/>
      <c r="CV562" s="61"/>
      <c r="CW562" s="61"/>
      <c r="CX562" s="61"/>
    </row>
    <row r="563" spans="1:102" ht="15.75" customHeight="1">
      <c r="A563" s="61"/>
      <c r="B563" s="61"/>
      <c r="C563" s="61"/>
      <c r="D563" s="61"/>
      <c r="AX563" s="61"/>
      <c r="AY563" s="61"/>
      <c r="AZ563" s="61"/>
      <c r="BN563" s="61"/>
      <c r="BO563" s="61"/>
      <c r="BP563" s="61"/>
      <c r="CT563" s="61"/>
      <c r="CU563" s="61"/>
      <c r="CV563" s="61"/>
      <c r="CW563" s="61"/>
      <c r="CX563" s="61"/>
    </row>
    <row r="564" spans="1:102" ht="15.75" customHeight="1">
      <c r="A564" s="61"/>
      <c r="B564" s="61"/>
      <c r="C564" s="61"/>
      <c r="D564" s="61"/>
      <c r="AX564" s="61"/>
      <c r="AY564" s="61"/>
      <c r="AZ564" s="61"/>
      <c r="BN564" s="61"/>
      <c r="BO564" s="61"/>
      <c r="BP564" s="61"/>
      <c r="CT564" s="61"/>
      <c r="CU564" s="61"/>
      <c r="CV564" s="61"/>
      <c r="CW564" s="61"/>
      <c r="CX564" s="61"/>
    </row>
    <row r="565" spans="1:102" ht="15.75" customHeight="1">
      <c r="A565" s="61"/>
      <c r="B565" s="61"/>
      <c r="C565" s="61"/>
      <c r="D565" s="61"/>
      <c r="AX565" s="61"/>
      <c r="AY565" s="61"/>
      <c r="AZ565" s="61"/>
      <c r="BN565" s="61"/>
      <c r="BO565" s="61"/>
      <c r="BP565" s="61"/>
      <c r="CT565" s="61"/>
      <c r="CU565" s="61"/>
      <c r="CV565" s="61"/>
      <c r="CW565" s="61"/>
      <c r="CX565" s="61"/>
    </row>
    <row r="566" spans="1:102" ht="15.75" customHeight="1">
      <c r="A566" s="61"/>
      <c r="B566" s="61"/>
      <c r="C566" s="61"/>
      <c r="D566" s="61"/>
      <c r="AX566" s="61"/>
      <c r="AY566" s="61"/>
      <c r="AZ566" s="61"/>
      <c r="BN566" s="61"/>
      <c r="BO566" s="61"/>
      <c r="BP566" s="61"/>
      <c r="CT566" s="61"/>
      <c r="CU566" s="61"/>
      <c r="CV566" s="61"/>
      <c r="CW566" s="61"/>
      <c r="CX566" s="61"/>
    </row>
    <row r="567" spans="1:102" ht="15.75" customHeight="1">
      <c r="A567" s="61"/>
      <c r="B567" s="61"/>
      <c r="C567" s="61"/>
      <c r="D567" s="61"/>
      <c r="AX567" s="61"/>
      <c r="AY567" s="61"/>
      <c r="AZ567" s="61"/>
      <c r="BN567" s="61"/>
      <c r="BO567" s="61"/>
      <c r="BP567" s="61"/>
      <c r="CT567" s="61"/>
      <c r="CU567" s="61"/>
      <c r="CV567" s="61"/>
      <c r="CW567" s="61"/>
      <c r="CX567" s="61"/>
    </row>
    <row r="568" spans="1:102" ht="15.75" customHeight="1">
      <c r="A568" s="61"/>
      <c r="B568" s="61"/>
      <c r="C568" s="61"/>
      <c r="D568" s="61"/>
      <c r="AX568" s="61"/>
      <c r="AY568" s="61"/>
      <c r="AZ568" s="61"/>
      <c r="BN568" s="61"/>
      <c r="BO568" s="61"/>
      <c r="BP568" s="61"/>
      <c r="CT568" s="61"/>
      <c r="CU568" s="61"/>
      <c r="CV568" s="61"/>
      <c r="CW568" s="61"/>
      <c r="CX568" s="61"/>
    </row>
    <row r="569" spans="1:102" ht="15.75" customHeight="1">
      <c r="A569" s="61"/>
      <c r="B569" s="61"/>
      <c r="C569" s="61"/>
      <c r="D569" s="61"/>
      <c r="AX569" s="61"/>
      <c r="AY569" s="61"/>
      <c r="AZ569" s="61"/>
      <c r="BN569" s="61"/>
      <c r="BO569" s="61"/>
      <c r="BP569" s="61"/>
      <c r="CT569" s="61"/>
      <c r="CU569" s="61"/>
      <c r="CV569" s="61"/>
      <c r="CW569" s="61"/>
      <c r="CX569" s="61"/>
    </row>
    <row r="570" spans="1:102" ht="15.75" customHeight="1">
      <c r="A570" s="61"/>
      <c r="B570" s="61"/>
      <c r="C570" s="61"/>
      <c r="D570" s="61"/>
      <c r="AX570" s="61"/>
      <c r="AY570" s="61"/>
      <c r="AZ570" s="61"/>
      <c r="BN570" s="61"/>
      <c r="BO570" s="61"/>
      <c r="BP570" s="61"/>
      <c r="CT570" s="61"/>
      <c r="CU570" s="61"/>
      <c r="CV570" s="61"/>
      <c r="CW570" s="61"/>
      <c r="CX570" s="61"/>
    </row>
    <row r="571" spans="1:102" ht="15.75" customHeight="1">
      <c r="A571" s="61"/>
      <c r="B571" s="61"/>
      <c r="C571" s="61"/>
      <c r="D571" s="61"/>
      <c r="AX571" s="61"/>
      <c r="AY571" s="61"/>
      <c r="AZ571" s="61"/>
      <c r="BN571" s="61"/>
      <c r="BO571" s="61"/>
      <c r="BP571" s="61"/>
      <c r="CT571" s="61"/>
      <c r="CU571" s="61"/>
      <c r="CV571" s="61"/>
      <c r="CW571" s="61"/>
      <c r="CX571" s="61"/>
    </row>
    <row r="572" spans="1:102" ht="15.75" customHeight="1">
      <c r="A572" s="61"/>
      <c r="B572" s="61"/>
      <c r="C572" s="61"/>
      <c r="D572" s="61"/>
      <c r="AX572" s="61"/>
      <c r="AY572" s="61"/>
      <c r="AZ572" s="61"/>
      <c r="BN572" s="61"/>
      <c r="BO572" s="61"/>
      <c r="BP572" s="61"/>
      <c r="CT572" s="61"/>
      <c r="CU572" s="61"/>
      <c r="CV572" s="61"/>
      <c r="CW572" s="61"/>
      <c r="CX572" s="61"/>
    </row>
    <row r="573" spans="1:102" ht="15.75" customHeight="1">
      <c r="A573" s="61"/>
      <c r="B573" s="61"/>
      <c r="C573" s="61"/>
      <c r="D573" s="61"/>
      <c r="AX573" s="61"/>
      <c r="AY573" s="61"/>
      <c r="AZ573" s="61"/>
      <c r="BN573" s="61"/>
      <c r="BO573" s="61"/>
      <c r="BP573" s="61"/>
      <c r="CT573" s="61"/>
      <c r="CU573" s="61"/>
      <c r="CV573" s="61"/>
      <c r="CW573" s="61"/>
      <c r="CX573" s="61"/>
    </row>
    <row r="574" spans="1:102" ht="15.75" customHeight="1">
      <c r="A574" s="61"/>
      <c r="B574" s="61"/>
      <c r="C574" s="61"/>
      <c r="D574" s="61"/>
      <c r="AX574" s="61"/>
      <c r="AY574" s="61"/>
      <c r="AZ574" s="61"/>
      <c r="BN574" s="61"/>
      <c r="BO574" s="61"/>
      <c r="BP574" s="61"/>
      <c r="CT574" s="61"/>
      <c r="CU574" s="61"/>
      <c r="CV574" s="61"/>
      <c r="CW574" s="61"/>
      <c r="CX574" s="61"/>
    </row>
    <row r="575" spans="1:102" ht="15.75" customHeight="1">
      <c r="A575" s="61"/>
      <c r="B575" s="61"/>
      <c r="C575" s="61"/>
      <c r="D575" s="61"/>
      <c r="AX575" s="61"/>
      <c r="AY575" s="61"/>
      <c r="AZ575" s="61"/>
      <c r="BN575" s="61"/>
      <c r="BO575" s="61"/>
      <c r="BP575" s="61"/>
      <c r="CT575" s="61"/>
      <c r="CU575" s="61"/>
      <c r="CV575" s="61"/>
      <c r="CW575" s="61"/>
      <c r="CX575" s="61"/>
    </row>
    <row r="576" spans="1:102" ht="15.75" customHeight="1">
      <c r="A576" s="61"/>
      <c r="B576" s="61"/>
      <c r="C576" s="61"/>
      <c r="D576" s="61"/>
      <c r="AX576" s="61"/>
      <c r="AY576" s="61"/>
      <c r="AZ576" s="61"/>
      <c r="BN576" s="61"/>
      <c r="BO576" s="61"/>
      <c r="BP576" s="61"/>
      <c r="CT576" s="61"/>
      <c r="CU576" s="61"/>
      <c r="CV576" s="61"/>
      <c r="CW576" s="61"/>
      <c r="CX576" s="61"/>
    </row>
    <row r="577" spans="1:102" ht="15.75" customHeight="1">
      <c r="A577" s="61"/>
      <c r="B577" s="61"/>
      <c r="C577" s="61"/>
      <c r="D577" s="61"/>
      <c r="AX577" s="61"/>
      <c r="AY577" s="61"/>
      <c r="AZ577" s="61"/>
      <c r="BN577" s="61"/>
      <c r="BO577" s="61"/>
      <c r="BP577" s="61"/>
      <c r="CT577" s="61"/>
      <c r="CU577" s="61"/>
      <c r="CV577" s="61"/>
      <c r="CW577" s="61"/>
      <c r="CX577" s="61"/>
    </row>
    <row r="578" spans="1:102" ht="15.75" customHeight="1">
      <c r="A578" s="61"/>
      <c r="B578" s="61"/>
      <c r="C578" s="61"/>
      <c r="D578" s="61"/>
      <c r="AX578" s="61"/>
      <c r="AY578" s="61"/>
      <c r="AZ578" s="61"/>
      <c r="BN578" s="61"/>
      <c r="BO578" s="61"/>
      <c r="BP578" s="61"/>
      <c r="CT578" s="61"/>
      <c r="CU578" s="61"/>
      <c r="CV578" s="61"/>
      <c r="CW578" s="61"/>
      <c r="CX578" s="61"/>
    </row>
    <row r="579" spans="1:102" ht="15.75" customHeight="1">
      <c r="A579" s="61"/>
      <c r="B579" s="61"/>
      <c r="C579" s="61"/>
      <c r="D579" s="61"/>
      <c r="AX579" s="61"/>
      <c r="AY579" s="61"/>
      <c r="AZ579" s="61"/>
      <c r="BN579" s="61"/>
      <c r="BO579" s="61"/>
      <c r="BP579" s="61"/>
      <c r="CT579" s="61"/>
      <c r="CU579" s="61"/>
      <c r="CV579" s="61"/>
      <c r="CW579" s="61"/>
      <c r="CX579" s="61"/>
    </row>
    <row r="580" spans="1:102" ht="15.75" customHeight="1">
      <c r="A580" s="61"/>
      <c r="B580" s="61"/>
      <c r="C580" s="61"/>
      <c r="D580" s="61"/>
      <c r="AX580" s="61"/>
      <c r="AY580" s="61"/>
      <c r="AZ580" s="61"/>
      <c r="BN580" s="61"/>
      <c r="BO580" s="61"/>
      <c r="BP580" s="61"/>
      <c r="CT580" s="61"/>
      <c r="CU580" s="61"/>
      <c r="CV580" s="61"/>
      <c r="CW580" s="61"/>
      <c r="CX580" s="61"/>
    </row>
    <row r="581" spans="1:102" ht="15.75" customHeight="1">
      <c r="A581" s="61"/>
      <c r="B581" s="61"/>
      <c r="C581" s="61"/>
      <c r="D581" s="61"/>
      <c r="AX581" s="61"/>
      <c r="AY581" s="61"/>
      <c r="AZ581" s="61"/>
      <c r="BN581" s="61"/>
      <c r="BO581" s="61"/>
      <c r="BP581" s="61"/>
      <c r="CT581" s="61"/>
      <c r="CU581" s="61"/>
      <c r="CV581" s="61"/>
      <c r="CW581" s="61"/>
      <c r="CX581" s="61"/>
    </row>
    <row r="582" spans="1:102" ht="15.75" customHeight="1">
      <c r="A582" s="61"/>
      <c r="B582" s="61"/>
      <c r="C582" s="61"/>
      <c r="D582" s="61"/>
      <c r="AX582" s="61"/>
      <c r="AY582" s="61"/>
      <c r="AZ582" s="61"/>
      <c r="BN582" s="61"/>
      <c r="BO582" s="61"/>
      <c r="BP582" s="61"/>
      <c r="CT582" s="61"/>
      <c r="CU582" s="61"/>
      <c r="CV582" s="61"/>
      <c r="CW582" s="61"/>
      <c r="CX582" s="61"/>
    </row>
    <row r="583" spans="1:102" ht="15.75" customHeight="1">
      <c r="A583" s="61"/>
      <c r="B583" s="61"/>
      <c r="C583" s="61"/>
      <c r="D583" s="61"/>
      <c r="AX583" s="61"/>
      <c r="AY583" s="61"/>
      <c r="AZ583" s="61"/>
      <c r="BN583" s="61"/>
      <c r="BO583" s="61"/>
      <c r="BP583" s="61"/>
      <c r="CT583" s="61"/>
      <c r="CU583" s="61"/>
      <c r="CV583" s="61"/>
      <c r="CW583" s="61"/>
      <c r="CX583" s="61"/>
    </row>
    <row r="584" spans="1:102" ht="15.75" customHeight="1">
      <c r="A584" s="61"/>
      <c r="B584" s="61"/>
      <c r="C584" s="61"/>
      <c r="D584" s="61"/>
      <c r="AX584" s="61"/>
      <c r="AY584" s="61"/>
      <c r="AZ584" s="61"/>
      <c r="BN584" s="61"/>
      <c r="BO584" s="61"/>
      <c r="BP584" s="61"/>
      <c r="CT584" s="61"/>
      <c r="CU584" s="61"/>
      <c r="CV584" s="61"/>
      <c r="CW584" s="61"/>
      <c r="CX584" s="61"/>
    </row>
    <row r="585" spans="1:102" ht="15.75" customHeight="1">
      <c r="A585" s="61"/>
      <c r="B585" s="61"/>
      <c r="C585" s="61"/>
      <c r="D585" s="61"/>
      <c r="AX585" s="61"/>
      <c r="AY585" s="61"/>
      <c r="AZ585" s="61"/>
      <c r="BN585" s="61"/>
      <c r="BO585" s="61"/>
      <c r="BP585" s="61"/>
      <c r="CT585" s="61"/>
      <c r="CU585" s="61"/>
      <c r="CV585" s="61"/>
      <c r="CW585" s="61"/>
      <c r="CX585" s="61"/>
    </row>
    <row r="586" spans="1:102" ht="15.75" customHeight="1">
      <c r="A586" s="61"/>
      <c r="B586" s="61"/>
      <c r="C586" s="61"/>
      <c r="D586" s="61"/>
      <c r="AX586" s="61"/>
      <c r="AY586" s="61"/>
      <c r="AZ586" s="61"/>
      <c r="BN586" s="61"/>
      <c r="BO586" s="61"/>
      <c r="BP586" s="61"/>
      <c r="CT586" s="61"/>
      <c r="CU586" s="61"/>
      <c r="CV586" s="61"/>
      <c r="CW586" s="61"/>
      <c r="CX586" s="61"/>
    </row>
    <row r="587" spans="1:102" ht="15.75" customHeight="1">
      <c r="A587" s="61"/>
      <c r="B587" s="61"/>
      <c r="C587" s="61"/>
      <c r="D587" s="61"/>
      <c r="AX587" s="61"/>
      <c r="AY587" s="61"/>
      <c r="AZ587" s="61"/>
      <c r="BN587" s="61"/>
      <c r="BO587" s="61"/>
      <c r="BP587" s="61"/>
      <c r="CT587" s="61"/>
      <c r="CU587" s="61"/>
      <c r="CV587" s="61"/>
      <c r="CW587" s="61"/>
      <c r="CX587" s="61"/>
    </row>
    <row r="588" spans="1:102" ht="15.75" customHeight="1">
      <c r="A588" s="61"/>
      <c r="B588" s="61"/>
      <c r="C588" s="61"/>
      <c r="D588" s="61"/>
      <c r="AX588" s="61"/>
      <c r="AY588" s="61"/>
      <c r="AZ588" s="61"/>
      <c r="BN588" s="61"/>
      <c r="BO588" s="61"/>
      <c r="BP588" s="61"/>
      <c r="CT588" s="61"/>
      <c r="CU588" s="61"/>
      <c r="CV588" s="61"/>
      <c r="CW588" s="61"/>
      <c r="CX588" s="61"/>
    </row>
    <row r="589" spans="1:102" ht="15.75" customHeight="1">
      <c r="A589" s="61"/>
      <c r="B589" s="61"/>
      <c r="C589" s="61"/>
      <c r="D589" s="61"/>
      <c r="AX589" s="61"/>
      <c r="AY589" s="61"/>
      <c r="AZ589" s="61"/>
      <c r="BN589" s="61"/>
      <c r="BO589" s="61"/>
      <c r="BP589" s="61"/>
      <c r="CT589" s="61"/>
      <c r="CU589" s="61"/>
      <c r="CV589" s="61"/>
      <c r="CW589" s="61"/>
      <c r="CX589" s="61"/>
    </row>
    <row r="590" spans="1:102" ht="15.75" customHeight="1">
      <c r="A590" s="61"/>
      <c r="B590" s="61"/>
      <c r="C590" s="61"/>
      <c r="D590" s="61"/>
      <c r="AX590" s="61"/>
      <c r="AY590" s="61"/>
      <c r="AZ590" s="61"/>
      <c r="BN590" s="61"/>
      <c r="BO590" s="61"/>
      <c r="BP590" s="61"/>
      <c r="CT590" s="61"/>
      <c r="CU590" s="61"/>
      <c r="CV590" s="61"/>
      <c r="CW590" s="61"/>
      <c r="CX590" s="61"/>
    </row>
    <row r="591" spans="1:102" ht="15.75" customHeight="1">
      <c r="A591" s="61"/>
      <c r="B591" s="61"/>
      <c r="C591" s="61"/>
      <c r="D591" s="61"/>
      <c r="AX591" s="61"/>
      <c r="AY591" s="61"/>
      <c r="AZ591" s="61"/>
      <c r="BN591" s="61"/>
      <c r="BO591" s="61"/>
      <c r="BP591" s="61"/>
      <c r="CT591" s="61"/>
      <c r="CU591" s="61"/>
      <c r="CV591" s="61"/>
      <c r="CW591" s="61"/>
      <c r="CX591" s="61"/>
    </row>
    <row r="592" spans="1:102" ht="15.75" customHeight="1">
      <c r="A592" s="61"/>
      <c r="B592" s="61"/>
      <c r="C592" s="61"/>
      <c r="D592" s="61"/>
      <c r="AX592" s="61"/>
      <c r="AY592" s="61"/>
      <c r="AZ592" s="61"/>
      <c r="BN592" s="61"/>
      <c r="BO592" s="61"/>
      <c r="BP592" s="61"/>
      <c r="CT592" s="61"/>
      <c r="CU592" s="61"/>
      <c r="CV592" s="61"/>
      <c r="CW592" s="61"/>
      <c r="CX592" s="61"/>
    </row>
    <row r="593" spans="1:102" ht="15.75" customHeight="1">
      <c r="A593" s="61"/>
      <c r="B593" s="61"/>
      <c r="C593" s="61"/>
      <c r="D593" s="61"/>
      <c r="AX593" s="61"/>
      <c r="AY593" s="61"/>
      <c r="AZ593" s="61"/>
      <c r="BN593" s="61"/>
      <c r="BO593" s="61"/>
      <c r="BP593" s="61"/>
      <c r="CT593" s="61"/>
      <c r="CU593" s="61"/>
      <c r="CV593" s="61"/>
      <c r="CW593" s="61"/>
      <c r="CX593" s="61"/>
    </row>
    <row r="594" spans="1:102" ht="15.75" customHeight="1">
      <c r="A594" s="61"/>
      <c r="B594" s="61"/>
      <c r="C594" s="61"/>
      <c r="D594" s="61"/>
      <c r="AX594" s="61"/>
      <c r="AY594" s="61"/>
      <c r="AZ594" s="61"/>
      <c r="BN594" s="61"/>
      <c r="BO594" s="61"/>
      <c r="BP594" s="61"/>
      <c r="CT594" s="61"/>
      <c r="CU594" s="61"/>
      <c r="CV594" s="61"/>
      <c r="CW594" s="61"/>
      <c r="CX594" s="61"/>
    </row>
    <row r="595" spans="1:102" ht="15.75" customHeight="1">
      <c r="A595" s="61"/>
      <c r="B595" s="61"/>
      <c r="C595" s="61"/>
      <c r="D595" s="61"/>
      <c r="AX595" s="61"/>
      <c r="AY595" s="61"/>
      <c r="AZ595" s="61"/>
      <c r="BN595" s="61"/>
      <c r="BO595" s="61"/>
      <c r="BP595" s="61"/>
      <c r="CT595" s="61"/>
      <c r="CU595" s="61"/>
      <c r="CV595" s="61"/>
      <c r="CW595" s="61"/>
      <c r="CX595" s="61"/>
    </row>
    <row r="596" spans="1:102" ht="15.75" customHeight="1">
      <c r="A596" s="61"/>
      <c r="B596" s="61"/>
      <c r="C596" s="61"/>
      <c r="D596" s="61"/>
      <c r="AX596" s="61"/>
      <c r="AY596" s="61"/>
      <c r="AZ596" s="61"/>
      <c r="BN596" s="61"/>
      <c r="BO596" s="61"/>
      <c r="BP596" s="61"/>
      <c r="CT596" s="61"/>
      <c r="CU596" s="61"/>
      <c r="CV596" s="61"/>
      <c r="CW596" s="61"/>
      <c r="CX596" s="61"/>
    </row>
    <row r="597" spans="1:102" ht="15.75" customHeight="1">
      <c r="A597" s="61"/>
      <c r="B597" s="61"/>
      <c r="C597" s="61"/>
      <c r="D597" s="61"/>
      <c r="AX597" s="61"/>
      <c r="AY597" s="61"/>
      <c r="AZ597" s="61"/>
      <c r="BN597" s="61"/>
      <c r="BO597" s="61"/>
      <c r="BP597" s="61"/>
      <c r="CT597" s="61"/>
      <c r="CU597" s="61"/>
      <c r="CV597" s="61"/>
      <c r="CW597" s="61"/>
      <c r="CX597" s="61"/>
    </row>
    <row r="598" spans="1:102" ht="15.75" customHeight="1">
      <c r="A598" s="61"/>
      <c r="B598" s="61"/>
      <c r="C598" s="61"/>
      <c r="D598" s="61"/>
      <c r="AX598" s="61"/>
      <c r="AY598" s="61"/>
      <c r="AZ598" s="61"/>
      <c r="BN598" s="61"/>
      <c r="BO598" s="61"/>
      <c r="BP598" s="61"/>
      <c r="CT598" s="61"/>
      <c r="CU598" s="61"/>
      <c r="CV598" s="61"/>
      <c r="CW598" s="61"/>
      <c r="CX598" s="61"/>
    </row>
    <row r="599" spans="1:102" ht="15.75" customHeight="1">
      <c r="A599" s="61"/>
      <c r="B599" s="61"/>
      <c r="C599" s="61"/>
      <c r="D599" s="61"/>
      <c r="AX599" s="61"/>
      <c r="AY599" s="61"/>
      <c r="AZ599" s="61"/>
      <c r="BN599" s="61"/>
      <c r="BO599" s="61"/>
      <c r="BP599" s="61"/>
      <c r="CT599" s="61"/>
      <c r="CU599" s="61"/>
      <c r="CV599" s="61"/>
      <c r="CW599" s="61"/>
      <c r="CX599" s="61"/>
    </row>
    <row r="600" spans="1:102" ht="15.75" customHeight="1">
      <c r="A600" s="61"/>
      <c r="B600" s="61"/>
      <c r="C600" s="61"/>
      <c r="D600" s="61"/>
      <c r="AX600" s="61"/>
      <c r="AY600" s="61"/>
      <c r="AZ600" s="61"/>
      <c r="BN600" s="61"/>
      <c r="BO600" s="61"/>
      <c r="BP600" s="61"/>
      <c r="CT600" s="61"/>
      <c r="CU600" s="61"/>
      <c r="CV600" s="61"/>
      <c r="CW600" s="61"/>
      <c r="CX600" s="61"/>
    </row>
    <row r="601" spans="1:102" ht="15.75" customHeight="1">
      <c r="A601" s="61"/>
      <c r="B601" s="61"/>
      <c r="C601" s="61"/>
      <c r="D601" s="61"/>
      <c r="AX601" s="61"/>
      <c r="AY601" s="61"/>
      <c r="AZ601" s="61"/>
      <c r="BN601" s="61"/>
      <c r="BO601" s="61"/>
      <c r="BP601" s="61"/>
      <c r="CT601" s="61"/>
      <c r="CU601" s="61"/>
      <c r="CV601" s="61"/>
      <c r="CW601" s="61"/>
      <c r="CX601" s="61"/>
    </row>
    <row r="602" spans="1:102" ht="15.75" customHeight="1">
      <c r="A602" s="61"/>
      <c r="B602" s="61"/>
      <c r="C602" s="61"/>
      <c r="D602" s="61"/>
      <c r="AX602" s="61"/>
      <c r="AY602" s="61"/>
      <c r="AZ602" s="61"/>
      <c r="BN602" s="61"/>
      <c r="BO602" s="61"/>
      <c r="BP602" s="61"/>
      <c r="CT602" s="61"/>
      <c r="CU602" s="61"/>
      <c r="CV602" s="61"/>
      <c r="CW602" s="61"/>
      <c r="CX602" s="61"/>
    </row>
    <row r="603" spans="1:102" ht="15.75" customHeight="1">
      <c r="A603" s="61"/>
      <c r="B603" s="61"/>
      <c r="C603" s="61"/>
      <c r="D603" s="61"/>
      <c r="AX603" s="61"/>
      <c r="AY603" s="61"/>
      <c r="AZ603" s="61"/>
      <c r="BN603" s="61"/>
      <c r="BO603" s="61"/>
      <c r="BP603" s="61"/>
      <c r="CT603" s="61"/>
      <c r="CU603" s="61"/>
      <c r="CV603" s="61"/>
      <c r="CW603" s="61"/>
      <c r="CX603" s="61"/>
    </row>
    <row r="604" spans="1:102" ht="15.75" customHeight="1">
      <c r="A604" s="61"/>
      <c r="B604" s="61"/>
      <c r="C604" s="61"/>
      <c r="D604" s="61"/>
      <c r="AX604" s="61"/>
      <c r="AY604" s="61"/>
      <c r="AZ604" s="61"/>
      <c r="BN604" s="61"/>
      <c r="BO604" s="61"/>
      <c r="BP604" s="61"/>
      <c r="CT604" s="61"/>
      <c r="CU604" s="61"/>
      <c r="CV604" s="61"/>
      <c r="CW604" s="61"/>
      <c r="CX604" s="61"/>
    </row>
    <row r="605" spans="1:102" ht="15.75" customHeight="1">
      <c r="A605" s="61"/>
      <c r="B605" s="61"/>
      <c r="C605" s="61"/>
      <c r="D605" s="61"/>
      <c r="AX605" s="61"/>
      <c r="AY605" s="61"/>
      <c r="AZ605" s="61"/>
      <c r="BN605" s="61"/>
      <c r="BO605" s="61"/>
      <c r="BP605" s="61"/>
      <c r="CT605" s="61"/>
      <c r="CU605" s="61"/>
      <c r="CV605" s="61"/>
      <c r="CW605" s="61"/>
      <c r="CX605" s="61"/>
    </row>
    <row r="606" spans="1:102" ht="15.75" customHeight="1">
      <c r="A606" s="61"/>
      <c r="B606" s="61"/>
      <c r="C606" s="61"/>
      <c r="D606" s="61"/>
      <c r="AX606" s="61"/>
      <c r="AY606" s="61"/>
      <c r="AZ606" s="61"/>
      <c r="BN606" s="61"/>
      <c r="BO606" s="61"/>
      <c r="BP606" s="61"/>
      <c r="CT606" s="61"/>
      <c r="CU606" s="61"/>
      <c r="CV606" s="61"/>
      <c r="CW606" s="61"/>
      <c r="CX606" s="61"/>
    </row>
    <row r="607" spans="1:102" ht="15.75" customHeight="1">
      <c r="A607" s="61"/>
      <c r="B607" s="61"/>
      <c r="C607" s="61"/>
      <c r="D607" s="61"/>
      <c r="AX607" s="61"/>
      <c r="AY607" s="61"/>
      <c r="AZ607" s="61"/>
      <c r="BN607" s="61"/>
      <c r="BO607" s="61"/>
      <c r="BP607" s="61"/>
      <c r="CT607" s="61"/>
      <c r="CU607" s="61"/>
      <c r="CV607" s="61"/>
      <c r="CW607" s="61"/>
      <c r="CX607" s="61"/>
    </row>
    <row r="608" spans="1:102" ht="15.75" customHeight="1">
      <c r="A608" s="61"/>
      <c r="B608" s="61"/>
      <c r="C608" s="61"/>
      <c r="D608" s="61"/>
      <c r="AX608" s="61"/>
      <c r="AY608" s="61"/>
      <c r="AZ608" s="61"/>
      <c r="BN608" s="61"/>
      <c r="BO608" s="61"/>
      <c r="BP608" s="61"/>
      <c r="CT608" s="61"/>
      <c r="CU608" s="61"/>
      <c r="CV608" s="61"/>
      <c r="CW608" s="61"/>
      <c r="CX608" s="61"/>
    </row>
    <row r="609" spans="1:102" ht="15.75" customHeight="1">
      <c r="A609" s="61"/>
      <c r="B609" s="61"/>
      <c r="C609" s="61"/>
      <c r="D609" s="61"/>
      <c r="AX609" s="61"/>
      <c r="AY609" s="61"/>
      <c r="AZ609" s="61"/>
      <c r="BN609" s="61"/>
      <c r="BO609" s="61"/>
      <c r="BP609" s="61"/>
      <c r="CT609" s="61"/>
      <c r="CU609" s="61"/>
      <c r="CV609" s="61"/>
      <c r="CW609" s="61"/>
      <c r="CX609" s="61"/>
    </row>
    <row r="610" spans="1:102" ht="15.75" customHeight="1">
      <c r="A610" s="61"/>
      <c r="B610" s="61"/>
      <c r="C610" s="61"/>
      <c r="D610" s="61"/>
      <c r="AX610" s="61"/>
      <c r="AY610" s="61"/>
      <c r="AZ610" s="61"/>
      <c r="BN610" s="61"/>
      <c r="BO610" s="61"/>
      <c r="BP610" s="61"/>
      <c r="CT610" s="61"/>
      <c r="CU610" s="61"/>
      <c r="CV610" s="61"/>
      <c r="CW610" s="61"/>
      <c r="CX610" s="61"/>
    </row>
    <row r="611" spans="1:102" ht="15.75" customHeight="1">
      <c r="A611" s="61"/>
      <c r="B611" s="61"/>
      <c r="C611" s="61"/>
      <c r="D611" s="61"/>
      <c r="AX611" s="61"/>
      <c r="AY611" s="61"/>
      <c r="AZ611" s="61"/>
      <c r="BN611" s="61"/>
      <c r="BO611" s="61"/>
      <c r="BP611" s="61"/>
      <c r="CT611" s="61"/>
      <c r="CU611" s="61"/>
      <c r="CV611" s="61"/>
      <c r="CW611" s="61"/>
      <c r="CX611" s="61"/>
    </row>
    <row r="612" spans="1:102" ht="15.75" customHeight="1">
      <c r="A612" s="61"/>
      <c r="B612" s="61"/>
      <c r="C612" s="61"/>
      <c r="D612" s="61"/>
      <c r="AX612" s="61"/>
      <c r="AY612" s="61"/>
      <c r="AZ612" s="61"/>
      <c r="BN612" s="61"/>
      <c r="BO612" s="61"/>
      <c r="BP612" s="61"/>
      <c r="CT612" s="61"/>
      <c r="CU612" s="61"/>
      <c r="CV612" s="61"/>
      <c r="CW612" s="61"/>
      <c r="CX612" s="61"/>
    </row>
    <row r="613" spans="1:102" ht="15.75" customHeight="1">
      <c r="A613" s="61"/>
      <c r="B613" s="61"/>
      <c r="C613" s="61"/>
      <c r="D613" s="61"/>
      <c r="AX613" s="61"/>
      <c r="AY613" s="61"/>
      <c r="AZ613" s="61"/>
      <c r="BN613" s="61"/>
      <c r="BO613" s="61"/>
      <c r="BP613" s="61"/>
      <c r="CT613" s="61"/>
      <c r="CU613" s="61"/>
      <c r="CV613" s="61"/>
      <c r="CW613" s="61"/>
      <c r="CX613" s="61"/>
    </row>
    <row r="614" spans="1:102" ht="15.75" customHeight="1">
      <c r="A614" s="61"/>
      <c r="B614" s="61"/>
      <c r="C614" s="61"/>
      <c r="D614" s="61"/>
      <c r="AX614" s="61"/>
      <c r="AY614" s="61"/>
      <c r="AZ614" s="61"/>
      <c r="BN614" s="61"/>
      <c r="BO614" s="61"/>
      <c r="BP614" s="61"/>
      <c r="CT614" s="61"/>
      <c r="CU614" s="61"/>
      <c r="CV614" s="61"/>
      <c r="CW614" s="61"/>
      <c r="CX614" s="61"/>
    </row>
    <row r="615" spans="1:102" ht="15.75" customHeight="1">
      <c r="A615" s="61"/>
      <c r="B615" s="61"/>
      <c r="C615" s="61"/>
      <c r="D615" s="61"/>
      <c r="AX615" s="61"/>
      <c r="AY615" s="61"/>
      <c r="AZ615" s="61"/>
      <c r="BN615" s="61"/>
      <c r="BO615" s="61"/>
      <c r="BP615" s="61"/>
      <c r="CT615" s="61"/>
      <c r="CU615" s="61"/>
      <c r="CV615" s="61"/>
      <c r="CW615" s="61"/>
      <c r="CX615" s="61"/>
    </row>
    <row r="616" spans="1:102" ht="15.75" customHeight="1">
      <c r="A616" s="61"/>
      <c r="B616" s="61"/>
      <c r="C616" s="61"/>
      <c r="D616" s="61"/>
      <c r="AX616" s="61"/>
      <c r="AY616" s="61"/>
      <c r="AZ616" s="61"/>
      <c r="BN616" s="61"/>
      <c r="BO616" s="61"/>
      <c r="BP616" s="61"/>
      <c r="CT616" s="61"/>
      <c r="CU616" s="61"/>
      <c r="CV616" s="61"/>
      <c r="CW616" s="61"/>
      <c r="CX616" s="61"/>
    </row>
    <row r="617" spans="1:102" ht="15.75" customHeight="1">
      <c r="A617" s="61"/>
      <c r="B617" s="61"/>
      <c r="C617" s="61"/>
      <c r="D617" s="61"/>
      <c r="AX617" s="61"/>
      <c r="AY617" s="61"/>
      <c r="AZ617" s="61"/>
      <c r="BN617" s="61"/>
      <c r="BO617" s="61"/>
      <c r="BP617" s="61"/>
      <c r="CT617" s="61"/>
      <c r="CU617" s="61"/>
      <c r="CV617" s="61"/>
      <c r="CW617" s="61"/>
      <c r="CX617" s="61"/>
    </row>
    <row r="618" spans="1:102" ht="15.75" customHeight="1">
      <c r="A618" s="61"/>
      <c r="B618" s="61"/>
      <c r="C618" s="61"/>
      <c r="D618" s="61"/>
      <c r="AX618" s="61"/>
      <c r="AY618" s="61"/>
      <c r="AZ618" s="61"/>
      <c r="BN618" s="61"/>
      <c r="BO618" s="61"/>
      <c r="BP618" s="61"/>
      <c r="CT618" s="61"/>
      <c r="CU618" s="61"/>
      <c r="CV618" s="61"/>
      <c r="CW618" s="61"/>
      <c r="CX618" s="61"/>
    </row>
    <row r="619" spans="1:102" ht="15.75" customHeight="1">
      <c r="A619" s="61"/>
      <c r="B619" s="61"/>
      <c r="C619" s="61"/>
      <c r="D619" s="61"/>
      <c r="AX619" s="61"/>
      <c r="AY619" s="61"/>
      <c r="AZ619" s="61"/>
      <c r="BN619" s="61"/>
      <c r="BO619" s="61"/>
      <c r="BP619" s="61"/>
      <c r="CT619" s="61"/>
      <c r="CU619" s="61"/>
      <c r="CV619" s="61"/>
      <c r="CW619" s="61"/>
      <c r="CX619" s="61"/>
    </row>
    <row r="620" spans="1:102" ht="15.75" customHeight="1">
      <c r="A620" s="61"/>
      <c r="B620" s="61"/>
      <c r="C620" s="61"/>
      <c r="D620" s="61"/>
      <c r="AX620" s="61"/>
      <c r="AY620" s="61"/>
      <c r="AZ620" s="61"/>
      <c r="BN620" s="61"/>
      <c r="BO620" s="61"/>
      <c r="BP620" s="61"/>
      <c r="CT620" s="61"/>
      <c r="CU620" s="61"/>
      <c r="CV620" s="61"/>
      <c r="CW620" s="61"/>
      <c r="CX620" s="61"/>
    </row>
    <row r="621" spans="1:102" ht="15.75" customHeight="1">
      <c r="A621" s="61"/>
      <c r="B621" s="61"/>
      <c r="C621" s="61"/>
      <c r="D621" s="61"/>
      <c r="AX621" s="61"/>
      <c r="AY621" s="61"/>
      <c r="AZ621" s="61"/>
      <c r="BN621" s="61"/>
      <c r="BO621" s="61"/>
      <c r="BP621" s="61"/>
      <c r="CT621" s="61"/>
      <c r="CU621" s="61"/>
      <c r="CV621" s="61"/>
      <c r="CW621" s="61"/>
      <c r="CX621" s="61"/>
    </row>
    <row r="622" spans="1:102" ht="15.75" customHeight="1">
      <c r="A622" s="61"/>
      <c r="B622" s="61"/>
      <c r="C622" s="61"/>
      <c r="D622" s="61"/>
      <c r="AX622" s="61"/>
      <c r="AY622" s="61"/>
      <c r="AZ622" s="61"/>
      <c r="BN622" s="61"/>
      <c r="BO622" s="61"/>
      <c r="BP622" s="61"/>
      <c r="CT622" s="61"/>
      <c r="CU622" s="61"/>
      <c r="CV622" s="61"/>
      <c r="CW622" s="61"/>
      <c r="CX622" s="61"/>
    </row>
    <row r="623" spans="1:102" ht="15.75" customHeight="1">
      <c r="A623" s="61"/>
      <c r="B623" s="61"/>
      <c r="C623" s="61"/>
      <c r="D623" s="61"/>
      <c r="AX623" s="61"/>
      <c r="AY623" s="61"/>
      <c r="AZ623" s="61"/>
      <c r="BN623" s="61"/>
      <c r="BO623" s="61"/>
      <c r="BP623" s="61"/>
      <c r="CT623" s="61"/>
      <c r="CU623" s="61"/>
      <c r="CV623" s="61"/>
      <c r="CW623" s="61"/>
      <c r="CX623" s="61"/>
    </row>
    <row r="624" spans="1:102" ht="15.75" customHeight="1">
      <c r="A624" s="61"/>
      <c r="B624" s="61"/>
      <c r="C624" s="61"/>
      <c r="D624" s="61"/>
      <c r="AX624" s="61"/>
      <c r="AY624" s="61"/>
      <c r="AZ624" s="61"/>
      <c r="BN624" s="61"/>
      <c r="BO624" s="61"/>
      <c r="BP624" s="61"/>
      <c r="CT624" s="61"/>
      <c r="CU624" s="61"/>
      <c r="CV624" s="61"/>
      <c r="CW624" s="61"/>
      <c r="CX624" s="61"/>
    </row>
    <row r="625" spans="1:102" ht="15.75" customHeight="1">
      <c r="A625" s="61"/>
      <c r="B625" s="61"/>
      <c r="C625" s="61"/>
      <c r="D625" s="61"/>
      <c r="AX625" s="61"/>
      <c r="AY625" s="61"/>
      <c r="AZ625" s="61"/>
      <c r="BN625" s="61"/>
      <c r="BO625" s="61"/>
      <c r="BP625" s="61"/>
      <c r="CT625" s="61"/>
      <c r="CU625" s="61"/>
      <c r="CV625" s="61"/>
      <c r="CW625" s="61"/>
      <c r="CX625" s="61"/>
    </row>
    <row r="626" spans="1:102" ht="15.75" customHeight="1">
      <c r="A626" s="61"/>
      <c r="B626" s="61"/>
      <c r="C626" s="61"/>
      <c r="D626" s="61"/>
      <c r="AX626" s="61"/>
      <c r="AY626" s="61"/>
      <c r="AZ626" s="61"/>
      <c r="BN626" s="61"/>
      <c r="BO626" s="61"/>
      <c r="BP626" s="61"/>
      <c r="CT626" s="61"/>
      <c r="CU626" s="61"/>
      <c r="CV626" s="61"/>
      <c r="CW626" s="61"/>
      <c r="CX626" s="61"/>
    </row>
    <row r="627" spans="1:102" ht="15.75" customHeight="1">
      <c r="A627" s="61"/>
      <c r="B627" s="61"/>
      <c r="C627" s="61"/>
      <c r="D627" s="61"/>
      <c r="AX627" s="61"/>
      <c r="AY627" s="61"/>
      <c r="AZ627" s="61"/>
      <c r="BN627" s="61"/>
      <c r="BO627" s="61"/>
      <c r="BP627" s="61"/>
      <c r="CT627" s="61"/>
      <c r="CU627" s="61"/>
      <c r="CV627" s="61"/>
      <c r="CW627" s="61"/>
      <c r="CX627" s="61"/>
    </row>
    <row r="628" spans="1:102" ht="15.75" customHeight="1">
      <c r="A628" s="61"/>
      <c r="B628" s="61"/>
      <c r="C628" s="61"/>
      <c r="D628" s="61"/>
      <c r="AX628" s="61"/>
      <c r="AY628" s="61"/>
      <c r="AZ628" s="61"/>
      <c r="BN628" s="61"/>
      <c r="BO628" s="61"/>
      <c r="BP628" s="61"/>
      <c r="CT628" s="61"/>
      <c r="CU628" s="61"/>
      <c r="CV628" s="61"/>
      <c r="CW628" s="61"/>
      <c r="CX628" s="61"/>
    </row>
    <row r="629" spans="1:102" ht="15.75" customHeight="1">
      <c r="A629" s="61"/>
      <c r="B629" s="61"/>
      <c r="C629" s="61"/>
      <c r="D629" s="61"/>
      <c r="AX629" s="61"/>
      <c r="AY629" s="61"/>
      <c r="AZ629" s="61"/>
      <c r="BN629" s="61"/>
      <c r="BO629" s="61"/>
      <c r="BP629" s="61"/>
      <c r="CT629" s="61"/>
      <c r="CU629" s="61"/>
      <c r="CV629" s="61"/>
      <c r="CW629" s="61"/>
      <c r="CX629" s="61"/>
    </row>
    <row r="630" spans="1:102" ht="15.75" customHeight="1">
      <c r="A630" s="61"/>
      <c r="B630" s="61"/>
      <c r="C630" s="61"/>
      <c r="D630" s="61"/>
      <c r="AX630" s="61"/>
      <c r="AY630" s="61"/>
      <c r="AZ630" s="61"/>
      <c r="BN630" s="61"/>
      <c r="BO630" s="61"/>
      <c r="BP630" s="61"/>
      <c r="CT630" s="61"/>
      <c r="CU630" s="61"/>
      <c r="CV630" s="61"/>
      <c r="CW630" s="61"/>
      <c r="CX630" s="61"/>
    </row>
    <row r="631" spans="1:102" ht="15.75" customHeight="1">
      <c r="A631" s="61"/>
      <c r="B631" s="61"/>
      <c r="C631" s="61"/>
      <c r="D631" s="61"/>
      <c r="AX631" s="61"/>
      <c r="AY631" s="61"/>
      <c r="AZ631" s="61"/>
      <c r="BN631" s="61"/>
      <c r="BO631" s="61"/>
      <c r="BP631" s="61"/>
      <c r="CT631" s="61"/>
      <c r="CU631" s="61"/>
      <c r="CV631" s="61"/>
      <c r="CW631" s="61"/>
      <c r="CX631" s="61"/>
    </row>
    <row r="632" spans="1:102" ht="15.75" customHeight="1">
      <c r="A632" s="61"/>
      <c r="B632" s="61"/>
      <c r="C632" s="61"/>
      <c r="D632" s="61"/>
      <c r="AX632" s="61"/>
      <c r="AY632" s="61"/>
      <c r="AZ632" s="61"/>
      <c r="BN632" s="61"/>
      <c r="BO632" s="61"/>
      <c r="BP632" s="61"/>
      <c r="CT632" s="61"/>
      <c r="CU632" s="61"/>
      <c r="CV632" s="61"/>
      <c r="CW632" s="61"/>
      <c r="CX632" s="61"/>
    </row>
    <row r="633" spans="1:102" ht="15.75" customHeight="1">
      <c r="A633" s="61"/>
      <c r="B633" s="61"/>
      <c r="C633" s="61"/>
      <c r="D633" s="61"/>
      <c r="AX633" s="61"/>
      <c r="AY633" s="61"/>
      <c r="AZ633" s="61"/>
      <c r="BN633" s="61"/>
      <c r="BO633" s="61"/>
      <c r="BP633" s="61"/>
      <c r="CT633" s="61"/>
      <c r="CU633" s="61"/>
      <c r="CV633" s="61"/>
      <c r="CW633" s="61"/>
      <c r="CX633" s="61"/>
    </row>
    <row r="634" spans="1:102" ht="15.75" customHeight="1">
      <c r="A634" s="61"/>
      <c r="B634" s="61"/>
      <c r="C634" s="61"/>
      <c r="D634" s="61"/>
      <c r="AX634" s="61"/>
      <c r="AY634" s="61"/>
      <c r="AZ634" s="61"/>
      <c r="BN634" s="61"/>
      <c r="BO634" s="61"/>
      <c r="BP634" s="61"/>
      <c r="CT634" s="61"/>
      <c r="CU634" s="61"/>
      <c r="CV634" s="61"/>
      <c r="CW634" s="61"/>
      <c r="CX634" s="61"/>
    </row>
    <row r="635" spans="1:102" ht="15.75" customHeight="1">
      <c r="A635" s="61"/>
      <c r="B635" s="61"/>
      <c r="C635" s="61"/>
      <c r="D635" s="61"/>
      <c r="AX635" s="61"/>
      <c r="AY635" s="61"/>
      <c r="AZ635" s="61"/>
      <c r="BN635" s="61"/>
      <c r="BO635" s="61"/>
      <c r="BP635" s="61"/>
      <c r="CT635" s="61"/>
      <c r="CU635" s="61"/>
      <c r="CV635" s="61"/>
      <c r="CW635" s="61"/>
      <c r="CX635" s="61"/>
    </row>
    <row r="636" spans="1:102" ht="15.75" customHeight="1">
      <c r="A636" s="61"/>
      <c r="B636" s="61"/>
      <c r="C636" s="61"/>
      <c r="D636" s="61"/>
      <c r="AX636" s="61"/>
      <c r="AY636" s="61"/>
      <c r="AZ636" s="61"/>
      <c r="BN636" s="61"/>
      <c r="BO636" s="61"/>
      <c r="BP636" s="61"/>
      <c r="CT636" s="61"/>
      <c r="CU636" s="61"/>
      <c r="CV636" s="61"/>
      <c r="CW636" s="61"/>
      <c r="CX636" s="61"/>
    </row>
    <row r="637" spans="1:102" ht="15.75" customHeight="1">
      <c r="A637" s="61"/>
      <c r="B637" s="61"/>
      <c r="C637" s="61"/>
      <c r="D637" s="61"/>
      <c r="AX637" s="61"/>
      <c r="AY637" s="61"/>
      <c r="AZ637" s="61"/>
      <c r="BN637" s="61"/>
      <c r="BO637" s="61"/>
      <c r="BP637" s="61"/>
      <c r="CT637" s="61"/>
      <c r="CU637" s="61"/>
      <c r="CV637" s="61"/>
      <c r="CW637" s="61"/>
      <c r="CX637" s="61"/>
    </row>
    <row r="638" spans="1:102" ht="15.75" customHeight="1">
      <c r="A638" s="61"/>
      <c r="B638" s="61"/>
      <c r="C638" s="61"/>
      <c r="D638" s="61"/>
      <c r="AX638" s="61"/>
      <c r="AY638" s="61"/>
      <c r="AZ638" s="61"/>
      <c r="BN638" s="61"/>
      <c r="BO638" s="61"/>
      <c r="BP638" s="61"/>
      <c r="CT638" s="61"/>
      <c r="CU638" s="61"/>
      <c r="CV638" s="61"/>
      <c r="CW638" s="61"/>
      <c r="CX638" s="61"/>
    </row>
    <row r="639" spans="1:102" ht="15.75" customHeight="1">
      <c r="A639" s="61"/>
      <c r="B639" s="61"/>
      <c r="C639" s="61"/>
      <c r="D639" s="61"/>
      <c r="AX639" s="61"/>
      <c r="AY639" s="61"/>
      <c r="AZ639" s="61"/>
      <c r="BN639" s="61"/>
      <c r="BO639" s="61"/>
      <c r="BP639" s="61"/>
      <c r="CT639" s="61"/>
      <c r="CU639" s="61"/>
      <c r="CV639" s="61"/>
      <c r="CW639" s="61"/>
      <c r="CX639" s="61"/>
    </row>
    <row r="640" spans="1:102" ht="15.75" customHeight="1">
      <c r="A640" s="61"/>
      <c r="B640" s="61"/>
      <c r="C640" s="61"/>
      <c r="D640" s="61"/>
      <c r="AX640" s="61"/>
      <c r="AY640" s="61"/>
      <c r="AZ640" s="61"/>
      <c r="BN640" s="61"/>
      <c r="BO640" s="61"/>
      <c r="BP640" s="61"/>
      <c r="CT640" s="61"/>
      <c r="CU640" s="61"/>
      <c r="CV640" s="61"/>
      <c r="CW640" s="61"/>
      <c r="CX640" s="61"/>
    </row>
    <row r="641" spans="1:102" ht="15.75" customHeight="1">
      <c r="A641" s="61"/>
      <c r="B641" s="61"/>
      <c r="C641" s="61"/>
      <c r="D641" s="61"/>
      <c r="AX641" s="61"/>
      <c r="AY641" s="61"/>
      <c r="AZ641" s="61"/>
      <c r="BN641" s="61"/>
      <c r="BO641" s="61"/>
      <c r="BP641" s="61"/>
      <c r="CT641" s="61"/>
      <c r="CU641" s="61"/>
      <c r="CV641" s="61"/>
      <c r="CW641" s="61"/>
      <c r="CX641" s="61"/>
    </row>
    <row r="642" spans="1:102" ht="15.75" customHeight="1">
      <c r="A642" s="61"/>
      <c r="B642" s="61"/>
      <c r="C642" s="61"/>
      <c r="D642" s="61"/>
      <c r="AX642" s="61"/>
      <c r="AY642" s="61"/>
      <c r="AZ642" s="61"/>
      <c r="BN642" s="61"/>
      <c r="BO642" s="61"/>
      <c r="BP642" s="61"/>
      <c r="CT642" s="61"/>
      <c r="CU642" s="61"/>
      <c r="CV642" s="61"/>
      <c r="CW642" s="61"/>
      <c r="CX642" s="61"/>
    </row>
    <row r="643" spans="1:102" ht="15.75" customHeight="1">
      <c r="A643" s="61"/>
      <c r="B643" s="61"/>
      <c r="C643" s="61"/>
      <c r="D643" s="61"/>
      <c r="AX643" s="61"/>
      <c r="AY643" s="61"/>
      <c r="AZ643" s="61"/>
      <c r="BN643" s="61"/>
      <c r="BO643" s="61"/>
      <c r="BP643" s="61"/>
      <c r="CT643" s="61"/>
      <c r="CU643" s="61"/>
      <c r="CV643" s="61"/>
      <c r="CW643" s="61"/>
      <c r="CX643" s="61"/>
    </row>
    <row r="644" spans="1:102" ht="15.75" customHeight="1">
      <c r="A644" s="61"/>
      <c r="B644" s="61"/>
      <c r="C644" s="61"/>
      <c r="D644" s="61"/>
      <c r="AX644" s="61"/>
      <c r="AY644" s="61"/>
      <c r="AZ644" s="61"/>
      <c r="BN644" s="61"/>
      <c r="BO644" s="61"/>
      <c r="BP644" s="61"/>
      <c r="CT644" s="61"/>
      <c r="CU644" s="61"/>
      <c r="CV644" s="61"/>
      <c r="CW644" s="61"/>
      <c r="CX644" s="61"/>
    </row>
    <row r="645" spans="1:102" ht="15.75" customHeight="1">
      <c r="A645" s="61"/>
      <c r="B645" s="61"/>
      <c r="C645" s="61"/>
      <c r="D645" s="61"/>
      <c r="AX645" s="61"/>
      <c r="AY645" s="61"/>
      <c r="AZ645" s="61"/>
      <c r="BN645" s="61"/>
      <c r="BO645" s="61"/>
      <c r="BP645" s="61"/>
      <c r="CT645" s="61"/>
      <c r="CU645" s="61"/>
      <c r="CV645" s="61"/>
      <c r="CW645" s="61"/>
      <c r="CX645" s="61"/>
    </row>
    <row r="646" spans="1:102" ht="15.75" customHeight="1">
      <c r="A646" s="61"/>
      <c r="B646" s="61"/>
      <c r="C646" s="61"/>
      <c r="D646" s="61"/>
      <c r="AX646" s="61"/>
      <c r="AY646" s="61"/>
      <c r="AZ646" s="61"/>
      <c r="BN646" s="61"/>
      <c r="BO646" s="61"/>
      <c r="BP646" s="61"/>
      <c r="CT646" s="61"/>
      <c r="CU646" s="61"/>
      <c r="CV646" s="61"/>
      <c r="CW646" s="61"/>
      <c r="CX646" s="61"/>
    </row>
    <row r="647" spans="1:102" ht="15.75" customHeight="1">
      <c r="A647" s="61"/>
      <c r="B647" s="61"/>
      <c r="C647" s="61"/>
      <c r="D647" s="61"/>
      <c r="AX647" s="61"/>
      <c r="AY647" s="61"/>
      <c r="AZ647" s="61"/>
      <c r="BN647" s="61"/>
      <c r="BO647" s="61"/>
      <c r="BP647" s="61"/>
      <c r="CT647" s="61"/>
      <c r="CU647" s="61"/>
      <c r="CV647" s="61"/>
      <c r="CW647" s="61"/>
      <c r="CX647" s="61"/>
    </row>
    <row r="648" spans="1:102" ht="15.75" customHeight="1">
      <c r="A648" s="61"/>
      <c r="B648" s="61"/>
      <c r="C648" s="61"/>
      <c r="D648" s="61"/>
      <c r="AX648" s="61"/>
      <c r="AY648" s="61"/>
      <c r="AZ648" s="61"/>
      <c r="BN648" s="61"/>
      <c r="BO648" s="61"/>
      <c r="BP648" s="61"/>
      <c r="CT648" s="61"/>
      <c r="CU648" s="61"/>
      <c r="CV648" s="61"/>
      <c r="CW648" s="61"/>
      <c r="CX648" s="61"/>
    </row>
    <row r="649" spans="1:102" ht="15.75" customHeight="1">
      <c r="A649" s="61"/>
      <c r="B649" s="61"/>
      <c r="C649" s="61"/>
      <c r="D649" s="61"/>
      <c r="AX649" s="61"/>
      <c r="AY649" s="61"/>
      <c r="AZ649" s="61"/>
      <c r="BN649" s="61"/>
      <c r="BO649" s="61"/>
      <c r="BP649" s="61"/>
      <c r="CT649" s="61"/>
      <c r="CU649" s="61"/>
      <c r="CV649" s="61"/>
      <c r="CW649" s="61"/>
      <c r="CX649" s="61"/>
    </row>
    <row r="650" spans="1:102" ht="15.75" customHeight="1">
      <c r="A650" s="61"/>
      <c r="B650" s="61"/>
      <c r="C650" s="61"/>
      <c r="D650" s="61"/>
      <c r="AX650" s="61"/>
      <c r="AY650" s="61"/>
      <c r="AZ650" s="61"/>
      <c r="BN650" s="61"/>
      <c r="BO650" s="61"/>
      <c r="BP650" s="61"/>
      <c r="CT650" s="61"/>
      <c r="CU650" s="61"/>
      <c r="CV650" s="61"/>
      <c r="CW650" s="61"/>
      <c r="CX650" s="61"/>
    </row>
    <row r="651" spans="1:102" ht="15.75" customHeight="1">
      <c r="A651" s="61"/>
      <c r="B651" s="61"/>
      <c r="C651" s="61"/>
      <c r="D651" s="61"/>
      <c r="AX651" s="61"/>
      <c r="AY651" s="61"/>
      <c r="AZ651" s="61"/>
      <c r="BN651" s="61"/>
      <c r="BO651" s="61"/>
      <c r="BP651" s="61"/>
      <c r="CT651" s="61"/>
      <c r="CU651" s="61"/>
      <c r="CV651" s="61"/>
      <c r="CW651" s="61"/>
      <c r="CX651" s="61"/>
    </row>
    <row r="652" spans="1:102" ht="15.75" customHeight="1">
      <c r="A652" s="61"/>
      <c r="B652" s="61"/>
      <c r="C652" s="61"/>
      <c r="D652" s="61"/>
      <c r="AX652" s="61"/>
      <c r="AY652" s="61"/>
      <c r="AZ652" s="61"/>
      <c r="BN652" s="61"/>
      <c r="BO652" s="61"/>
      <c r="BP652" s="61"/>
      <c r="CT652" s="61"/>
      <c r="CU652" s="61"/>
      <c r="CV652" s="61"/>
      <c r="CW652" s="61"/>
      <c r="CX652" s="61"/>
    </row>
    <row r="653" spans="1:102" ht="15.75" customHeight="1">
      <c r="A653" s="61"/>
      <c r="B653" s="61"/>
      <c r="C653" s="61"/>
      <c r="D653" s="61"/>
      <c r="AX653" s="61"/>
      <c r="AY653" s="61"/>
      <c r="AZ653" s="61"/>
      <c r="BN653" s="61"/>
      <c r="BO653" s="61"/>
      <c r="BP653" s="61"/>
      <c r="CT653" s="61"/>
      <c r="CU653" s="61"/>
      <c r="CV653" s="61"/>
      <c r="CW653" s="61"/>
      <c r="CX653" s="61"/>
    </row>
    <row r="654" spans="1:102" ht="15.75" customHeight="1">
      <c r="A654" s="61"/>
      <c r="B654" s="61"/>
      <c r="C654" s="61"/>
      <c r="D654" s="61"/>
      <c r="AX654" s="61"/>
      <c r="AY654" s="61"/>
      <c r="AZ654" s="61"/>
      <c r="BN654" s="61"/>
      <c r="BO654" s="61"/>
      <c r="BP654" s="61"/>
      <c r="CT654" s="61"/>
      <c r="CU654" s="61"/>
      <c r="CV654" s="61"/>
      <c r="CW654" s="61"/>
      <c r="CX654" s="61"/>
    </row>
    <row r="655" spans="1:102" ht="15.75" customHeight="1">
      <c r="A655" s="61"/>
      <c r="B655" s="61"/>
      <c r="C655" s="61"/>
      <c r="D655" s="61"/>
      <c r="AX655" s="61"/>
      <c r="AY655" s="61"/>
      <c r="AZ655" s="61"/>
      <c r="BN655" s="61"/>
      <c r="BO655" s="61"/>
      <c r="BP655" s="61"/>
      <c r="CT655" s="61"/>
      <c r="CU655" s="61"/>
      <c r="CV655" s="61"/>
      <c r="CW655" s="61"/>
      <c r="CX655" s="61"/>
    </row>
    <row r="656" spans="1:102" ht="15.75" customHeight="1">
      <c r="A656" s="61"/>
      <c r="B656" s="61"/>
      <c r="C656" s="61"/>
      <c r="D656" s="61"/>
      <c r="AX656" s="61"/>
      <c r="AY656" s="61"/>
      <c r="AZ656" s="61"/>
      <c r="BN656" s="61"/>
      <c r="BO656" s="61"/>
      <c r="BP656" s="61"/>
      <c r="CT656" s="61"/>
      <c r="CU656" s="61"/>
      <c r="CV656" s="61"/>
      <c r="CW656" s="61"/>
      <c r="CX656" s="61"/>
    </row>
    <row r="657" spans="1:102" ht="15.75" customHeight="1">
      <c r="A657" s="61"/>
      <c r="B657" s="61"/>
      <c r="C657" s="61"/>
      <c r="D657" s="61"/>
      <c r="AX657" s="61"/>
      <c r="AY657" s="61"/>
      <c r="AZ657" s="61"/>
      <c r="BN657" s="61"/>
      <c r="BO657" s="61"/>
      <c r="BP657" s="61"/>
      <c r="CT657" s="61"/>
      <c r="CU657" s="61"/>
      <c r="CV657" s="61"/>
      <c r="CW657" s="61"/>
      <c r="CX657" s="61"/>
    </row>
    <row r="658" spans="1:102" ht="15.75" customHeight="1">
      <c r="A658" s="61"/>
      <c r="B658" s="61"/>
      <c r="C658" s="61"/>
      <c r="D658" s="61"/>
      <c r="AX658" s="61"/>
      <c r="AY658" s="61"/>
      <c r="AZ658" s="61"/>
      <c r="BN658" s="61"/>
      <c r="BO658" s="61"/>
      <c r="BP658" s="61"/>
      <c r="CT658" s="61"/>
      <c r="CU658" s="61"/>
      <c r="CV658" s="61"/>
      <c r="CW658" s="61"/>
      <c r="CX658" s="61"/>
    </row>
    <row r="659" spans="1:102" ht="15.75" customHeight="1">
      <c r="A659" s="61"/>
      <c r="B659" s="61"/>
      <c r="C659" s="61"/>
      <c r="D659" s="61"/>
      <c r="AX659" s="61"/>
      <c r="AY659" s="61"/>
      <c r="AZ659" s="61"/>
      <c r="BN659" s="61"/>
      <c r="BO659" s="61"/>
      <c r="BP659" s="61"/>
      <c r="CT659" s="61"/>
      <c r="CU659" s="61"/>
      <c r="CV659" s="61"/>
      <c r="CW659" s="61"/>
      <c r="CX659" s="61"/>
    </row>
    <row r="660" spans="1:102" ht="15.75" customHeight="1">
      <c r="A660" s="61"/>
      <c r="B660" s="61"/>
      <c r="C660" s="61"/>
      <c r="D660" s="61"/>
      <c r="AX660" s="61"/>
      <c r="AY660" s="61"/>
      <c r="AZ660" s="61"/>
      <c r="BN660" s="61"/>
      <c r="BO660" s="61"/>
      <c r="BP660" s="61"/>
      <c r="CT660" s="61"/>
      <c r="CU660" s="61"/>
      <c r="CV660" s="61"/>
      <c r="CW660" s="61"/>
      <c r="CX660" s="61"/>
    </row>
    <row r="661" spans="1:102" ht="15.75" customHeight="1">
      <c r="A661" s="61"/>
      <c r="B661" s="61"/>
      <c r="C661" s="61"/>
      <c r="D661" s="61"/>
      <c r="AX661" s="61"/>
      <c r="AY661" s="61"/>
      <c r="AZ661" s="61"/>
      <c r="BN661" s="61"/>
      <c r="BO661" s="61"/>
      <c r="BP661" s="61"/>
      <c r="CT661" s="61"/>
      <c r="CU661" s="61"/>
      <c r="CV661" s="61"/>
      <c r="CW661" s="61"/>
      <c r="CX661" s="61"/>
    </row>
    <row r="662" spans="1:102" ht="15.75" customHeight="1">
      <c r="A662" s="61"/>
      <c r="B662" s="61"/>
      <c r="C662" s="61"/>
      <c r="D662" s="61"/>
      <c r="AX662" s="61"/>
      <c r="AY662" s="61"/>
      <c r="AZ662" s="61"/>
      <c r="BN662" s="61"/>
      <c r="BO662" s="61"/>
      <c r="BP662" s="61"/>
      <c r="CT662" s="61"/>
      <c r="CU662" s="61"/>
      <c r="CV662" s="61"/>
      <c r="CW662" s="61"/>
      <c r="CX662" s="61"/>
    </row>
    <row r="663" spans="1:102" ht="15.75" customHeight="1">
      <c r="A663" s="61"/>
      <c r="B663" s="61"/>
      <c r="C663" s="61"/>
      <c r="D663" s="61"/>
      <c r="AX663" s="61"/>
      <c r="AY663" s="61"/>
      <c r="AZ663" s="61"/>
      <c r="BN663" s="61"/>
      <c r="BO663" s="61"/>
      <c r="BP663" s="61"/>
      <c r="CT663" s="61"/>
      <c r="CU663" s="61"/>
      <c r="CV663" s="61"/>
      <c r="CW663" s="61"/>
      <c r="CX663" s="61"/>
    </row>
    <row r="664" spans="1:102" ht="15.75" customHeight="1">
      <c r="A664" s="61"/>
      <c r="B664" s="61"/>
      <c r="C664" s="61"/>
      <c r="D664" s="61"/>
      <c r="AX664" s="61"/>
      <c r="AY664" s="61"/>
      <c r="AZ664" s="61"/>
      <c r="BN664" s="61"/>
      <c r="BO664" s="61"/>
      <c r="BP664" s="61"/>
      <c r="CT664" s="61"/>
      <c r="CU664" s="61"/>
      <c r="CV664" s="61"/>
      <c r="CW664" s="61"/>
      <c r="CX664" s="61"/>
    </row>
    <row r="665" spans="1:102" ht="15.75" customHeight="1">
      <c r="A665" s="61"/>
      <c r="B665" s="61"/>
      <c r="C665" s="61"/>
      <c r="D665" s="61"/>
      <c r="AX665" s="61"/>
      <c r="AY665" s="61"/>
      <c r="AZ665" s="61"/>
      <c r="BN665" s="61"/>
      <c r="BO665" s="61"/>
      <c r="BP665" s="61"/>
      <c r="CT665" s="61"/>
      <c r="CU665" s="61"/>
      <c r="CV665" s="61"/>
      <c r="CW665" s="61"/>
      <c r="CX665" s="61"/>
    </row>
    <row r="666" spans="1:102" ht="15.75" customHeight="1">
      <c r="A666" s="61"/>
      <c r="B666" s="61"/>
      <c r="C666" s="61"/>
      <c r="D666" s="61"/>
      <c r="AX666" s="61"/>
      <c r="AY666" s="61"/>
      <c r="AZ666" s="61"/>
      <c r="BN666" s="61"/>
      <c r="BO666" s="61"/>
      <c r="BP666" s="61"/>
      <c r="CT666" s="61"/>
      <c r="CU666" s="61"/>
      <c r="CV666" s="61"/>
      <c r="CW666" s="61"/>
      <c r="CX666" s="61"/>
    </row>
    <row r="667" spans="1:102" ht="15.75" customHeight="1">
      <c r="A667" s="61"/>
      <c r="B667" s="61"/>
      <c r="C667" s="61"/>
      <c r="D667" s="61"/>
      <c r="AX667" s="61"/>
      <c r="AY667" s="61"/>
      <c r="AZ667" s="61"/>
      <c r="BN667" s="61"/>
      <c r="BO667" s="61"/>
      <c r="BP667" s="61"/>
      <c r="CT667" s="61"/>
      <c r="CU667" s="61"/>
      <c r="CV667" s="61"/>
      <c r="CW667" s="61"/>
      <c r="CX667" s="61"/>
    </row>
    <row r="668" spans="1:102" ht="15.75" customHeight="1">
      <c r="A668" s="61"/>
      <c r="B668" s="61"/>
      <c r="C668" s="61"/>
      <c r="D668" s="61"/>
      <c r="AX668" s="61"/>
      <c r="AY668" s="61"/>
      <c r="AZ668" s="61"/>
      <c r="BN668" s="61"/>
      <c r="BO668" s="61"/>
      <c r="BP668" s="61"/>
      <c r="CT668" s="61"/>
      <c r="CU668" s="61"/>
      <c r="CV668" s="61"/>
      <c r="CW668" s="61"/>
      <c r="CX668" s="61"/>
    </row>
    <row r="669" spans="1:102" ht="15.75" customHeight="1">
      <c r="A669" s="61"/>
      <c r="B669" s="61"/>
      <c r="C669" s="61"/>
      <c r="D669" s="61"/>
      <c r="AX669" s="61"/>
      <c r="AY669" s="61"/>
      <c r="AZ669" s="61"/>
      <c r="BN669" s="61"/>
      <c r="BO669" s="61"/>
      <c r="BP669" s="61"/>
      <c r="CT669" s="61"/>
      <c r="CU669" s="61"/>
      <c r="CV669" s="61"/>
      <c r="CW669" s="61"/>
      <c r="CX669" s="61"/>
    </row>
    <row r="670" spans="1:102" ht="15.75" customHeight="1">
      <c r="A670" s="61"/>
      <c r="B670" s="61"/>
      <c r="C670" s="61"/>
      <c r="D670" s="61"/>
      <c r="AX670" s="61"/>
      <c r="AY670" s="61"/>
      <c r="AZ670" s="61"/>
      <c r="BN670" s="61"/>
      <c r="BO670" s="61"/>
      <c r="BP670" s="61"/>
      <c r="CT670" s="61"/>
      <c r="CU670" s="61"/>
      <c r="CV670" s="61"/>
      <c r="CW670" s="61"/>
      <c r="CX670" s="61"/>
    </row>
    <row r="671" spans="1:102" ht="15.75" customHeight="1">
      <c r="A671" s="61"/>
      <c r="B671" s="61"/>
      <c r="C671" s="61"/>
      <c r="D671" s="61"/>
      <c r="AX671" s="61"/>
      <c r="AY671" s="61"/>
      <c r="AZ671" s="61"/>
      <c r="BN671" s="61"/>
      <c r="BO671" s="61"/>
      <c r="BP671" s="61"/>
      <c r="CT671" s="61"/>
      <c r="CU671" s="61"/>
      <c r="CV671" s="61"/>
      <c r="CW671" s="61"/>
      <c r="CX671" s="61"/>
    </row>
    <row r="672" spans="1:102" ht="15.75" customHeight="1">
      <c r="A672" s="61"/>
      <c r="B672" s="61"/>
      <c r="C672" s="61"/>
      <c r="D672" s="61"/>
      <c r="AX672" s="61"/>
      <c r="AY672" s="61"/>
      <c r="AZ672" s="61"/>
      <c r="BN672" s="61"/>
      <c r="BO672" s="61"/>
      <c r="BP672" s="61"/>
      <c r="CT672" s="61"/>
      <c r="CU672" s="61"/>
      <c r="CV672" s="61"/>
      <c r="CW672" s="61"/>
      <c r="CX672" s="61"/>
    </row>
    <row r="673" spans="1:102" ht="15.75" customHeight="1">
      <c r="A673" s="61"/>
      <c r="B673" s="61"/>
      <c r="C673" s="61"/>
      <c r="D673" s="61"/>
      <c r="AX673" s="61"/>
      <c r="AY673" s="61"/>
      <c r="AZ673" s="61"/>
      <c r="BN673" s="61"/>
      <c r="BO673" s="61"/>
      <c r="BP673" s="61"/>
      <c r="CT673" s="61"/>
      <c r="CU673" s="61"/>
      <c r="CV673" s="61"/>
      <c r="CW673" s="61"/>
      <c r="CX673" s="61"/>
    </row>
    <row r="674" spans="1:102" ht="15.75" customHeight="1">
      <c r="A674" s="61"/>
      <c r="B674" s="61"/>
      <c r="C674" s="61"/>
      <c r="D674" s="61"/>
      <c r="AX674" s="61"/>
      <c r="AY674" s="61"/>
      <c r="AZ674" s="61"/>
      <c r="BN674" s="61"/>
      <c r="BO674" s="61"/>
      <c r="BP674" s="61"/>
      <c r="CT674" s="61"/>
      <c r="CU674" s="61"/>
      <c r="CV674" s="61"/>
      <c r="CW674" s="61"/>
      <c r="CX674" s="61"/>
    </row>
    <row r="675" spans="1:102" ht="15.75" customHeight="1">
      <c r="A675" s="61"/>
      <c r="B675" s="61"/>
      <c r="C675" s="61"/>
      <c r="D675" s="61"/>
      <c r="AX675" s="61"/>
      <c r="AY675" s="61"/>
      <c r="AZ675" s="61"/>
      <c r="BN675" s="61"/>
      <c r="BO675" s="61"/>
      <c r="BP675" s="61"/>
      <c r="CT675" s="61"/>
      <c r="CU675" s="61"/>
      <c r="CV675" s="61"/>
      <c r="CW675" s="61"/>
      <c r="CX675" s="61"/>
    </row>
    <row r="676" spans="1:102" ht="15.75" customHeight="1">
      <c r="A676" s="61"/>
      <c r="B676" s="61"/>
      <c r="C676" s="61"/>
      <c r="D676" s="61"/>
      <c r="AX676" s="61"/>
      <c r="AY676" s="61"/>
      <c r="AZ676" s="61"/>
      <c r="BN676" s="61"/>
      <c r="BO676" s="61"/>
      <c r="BP676" s="61"/>
      <c r="CT676" s="61"/>
      <c r="CU676" s="61"/>
      <c r="CV676" s="61"/>
      <c r="CW676" s="61"/>
      <c r="CX676" s="61"/>
    </row>
    <row r="677" spans="1:102" ht="15.75" customHeight="1">
      <c r="A677" s="61"/>
      <c r="B677" s="61"/>
      <c r="C677" s="61"/>
      <c r="D677" s="61"/>
      <c r="AX677" s="61"/>
      <c r="AY677" s="61"/>
      <c r="AZ677" s="61"/>
      <c r="BN677" s="61"/>
      <c r="BO677" s="61"/>
      <c r="BP677" s="61"/>
      <c r="CT677" s="61"/>
      <c r="CU677" s="61"/>
      <c r="CV677" s="61"/>
      <c r="CW677" s="61"/>
      <c r="CX677" s="61"/>
    </row>
    <row r="678" spans="1:102" ht="15.75" customHeight="1">
      <c r="A678" s="61"/>
      <c r="B678" s="61"/>
      <c r="C678" s="61"/>
      <c r="D678" s="61"/>
      <c r="AX678" s="61"/>
      <c r="AY678" s="61"/>
      <c r="AZ678" s="61"/>
      <c r="BN678" s="61"/>
      <c r="BO678" s="61"/>
      <c r="BP678" s="61"/>
      <c r="CT678" s="61"/>
      <c r="CU678" s="61"/>
      <c r="CV678" s="61"/>
      <c r="CW678" s="61"/>
      <c r="CX678" s="61"/>
    </row>
    <row r="679" spans="1:102" ht="15.75" customHeight="1">
      <c r="A679" s="61"/>
      <c r="B679" s="61"/>
      <c r="C679" s="61"/>
      <c r="D679" s="61"/>
      <c r="AX679" s="61"/>
      <c r="AY679" s="61"/>
      <c r="AZ679" s="61"/>
      <c r="BN679" s="61"/>
      <c r="BO679" s="61"/>
      <c r="BP679" s="61"/>
      <c r="CT679" s="61"/>
      <c r="CU679" s="61"/>
      <c r="CV679" s="61"/>
      <c r="CW679" s="61"/>
      <c r="CX679" s="61"/>
    </row>
    <row r="680" spans="1:102" ht="15.75" customHeight="1">
      <c r="A680" s="61"/>
      <c r="B680" s="61"/>
      <c r="C680" s="61"/>
      <c r="D680" s="61"/>
      <c r="AX680" s="61"/>
      <c r="AY680" s="61"/>
      <c r="AZ680" s="61"/>
      <c r="BN680" s="61"/>
      <c r="BO680" s="61"/>
      <c r="BP680" s="61"/>
      <c r="CT680" s="61"/>
      <c r="CU680" s="61"/>
      <c r="CV680" s="61"/>
      <c r="CW680" s="61"/>
      <c r="CX680" s="61"/>
    </row>
    <row r="681" spans="1:102" ht="15.75" customHeight="1">
      <c r="A681" s="61"/>
      <c r="B681" s="61"/>
      <c r="C681" s="61"/>
      <c r="D681" s="61"/>
      <c r="AX681" s="61"/>
      <c r="AY681" s="61"/>
      <c r="AZ681" s="61"/>
      <c r="BN681" s="61"/>
      <c r="BO681" s="61"/>
      <c r="BP681" s="61"/>
      <c r="CT681" s="61"/>
      <c r="CU681" s="61"/>
      <c r="CV681" s="61"/>
      <c r="CW681" s="61"/>
      <c r="CX681" s="61"/>
    </row>
    <row r="682" spans="1:102" ht="15.75" customHeight="1">
      <c r="A682" s="61"/>
      <c r="B682" s="61"/>
      <c r="C682" s="61"/>
      <c r="D682" s="61"/>
      <c r="AX682" s="61"/>
      <c r="AY682" s="61"/>
      <c r="AZ682" s="61"/>
      <c r="BN682" s="61"/>
      <c r="BO682" s="61"/>
      <c r="BP682" s="61"/>
      <c r="CT682" s="61"/>
      <c r="CU682" s="61"/>
      <c r="CV682" s="61"/>
      <c r="CW682" s="61"/>
      <c r="CX682" s="61"/>
    </row>
    <row r="683" spans="1:102" ht="15.75" customHeight="1">
      <c r="A683" s="61"/>
      <c r="B683" s="61"/>
      <c r="C683" s="61"/>
      <c r="D683" s="61"/>
      <c r="AX683" s="61"/>
      <c r="AY683" s="61"/>
      <c r="AZ683" s="61"/>
      <c r="BN683" s="61"/>
      <c r="BO683" s="61"/>
      <c r="BP683" s="61"/>
      <c r="CT683" s="61"/>
      <c r="CU683" s="61"/>
      <c r="CV683" s="61"/>
      <c r="CW683" s="61"/>
      <c r="CX683" s="61"/>
    </row>
    <row r="684" spans="1:102" ht="15.75" customHeight="1">
      <c r="A684" s="61"/>
      <c r="B684" s="61"/>
      <c r="C684" s="61"/>
      <c r="D684" s="61"/>
      <c r="AX684" s="61"/>
      <c r="AY684" s="61"/>
      <c r="AZ684" s="61"/>
      <c r="BN684" s="61"/>
      <c r="BO684" s="61"/>
      <c r="BP684" s="61"/>
      <c r="CT684" s="61"/>
      <c r="CU684" s="61"/>
      <c r="CV684" s="61"/>
      <c r="CW684" s="61"/>
      <c r="CX684" s="61"/>
    </row>
    <row r="685" spans="1:102" ht="15.75" customHeight="1">
      <c r="A685" s="61"/>
      <c r="B685" s="61"/>
      <c r="C685" s="61"/>
      <c r="D685" s="61"/>
      <c r="AX685" s="61"/>
      <c r="AY685" s="61"/>
      <c r="AZ685" s="61"/>
      <c r="BN685" s="61"/>
      <c r="BO685" s="61"/>
      <c r="BP685" s="61"/>
      <c r="CT685" s="61"/>
      <c r="CU685" s="61"/>
      <c r="CV685" s="61"/>
      <c r="CW685" s="61"/>
      <c r="CX685" s="61"/>
    </row>
    <row r="686" spans="1:102" ht="15.75" customHeight="1">
      <c r="A686" s="61"/>
      <c r="B686" s="61"/>
      <c r="C686" s="61"/>
      <c r="D686" s="61"/>
      <c r="AX686" s="61"/>
      <c r="AY686" s="61"/>
      <c r="AZ686" s="61"/>
      <c r="BN686" s="61"/>
      <c r="BO686" s="61"/>
      <c r="BP686" s="61"/>
      <c r="CT686" s="61"/>
      <c r="CU686" s="61"/>
      <c r="CV686" s="61"/>
      <c r="CW686" s="61"/>
      <c r="CX686" s="61"/>
    </row>
    <row r="687" spans="1:102" ht="15.75" customHeight="1">
      <c r="A687" s="61"/>
      <c r="B687" s="61"/>
      <c r="C687" s="61"/>
      <c r="D687" s="61"/>
      <c r="AX687" s="61"/>
      <c r="AY687" s="61"/>
      <c r="AZ687" s="61"/>
      <c r="BN687" s="61"/>
      <c r="BO687" s="61"/>
      <c r="BP687" s="61"/>
      <c r="CT687" s="61"/>
      <c r="CU687" s="61"/>
      <c r="CV687" s="61"/>
      <c r="CW687" s="61"/>
      <c r="CX687" s="61"/>
    </row>
    <row r="688" spans="1:102" ht="15.75" customHeight="1">
      <c r="A688" s="61"/>
      <c r="B688" s="61"/>
      <c r="C688" s="61"/>
      <c r="D688" s="61"/>
      <c r="AX688" s="61"/>
      <c r="AY688" s="61"/>
      <c r="AZ688" s="61"/>
      <c r="BN688" s="61"/>
      <c r="BO688" s="61"/>
      <c r="BP688" s="61"/>
      <c r="CT688" s="61"/>
      <c r="CU688" s="61"/>
      <c r="CV688" s="61"/>
      <c r="CW688" s="61"/>
      <c r="CX688" s="61"/>
    </row>
    <row r="689" spans="1:102" ht="15.75" customHeight="1">
      <c r="A689" s="61"/>
      <c r="B689" s="61"/>
      <c r="C689" s="61"/>
      <c r="D689" s="61"/>
      <c r="AX689" s="61"/>
      <c r="AY689" s="61"/>
      <c r="AZ689" s="61"/>
      <c r="BN689" s="61"/>
      <c r="BO689" s="61"/>
      <c r="BP689" s="61"/>
      <c r="CT689" s="61"/>
      <c r="CU689" s="61"/>
      <c r="CV689" s="61"/>
      <c r="CW689" s="61"/>
      <c r="CX689" s="61"/>
    </row>
    <row r="690" spans="1:102" ht="15.75" customHeight="1">
      <c r="A690" s="61"/>
      <c r="B690" s="61"/>
      <c r="C690" s="61"/>
      <c r="D690" s="61"/>
      <c r="AX690" s="61"/>
      <c r="AY690" s="61"/>
      <c r="AZ690" s="61"/>
      <c r="BN690" s="61"/>
      <c r="BO690" s="61"/>
      <c r="BP690" s="61"/>
      <c r="CT690" s="61"/>
      <c r="CU690" s="61"/>
      <c r="CV690" s="61"/>
      <c r="CW690" s="61"/>
      <c r="CX690" s="61"/>
    </row>
    <row r="691" spans="1:102" ht="15.75" customHeight="1">
      <c r="A691" s="61"/>
      <c r="B691" s="61"/>
      <c r="C691" s="61"/>
      <c r="D691" s="61"/>
      <c r="AX691" s="61"/>
      <c r="AY691" s="61"/>
      <c r="AZ691" s="61"/>
      <c r="BN691" s="61"/>
      <c r="BO691" s="61"/>
      <c r="BP691" s="61"/>
      <c r="CT691" s="61"/>
      <c r="CU691" s="61"/>
      <c r="CV691" s="61"/>
      <c r="CW691" s="61"/>
      <c r="CX691" s="61"/>
    </row>
    <row r="692" spans="1:102" ht="15.75" customHeight="1">
      <c r="A692" s="61"/>
      <c r="B692" s="61"/>
      <c r="C692" s="61"/>
      <c r="D692" s="61"/>
      <c r="AX692" s="61"/>
      <c r="AY692" s="61"/>
      <c r="AZ692" s="61"/>
      <c r="BN692" s="61"/>
      <c r="BO692" s="61"/>
      <c r="BP692" s="61"/>
      <c r="CT692" s="61"/>
      <c r="CU692" s="61"/>
      <c r="CV692" s="61"/>
      <c r="CW692" s="61"/>
      <c r="CX692" s="61"/>
    </row>
    <row r="693" spans="1:102" ht="15.75" customHeight="1">
      <c r="A693" s="61"/>
      <c r="B693" s="61"/>
      <c r="C693" s="61"/>
      <c r="D693" s="61"/>
      <c r="AX693" s="61"/>
      <c r="AY693" s="61"/>
      <c r="AZ693" s="61"/>
      <c r="BN693" s="61"/>
      <c r="BO693" s="61"/>
      <c r="BP693" s="61"/>
      <c r="CT693" s="61"/>
      <c r="CU693" s="61"/>
      <c r="CV693" s="61"/>
      <c r="CW693" s="61"/>
      <c r="CX693" s="61"/>
    </row>
    <row r="694" spans="1:102" ht="15.75" customHeight="1">
      <c r="A694" s="61"/>
      <c r="B694" s="61"/>
      <c r="C694" s="61"/>
      <c r="D694" s="61"/>
      <c r="AX694" s="61"/>
      <c r="AY694" s="61"/>
      <c r="AZ694" s="61"/>
      <c r="BN694" s="61"/>
      <c r="BO694" s="61"/>
      <c r="BP694" s="61"/>
      <c r="CT694" s="61"/>
      <c r="CU694" s="61"/>
      <c r="CV694" s="61"/>
      <c r="CW694" s="61"/>
      <c r="CX694" s="61"/>
    </row>
    <row r="695" spans="1:102" ht="15.75" customHeight="1">
      <c r="A695" s="61"/>
      <c r="B695" s="61"/>
      <c r="C695" s="61"/>
      <c r="D695" s="61"/>
      <c r="AX695" s="61"/>
      <c r="AY695" s="61"/>
      <c r="AZ695" s="61"/>
      <c r="BN695" s="61"/>
      <c r="BO695" s="61"/>
      <c r="BP695" s="61"/>
      <c r="CT695" s="61"/>
      <c r="CU695" s="61"/>
      <c r="CV695" s="61"/>
      <c r="CW695" s="61"/>
      <c r="CX695" s="61"/>
    </row>
    <row r="696" spans="1:102" ht="15.75" customHeight="1">
      <c r="A696" s="61"/>
      <c r="B696" s="61"/>
      <c r="C696" s="61"/>
      <c r="D696" s="61"/>
      <c r="AX696" s="61"/>
      <c r="AY696" s="61"/>
      <c r="AZ696" s="61"/>
      <c r="BN696" s="61"/>
      <c r="BO696" s="61"/>
      <c r="BP696" s="61"/>
      <c r="CT696" s="61"/>
      <c r="CU696" s="61"/>
      <c r="CV696" s="61"/>
      <c r="CW696" s="61"/>
      <c r="CX696" s="61"/>
    </row>
    <row r="697" spans="1:102" ht="15.75" customHeight="1">
      <c r="A697" s="61"/>
      <c r="B697" s="61"/>
      <c r="C697" s="61"/>
      <c r="D697" s="61"/>
      <c r="AX697" s="61"/>
      <c r="AY697" s="61"/>
      <c r="AZ697" s="61"/>
      <c r="BN697" s="61"/>
      <c r="BO697" s="61"/>
      <c r="BP697" s="61"/>
      <c r="CT697" s="61"/>
      <c r="CU697" s="61"/>
      <c r="CV697" s="61"/>
      <c r="CW697" s="61"/>
      <c r="CX697" s="61"/>
    </row>
    <row r="698" spans="1:102" ht="15.75" customHeight="1">
      <c r="A698" s="61"/>
      <c r="B698" s="61"/>
      <c r="C698" s="61"/>
      <c r="D698" s="61"/>
      <c r="AX698" s="61"/>
      <c r="AY698" s="61"/>
      <c r="AZ698" s="61"/>
      <c r="BN698" s="61"/>
      <c r="BO698" s="61"/>
      <c r="BP698" s="61"/>
      <c r="CT698" s="61"/>
      <c r="CU698" s="61"/>
      <c r="CV698" s="61"/>
      <c r="CW698" s="61"/>
      <c r="CX698" s="61"/>
    </row>
    <row r="699" spans="1:102" ht="15.75" customHeight="1">
      <c r="A699" s="61"/>
      <c r="B699" s="61"/>
      <c r="C699" s="61"/>
      <c r="D699" s="61"/>
      <c r="AX699" s="61"/>
      <c r="AY699" s="61"/>
      <c r="AZ699" s="61"/>
      <c r="BN699" s="61"/>
      <c r="BO699" s="61"/>
      <c r="BP699" s="61"/>
      <c r="CT699" s="61"/>
      <c r="CU699" s="61"/>
      <c r="CV699" s="61"/>
      <c r="CW699" s="61"/>
      <c r="CX699" s="61"/>
    </row>
    <row r="700" spans="1:102" ht="15.75" customHeight="1">
      <c r="A700" s="61"/>
      <c r="B700" s="61"/>
      <c r="C700" s="61"/>
      <c r="D700" s="61"/>
      <c r="AX700" s="61"/>
      <c r="AY700" s="61"/>
      <c r="AZ700" s="61"/>
      <c r="BN700" s="61"/>
      <c r="BO700" s="61"/>
      <c r="BP700" s="61"/>
      <c r="CT700" s="61"/>
      <c r="CU700" s="61"/>
      <c r="CV700" s="61"/>
      <c r="CW700" s="61"/>
      <c r="CX700" s="61"/>
    </row>
    <row r="701" spans="1:102" ht="15.75" customHeight="1">
      <c r="A701" s="61"/>
      <c r="B701" s="61"/>
      <c r="C701" s="61"/>
      <c r="D701" s="61"/>
      <c r="AX701" s="61"/>
      <c r="AY701" s="61"/>
      <c r="AZ701" s="61"/>
      <c r="BN701" s="61"/>
      <c r="BO701" s="61"/>
      <c r="BP701" s="61"/>
      <c r="CT701" s="61"/>
      <c r="CU701" s="61"/>
      <c r="CV701" s="61"/>
      <c r="CW701" s="61"/>
      <c r="CX701" s="61"/>
    </row>
    <row r="702" spans="1:102" ht="15.75" customHeight="1">
      <c r="A702" s="61"/>
      <c r="B702" s="61"/>
      <c r="C702" s="61"/>
      <c r="D702" s="61"/>
      <c r="AX702" s="61"/>
      <c r="AY702" s="61"/>
      <c r="AZ702" s="61"/>
      <c r="BN702" s="61"/>
      <c r="BO702" s="61"/>
      <c r="BP702" s="61"/>
      <c r="CT702" s="61"/>
      <c r="CU702" s="61"/>
      <c r="CV702" s="61"/>
      <c r="CW702" s="61"/>
      <c r="CX702" s="61"/>
    </row>
    <row r="703" spans="1:102" ht="15.75" customHeight="1">
      <c r="A703" s="61"/>
      <c r="B703" s="61"/>
      <c r="C703" s="61"/>
      <c r="D703" s="61"/>
      <c r="AX703" s="61"/>
      <c r="AY703" s="61"/>
      <c r="AZ703" s="61"/>
      <c r="BN703" s="61"/>
      <c r="BO703" s="61"/>
      <c r="BP703" s="61"/>
      <c r="CT703" s="61"/>
      <c r="CU703" s="61"/>
      <c r="CV703" s="61"/>
      <c r="CW703" s="61"/>
      <c r="CX703" s="61"/>
    </row>
    <row r="704" spans="1:102" ht="15.75" customHeight="1">
      <c r="A704" s="61"/>
      <c r="B704" s="61"/>
      <c r="C704" s="61"/>
      <c r="D704" s="61"/>
      <c r="AX704" s="61"/>
      <c r="AY704" s="61"/>
      <c r="AZ704" s="61"/>
      <c r="BN704" s="61"/>
      <c r="BO704" s="61"/>
      <c r="BP704" s="61"/>
      <c r="CT704" s="61"/>
      <c r="CU704" s="61"/>
      <c r="CV704" s="61"/>
      <c r="CW704" s="61"/>
      <c r="CX704" s="61"/>
    </row>
    <row r="705" spans="1:102" ht="15.75" customHeight="1">
      <c r="A705" s="61"/>
      <c r="B705" s="61"/>
      <c r="C705" s="61"/>
      <c r="D705" s="61"/>
      <c r="AX705" s="61"/>
      <c r="AY705" s="61"/>
      <c r="AZ705" s="61"/>
      <c r="BN705" s="61"/>
      <c r="BO705" s="61"/>
      <c r="BP705" s="61"/>
      <c r="CT705" s="61"/>
      <c r="CU705" s="61"/>
      <c r="CV705" s="61"/>
      <c r="CW705" s="61"/>
      <c r="CX705" s="61"/>
    </row>
    <row r="706" spans="1:102" ht="15.75" customHeight="1">
      <c r="A706" s="61"/>
      <c r="B706" s="61"/>
      <c r="C706" s="61"/>
      <c r="D706" s="61"/>
      <c r="AX706" s="61"/>
      <c r="AY706" s="61"/>
      <c r="AZ706" s="61"/>
      <c r="BN706" s="61"/>
      <c r="BO706" s="61"/>
      <c r="BP706" s="61"/>
      <c r="CT706" s="61"/>
      <c r="CU706" s="61"/>
      <c r="CV706" s="61"/>
      <c r="CW706" s="61"/>
      <c r="CX706" s="61"/>
    </row>
    <row r="707" spans="1:102" ht="15.75" customHeight="1">
      <c r="A707" s="61"/>
      <c r="B707" s="61"/>
      <c r="C707" s="61"/>
      <c r="D707" s="61"/>
      <c r="AX707" s="61"/>
      <c r="AY707" s="61"/>
      <c r="AZ707" s="61"/>
      <c r="BN707" s="61"/>
      <c r="BO707" s="61"/>
      <c r="BP707" s="61"/>
      <c r="CT707" s="61"/>
      <c r="CU707" s="61"/>
      <c r="CV707" s="61"/>
      <c r="CW707" s="61"/>
      <c r="CX707" s="61"/>
    </row>
    <row r="708" spans="1:102" ht="15.75" customHeight="1">
      <c r="A708" s="61"/>
      <c r="B708" s="61"/>
      <c r="C708" s="61"/>
      <c r="D708" s="61"/>
      <c r="AX708" s="61"/>
      <c r="AY708" s="61"/>
      <c r="AZ708" s="61"/>
      <c r="BN708" s="61"/>
      <c r="BO708" s="61"/>
      <c r="BP708" s="61"/>
      <c r="CT708" s="61"/>
      <c r="CU708" s="61"/>
      <c r="CV708" s="61"/>
      <c r="CW708" s="61"/>
      <c r="CX708" s="61"/>
    </row>
    <row r="709" spans="1:102" ht="15.75" customHeight="1">
      <c r="A709" s="61"/>
      <c r="B709" s="61"/>
      <c r="C709" s="61"/>
      <c r="D709" s="61"/>
      <c r="AX709" s="61"/>
      <c r="AY709" s="61"/>
      <c r="AZ709" s="61"/>
      <c r="BN709" s="61"/>
      <c r="BO709" s="61"/>
      <c r="BP709" s="61"/>
      <c r="CT709" s="61"/>
      <c r="CU709" s="61"/>
      <c r="CV709" s="61"/>
      <c r="CW709" s="61"/>
      <c r="CX709" s="61"/>
    </row>
    <row r="710" spans="1:102" ht="15.75" customHeight="1">
      <c r="A710" s="61"/>
      <c r="B710" s="61"/>
      <c r="C710" s="61"/>
      <c r="D710" s="61"/>
      <c r="AX710" s="61"/>
      <c r="AY710" s="61"/>
      <c r="AZ710" s="61"/>
      <c r="BN710" s="61"/>
      <c r="BO710" s="61"/>
      <c r="BP710" s="61"/>
      <c r="CT710" s="61"/>
      <c r="CU710" s="61"/>
      <c r="CV710" s="61"/>
      <c r="CW710" s="61"/>
      <c r="CX710" s="61"/>
    </row>
    <row r="711" spans="1:102" ht="15.75" customHeight="1">
      <c r="A711" s="61"/>
      <c r="B711" s="61"/>
      <c r="C711" s="61"/>
      <c r="D711" s="61"/>
      <c r="AX711" s="61"/>
      <c r="AY711" s="61"/>
      <c r="AZ711" s="61"/>
      <c r="BN711" s="61"/>
      <c r="BO711" s="61"/>
      <c r="BP711" s="61"/>
      <c r="CT711" s="61"/>
      <c r="CU711" s="61"/>
      <c r="CV711" s="61"/>
      <c r="CW711" s="61"/>
      <c r="CX711" s="61"/>
    </row>
    <row r="712" spans="1:102" ht="15.75" customHeight="1">
      <c r="A712" s="61"/>
      <c r="B712" s="61"/>
      <c r="C712" s="61"/>
      <c r="D712" s="61"/>
      <c r="AX712" s="61"/>
      <c r="AY712" s="61"/>
      <c r="AZ712" s="61"/>
      <c r="BN712" s="61"/>
      <c r="BO712" s="61"/>
      <c r="BP712" s="61"/>
      <c r="CT712" s="61"/>
      <c r="CU712" s="61"/>
      <c r="CV712" s="61"/>
      <c r="CW712" s="61"/>
      <c r="CX712" s="61"/>
    </row>
    <row r="713" spans="1:102" ht="15.75" customHeight="1">
      <c r="A713" s="61"/>
      <c r="B713" s="61"/>
      <c r="C713" s="61"/>
      <c r="D713" s="61"/>
      <c r="AX713" s="61"/>
      <c r="AY713" s="61"/>
      <c r="AZ713" s="61"/>
      <c r="BN713" s="61"/>
      <c r="BO713" s="61"/>
      <c r="BP713" s="61"/>
      <c r="CT713" s="61"/>
      <c r="CU713" s="61"/>
      <c r="CV713" s="61"/>
      <c r="CW713" s="61"/>
      <c r="CX713" s="61"/>
    </row>
    <row r="714" spans="1:102" ht="15.75" customHeight="1">
      <c r="A714" s="61"/>
      <c r="B714" s="61"/>
      <c r="C714" s="61"/>
      <c r="D714" s="61"/>
      <c r="AX714" s="61"/>
      <c r="AY714" s="61"/>
      <c r="AZ714" s="61"/>
      <c r="BN714" s="61"/>
      <c r="BO714" s="61"/>
      <c r="BP714" s="61"/>
      <c r="CT714" s="61"/>
      <c r="CU714" s="61"/>
      <c r="CV714" s="61"/>
      <c r="CW714" s="61"/>
      <c r="CX714" s="61"/>
    </row>
    <row r="715" spans="1:102" ht="15.75" customHeight="1">
      <c r="A715" s="61"/>
      <c r="B715" s="61"/>
      <c r="C715" s="61"/>
      <c r="D715" s="61"/>
      <c r="AX715" s="61"/>
      <c r="AY715" s="61"/>
      <c r="AZ715" s="61"/>
      <c r="BN715" s="61"/>
      <c r="BO715" s="61"/>
      <c r="BP715" s="61"/>
      <c r="CT715" s="61"/>
      <c r="CU715" s="61"/>
      <c r="CV715" s="61"/>
      <c r="CW715" s="61"/>
      <c r="CX715" s="61"/>
    </row>
    <row r="716" spans="1:102" ht="15.75" customHeight="1">
      <c r="A716" s="61"/>
      <c r="B716" s="61"/>
      <c r="C716" s="61"/>
      <c r="D716" s="61"/>
      <c r="AX716" s="61"/>
      <c r="AY716" s="61"/>
      <c r="AZ716" s="61"/>
      <c r="BN716" s="61"/>
      <c r="BO716" s="61"/>
      <c r="BP716" s="61"/>
      <c r="CT716" s="61"/>
      <c r="CU716" s="61"/>
      <c r="CV716" s="61"/>
      <c r="CW716" s="61"/>
      <c r="CX716" s="61"/>
    </row>
    <row r="717" spans="1:102" ht="15.75" customHeight="1">
      <c r="A717" s="61"/>
      <c r="B717" s="61"/>
      <c r="C717" s="61"/>
      <c r="D717" s="61"/>
      <c r="AX717" s="61"/>
      <c r="AY717" s="61"/>
      <c r="AZ717" s="61"/>
      <c r="BN717" s="61"/>
      <c r="BO717" s="61"/>
      <c r="BP717" s="61"/>
      <c r="CT717" s="61"/>
      <c r="CU717" s="61"/>
      <c r="CV717" s="61"/>
      <c r="CW717" s="61"/>
      <c r="CX717" s="61"/>
    </row>
    <row r="718" spans="1:102" ht="15.75" customHeight="1">
      <c r="A718" s="61"/>
      <c r="B718" s="61"/>
      <c r="C718" s="61"/>
      <c r="D718" s="61"/>
      <c r="AX718" s="61"/>
      <c r="AY718" s="61"/>
      <c r="AZ718" s="61"/>
      <c r="BN718" s="61"/>
      <c r="BO718" s="61"/>
      <c r="BP718" s="61"/>
      <c r="CT718" s="61"/>
      <c r="CU718" s="61"/>
      <c r="CV718" s="61"/>
      <c r="CW718" s="61"/>
      <c r="CX718" s="61"/>
    </row>
    <row r="719" spans="1:102" ht="15.75" customHeight="1">
      <c r="A719" s="61"/>
      <c r="B719" s="61"/>
      <c r="C719" s="61"/>
      <c r="D719" s="61"/>
      <c r="AX719" s="61"/>
      <c r="AY719" s="61"/>
      <c r="AZ719" s="61"/>
      <c r="BN719" s="61"/>
      <c r="BO719" s="61"/>
      <c r="BP719" s="61"/>
      <c r="CT719" s="61"/>
      <c r="CU719" s="61"/>
      <c r="CV719" s="61"/>
      <c r="CW719" s="61"/>
      <c r="CX719" s="61"/>
    </row>
    <row r="720" spans="1:102" ht="15.75" customHeight="1">
      <c r="A720" s="61"/>
      <c r="B720" s="61"/>
      <c r="C720" s="61"/>
      <c r="D720" s="61"/>
      <c r="AX720" s="61"/>
      <c r="AY720" s="61"/>
      <c r="AZ720" s="61"/>
      <c r="BN720" s="61"/>
      <c r="BO720" s="61"/>
      <c r="BP720" s="61"/>
      <c r="CT720" s="61"/>
      <c r="CU720" s="61"/>
      <c r="CV720" s="61"/>
      <c r="CW720" s="61"/>
      <c r="CX720" s="61"/>
    </row>
    <row r="721" spans="1:102" ht="15.75" customHeight="1">
      <c r="A721" s="61"/>
      <c r="B721" s="61"/>
      <c r="C721" s="61"/>
      <c r="D721" s="61"/>
      <c r="AX721" s="61"/>
      <c r="AY721" s="61"/>
      <c r="AZ721" s="61"/>
      <c r="BN721" s="61"/>
      <c r="BO721" s="61"/>
      <c r="BP721" s="61"/>
      <c r="CT721" s="61"/>
      <c r="CU721" s="61"/>
      <c r="CV721" s="61"/>
      <c r="CW721" s="61"/>
      <c r="CX721" s="61"/>
    </row>
    <row r="722" spans="1:102" ht="15.75" customHeight="1">
      <c r="A722" s="61"/>
      <c r="B722" s="61"/>
      <c r="C722" s="61"/>
      <c r="D722" s="61"/>
      <c r="AX722" s="61"/>
      <c r="AY722" s="61"/>
      <c r="AZ722" s="61"/>
      <c r="BN722" s="61"/>
      <c r="BO722" s="61"/>
      <c r="BP722" s="61"/>
      <c r="CT722" s="61"/>
      <c r="CU722" s="61"/>
      <c r="CV722" s="61"/>
      <c r="CW722" s="61"/>
      <c r="CX722" s="61"/>
    </row>
    <row r="723" spans="1:102" ht="15.75" customHeight="1">
      <c r="A723" s="61"/>
      <c r="B723" s="61"/>
      <c r="C723" s="61"/>
      <c r="D723" s="61"/>
      <c r="AX723" s="61"/>
      <c r="AY723" s="61"/>
      <c r="AZ723" s="61"/>
      <c r="BN723" s="61"/>
      <c r="BO723" s="61"/>
      <c r="BP723" s="61"/>
      <c r="CT723" s="61"/>
      <c r="CU723" s="61"/>
      <c r="CV723" s="61"/>
      <c r="CW723" s="61"/>
      <c r="CX723" s="61"/>
    </row>
    <row r="724" spans="1:102" ht="15.75" customHeight="1">
      <c r="A724" s="61"/>
      <c r="B724" s="61"/>
      <c r="C724" s="61"/>
      <c r="D724" s="61"/>
      <c r="AX724" s="61"/>
      <c r="AY724" s="61"/>
      <c r="AZ724" s="61"/>
      <c r="BN724" s="61"/>
      <c r="BO724" s="61"/>
      <c r="BP724" s="61"/>
      <c r="CT724" s="61"/>
      <c r="CU724" s="61"/>
      <c r="CV724" s="61"/>
      <c r="CW724" s="61"/>
      <c r="CX724" s="61"/>
    </row>
    <row r="725" spans="1:102" ht="15.75" customHeight="1">
      <c r="A725" s="61"/>
      <c r="B725" s="61"/>
      <c r="C725" s="61"/>
      <c r="D725" s="61"/>
      <c r="AX725" s="61"/>
      <c r="AY725" s="61"/>
      <c r="AZ725" s="61"/>
      <c r="BN725" s="61"/>
      <c r="BO725" s="61"/>
      <c r="BP725" s="61"/>
      <c r="CT725" s="61"/>
      <c r="CU725" s="61"/>
      <c r="CV725" s="61"/>
      <c r="CW725" s="61"/>
      <c r="CX725" s="61"/>
    </row>
    <row r="726" spans="1:102" ht="15.75" customHeight="1">
      <c r="A726" s="61"/>
      <c r="B726" s="61"/>
      <c r="C726" s="61"/>
      <c r="D726" s="61"/>
      <c r="AX726" s="61"/>
      <c r="AY726" s="61"/>
      <c r="AZ726" s="61"/>
      <c r="BN726" s="61"/>
      <c r="BO726" s="61"/>
      <c r="BP726" s="61"/>
      <c r="CT726" s="61"/>
      <c r="CU726" s="61"/>
      <c r="CV726" s="61"/>
      <c r="CW726" s="61"/>
      <c r="CX726" s="61"/>
    </row>
    <row r="727" spans="1:102" ht="15.75" customHeight="1">
      <c r="A727" s="61"/>
      <c r="B727" s="61"/>
      <c r="C727" s="61"/>
      <c r="D727" s="61"/>
      <c r="AX727" s="61"/>
      <c r="AY727" s="61"/>
      <c r="AZ727" s="61"/>
      <c r="BN727" s="61"/>
      <c r="BO727" s="61"/>
      <c r="BP727" s="61"/>
      <c r="CT727" s="61"/>
      <c r="CU727" s="61"/>
      <c r="CV727" s="61"/>
      <c r="CW727" s="61"/>
      <c r="CX727" s="61"/>
    </row>
    <row r="728" spans="1:102" ht="15.75" customHeight="1">
      <c r="A728" s="61"/>
      <c r="B728" s="61"/>
      <c r="C728" s="61"/>
      <c r="D728" s="61"/>
      <c r="AX728" s="61"/>
      <c r="AY728" s="61"/>
      <c r="AZ728" s="61"/>
      <c r="BN728" s="61"/>
      <c r="BO728" s="61"/>
      <c r="BP728" s="61"/>
      <c r="CT728" s="61"/>
      <c r="CU728" s="61"/>
      <c r="CV728" s="61"/>
      <c r="CW728" s="61"/>
      <c r="CX728" s="61"/>
    </row>
    <row r="729" spans="1:102" ht="15.75" customHeight="1">
      <c r="A729" s="61"/>
      <c r="B729" s="61"/>
      <c r="C729" s="61"/>
      <c r="D729" s="61"/>
      <c r="AX729" s="61"/>
      <c r="AY729" s="61"/>
      <c r="AZ729" s="61"/>
      <c r="BN729" s="61"/>
      <c r="BO729" s="61"/>
      <c r="BP729" s="61"/>
      <c r="CT729" s="61"/>
      <c r="CU729" s="61"/>
      <c r="CV729" s="61"/>
      <c r="CW729" s="61"/>
      <c r="CX729" s="61"/>
    </row>
    <row r="730" spans="1:102" ht="15.75" customHeight="1">
      <c r="A730" s="61"/>
      <c r="B730" s="61"/>
      <c r="C730" s="61"/>
      <c r="D730" s="61"/>
      <c r="AX730" s="61"/>
      <c r="AY730" s="61"/>
      <c r="AZ730" s="61"/>
      <c r="BN730" s="61"/>
      <c r="BO730" s="61"/>
      <c r="BP730" s="61"/>
      <c r="CT730" s="61"/>
      <c r="CU730" s="61"/>
      <c r="CV730" s="61"/>
      <c r="CW730" s="61"/>
      <c r="CX730" s="61"/>
    </row>
    <row r="731" spans="1:102" ht="15.75" customHeight="1">
      <c r="A731" s="61"/>
      <c r="B731" s="61"/>
      <c r="C731" s="61"/>
      <c r="D731" s="61"/>
      <c r="AX731" s="61"/>
      <c r="AY731" s="61"/>
      <c r="AZ731" s="61"/>
      <c r="BN731" s="61"/>
      <c r="BO731" s="61"/>
      <c r="BP731" s="61"/>
      <c r="CT731" s="61"/>
      <c r="CU731" s="61"/>
      <c r="CV731" s="61"/>
      <c r="CW731" s="61"/>
      <c r="CX731" s="61"/>
    </row>
    <row r="732" spans="1:102" ht="15.75" customHeight="1">
      <c r="A732" s="61"/>
      <c r="B732" s="61"/>
      <c r="C732" s="61"/>
      <c r="D732" s="61"/>
      <c r="AX732" s="61"/>
      <c r="AY732" s="61"/>
      <c r="AZ732" s="61"/>
      <c r="BN732" s="61"/>
      <c r="BO732" s="61"/>
      <c r="BP732" s="61"/>
      <c r="CT732" s="61"/>
      <c r="CU732" s="61"/>
      <c r="CV732" s="61"/>
      <c r="CW732" s="61"/>
      <c r="CX732" s="61"/>
    </row>
    <row r="733" spans="1:102" ht="15.75" customHeight="1">
      <c r="A733" s="61"/>
      <c r="B733" s="61"/>
      <c r="C733" s="61"/>
      <c r="D733" s="61"/>
      <c r="AX733" s="61"/>
      <c r="AY733" s="61"/>
      <c r="AZ733" s="61"/>
      <c r="BN733" s="61"/>
      <c r="BO733" s="61"/>
      <c r="BP733" s="61"/>
      <c r="CT733" s="61"/>
      <c r="CU733" s="61"/>
      <c r="CV733" s="61"/>
      <c r="CW733" s="61"/>
      <c r="CX733" s="61"/>
    </row>
    <row r="734" spans="1:102" ht="15.75" customHeight="1">
      <c r="A734" s="61"/>
      <c r="B734" s="61"/>
      <c r="C734" s="61"/>
      <c r="D734" s="61"/>
      <c r="AX734" s="61"/>
      <c r="AY734" s="61"/>
      <c r="AZ734" s="61"/>
      <c r="BN734" s="61"/>
      <c r="BO734" s="61"/>
      <c r="BP734" s="61"/>
      <c r="CT734" s="61"/>
      <c r="CU734" s="61"/>
      <c r="CV734" s="61"/>
      <c r="CW734" s="61"/>
      <c r="CX734" s="61"/>
    </row>
    <row r="735" spans="1:102" ht="15.75" customHeight="1">
      <c r="A735" s="61"/>
      <c r="B735" s="61"/>
      <c r="C735" s="61"/>
      <c r="D735" s="61"/>
      <c r="AX735" s="61"/>
      <c r="AY735" s="61"/>
      <c r="AZ735" s="61"/>
      <c r="BN735" s="61"/>
      <c r="BO735" s="61"/>
      <c r="BP735" s="61"/>
      <c r="CT735" s="61"/>
      <c r="CU735" s="61"/>
      <c r="CV735" s="61"/>
      <c r="CW735" s="61"/>
      <c r="CX735" s="61"/>
    </row>
    <row r="736" spans="1:102" ht="15.75" customHeight="1">
      <c r="A736" s="61"/>
      <c r="B736" s="61"/>
      <c r="C736" s="61"/>
      <c r="D736" s="61"/>
      <c r="AX736" s="61"/>
      <c r="AY736" s="61"/>
      <c r="AZ736" s="61"/>
      <c r="BN736" s="61"/>
      <c r="BO736" s="61"/>
      <c r="BP736" s="61"/>
      <c r="CT736" s="61"/>
      <c r="CU736" s="61"/>
      <c r="CV736" s="61"/>
      <c r="CW736" s="61"/>
      <c r="CX736" s="61"/>
    </row>
    <row r="737" spans="1:102" ht="15.75" customHeight="1">
      <c r="A737" s="61"/>
      <c r="B737" s="61"/>
      <c r="C737" s="61"/>
      <c r="D737" s="61"/>
      <c r="AX737" s="61"/>
      <c r="AY737" s="61"/>
      <c r="AZ737" s="61"/>
      <c r="BN737" s="61"/>
      <c r="BO737" s="61"/>
      <c r="BP737" s="61"/>
      <c r="CT737" s="61"/>
      <c r="CU737" s="61"/>
      <c r="CV737" s="61"/>
      <c r="CW737" s="61"/>
      <c r="CX737" s="61"/>
    </row>
    <row r="738" spans="1:102" ht="15.75" customHeight="1">
      <c r="A738" s="61"/>
      <c r="B738" s="61"/>
      <c r="C738" s="61"/>
      <c r="D738" s="61"/>
      <c r="AX738" s="61"/>
      <c r="AY738" s="61"/>
      <c r="AZ738" s="61"/>
      <c r="BN738" s="61"/>
      <c r="BO738" s="61"/>
      <c r="BP738" s="61"/>
      <c r="CT738" s="61"/>
      <c r="CU738" s="61"/>
      <c r="CV738" s="61"/>
      <c r="CW738" s="61"/>
      <c r="CX738" s="61"/>
    </row>
    <row r="739" spans="1:102" ht="15.75" customHeight="1">
      <c r="A739" s="61"/>
      <c r="B739" s="61"/>
      <c r="C739" s="61"/>
      <c r="D739" s="61"/>
      <c r="AX739" s="61"/>
      <c r="AY739" s="61"/>
      <c r="AZ739" s="61"/>
      <c r="BN739" s="61"/>
      <c r="BO739" s="61"/>
      <c r="BP739" s="61"/>
      <c r="CT739" s="61"/>
      <c r="CU739" s="61"/>
      <c r="CV739" s="61"/>
      <c r="CW739" s="61"/>
      <c r="CX739" s="61"/>
    </row>
    <row r="740" spans="1:102" ht="15.75" customHeight="1">
      <c r="A740" s="61"/>
      <c r="B740" s="61"/>
      <c r="C740" s="61"/>
      <c r="D740" s="61"/>
      <c r="AX740" s="61"/>
      <c r="AY740" s="61"/>
      <c r="AZ740" s="61"/>
      <c r="BN740" s="61"/>
      <c r="BO740" s="61"/>
      <c r="BP740" s="61"/>
      <c r="CT740" s="61"/>
      <c r="CU740" s="61"/>
      <c r="CV740" s="61"/>
      <c r="CW740" s="61"/>
      <c r="CX740" s="61"/>
    </row>
    <row r="741" spans="1:102" ht="15.75" customHeight="1">
      <c r="A741" s="61"/>
      <c r="B741" s="61"/>
      <c r="C741" s="61"/>
      <c r="D741" s="61"/>
      <c r="AX741" s="61"/>
      <c r="AY741" s="61"/>
      <c r="AZ741" s="61"/>
      <c r="BN741" s="61"/>
      <c r="BO741" s="61"/>
      <c r="BP741" s="61"/>
      <c r="CT741" s="61"/>
      <c r="CU741" s="61"/>
      <c r="CV741" s="61"/>
      <c r="CW741" s="61"/>
      <c r="CX741" s="61"/>
    </row>
    <row r="742" spans="1:102" ht="15.75" customHeight="1">
      <c r="A742" s="61"/>
      <c r="B742" s="61"/>
      <c r="C742" s="61"/>
      <c r="D742" s="61"/>
      <c r="AX742" s="61"/>
      <c r="AY742" s="61"/>
      <c r="AZ742" s="61"/>
      <c r="BN742" s="61"/>
      <c r="BO742" s="61"/>
      <c r="BP742" s="61"/>
      <c r="CT742" s="61"/>
      <c r="CU742" s="61"/>
      <c r="CV742" s="61"/>
      <c r="CW742" s="61"/>
      <c r="CX742" s="61"/>
    </row>
    <row r="743" spans="1:102" ht="15.75" customHeight="1">
      <c r="A743" s="61"/>
      <c r="B743" s="61"/>
      <c r="C743" s="61"/>
      <c r="D743" s="61"/>
      <c r="AX743" s="61"/>
      <c r="AY743" s="61"/>
      <c r="AZ743" s="61"/>
      <c r="BN743" s="61"/>
      <c r="BO743" s="61"/>
      <c r="BP743" s="61"/>
      <c r="CT743" s="61"/>
      <c r="CU743" s="61"/>
      <c r="CV743" s="61"/>
      <c r="CW743" s="61"/>
      <c r="CX743" s="61"/>
    </row>
    <row r="744" spans="1:102" ht="15.75" customHeight="1">
      <c r="A744" s="61"/>
      <c r="B744" s="61"/>
      <c r="C744" s="61"/>
      <c r="D744" s="61"/>
      <c r="AX744" s="61"/>
      <c r="AY744" s="61"/>
      <c r="AZ744" s="61"/>
      <c r="BN744" s="61"/>
      <c r="BO744" s="61"/>
      <c r="BP744" s="61"/>
      <c r="CT744" s="61"/>
      <c r="CU744" s="61"/>
      <c r="CV744" s="61"/>
      <c r="CW744" s="61"/>
      <c r="CX744" s="61"/>
    </row>
    <row r="745" spans="1:102" ht="15.75" customHeight="1">
      <c r="A745" s="61"/>
      <c r="B745" s="61"/>
      <c r="C745" s="61"/>
      <c r="D745" s="61"/>
      <c r="AX745" s="61"/>
      <c r="AY745" s="61"/>
      <c r="AZ745" s="61"/>
      <c r="BN745" s="61"/>
      <c r="BO745" s="61"/>
      <c r="BP745" s="61"/>
      <c r="CT745" s="61"/>
      <c r="CU745" s="61"/>
      <c r="CV745" s="61"/>
      <c r="CW745" s="61"/>
      <c r="CX745" s="61"/>
    </row>
    <row r="746" spans="1:102" ht="15.75" customHeight="1">
      <c r="A746" s="61"/>
      <c r="B746" s="61"/>
      <c r="C746" s="61"/>
      <c r="D746" s="61"/>
      <c r="AX746" s="61"/>
      <c r="AY746" s="61"/>
      <c r="AZ746" s="61"/>
      <c r="BN746" s="61"/>
      <c r="BO746" s="61"/>
      <c r="BP746" s="61"/>
      <c r="CT746" s="61"/>
      <c r="CU746" s="61"/>
      <c r="CV746" s="61"/>
      <c r="CW746" s="61"/>
      <c r="CX746" s="61"/>
    </row>
    <row r="747" spans="1:102" ht="15.75" customHeight="1">
      <c r="A747" s="61"/>
      <c r="B747" s="61"/>
      <c r="C747" s="61"/>
      <c r="D747" s="61"/>
      <c r="AX747" s="61"/>
      <c r="AY747" s="61"/>
      <c r="AZ747" s="61"/>
      <c r="BN747" s="61"/>
      <c r="BO747" s="61"/>
      <c r="BP747" s="61"/>
      <c r="CT747" s="61"/>
      <c r="CU747" s="61"/>
      <c r="CV747" s="61"/>
      <c r="CW747" s="61"/>
      <c r="CX747" s="61"/>
    </row>
    <row r="748" spans="1:102" ht="15.75" customHeight="1">
      <c r="A748" s="61"/>
      <c r="B748" s="61"/>
      <c r="C748" s="61"/>
      <c r="D748" s="61"/>
      <c r="AX748" s="61"/>
      <c r="AY748" s="61"/>
      <c r="AZ748" s="61"/>
      <c r="BN748" s="61"/>
      <c r="BO748" s="61"/>
      <c r="BP748" s="61"/>
      <c r="CT748" s="61"/>
      <c r="CU748" s="61"/>
      <c r="CV748" s="61"/>
      <c r="CW748" s="61"/>
      <c r="CX748" s="61"/>
    </row>
    <row r="749" spans="1:102" ht="15.75" customHeight="1">
      <c r="A749" s="61"/>
      <c r="B749" s="61"/>
      <c r="C749" s="61"/>
      <c r="D749" s="61"/>
      <c r="AX749" s="61"/>
      <c r="AY749" s="61"/>
      <c r="AZ749" s="61"/>
      <c r="BN749" s="61"/>
      <c r="BO749" s="61"/>
      <c r="BP749" s="61"/>
      <c r="CT749" s="61"/>
      <c r="CU749" s="61"/>
      <c r="CV749" s="61"/>
      <c r="CW749" s="61"/>
      <c r="CX749" s="61"/>
    </row>
    <row r="750" spans="1:102" ht="15.75" customHeight="1">
      <c r="A750" s="61"/>
      <c r="B750" s="61"/>
      <c r="C750" s="61"/>
      <c r="D750" s="61"/>
      <c r="AX750" s="61"/>
      <c r="AY750" s="61"/>
      <c r="AZ750" s="61"/>
      <c r="BN750" s="61"/>
      <c r="BO750" s="61"/>
      <c r="BP750" s="61"/>
      <c r="CT750" s="61"/>
      <c r="CU750" s="61"/>
      <c r="CV750" s="61"/>
      <c r="CW750" s="61"/>
      <c r="CX750" s="61"/>
    </row>
    <row r="751" spans="1:102" ht="15.75" customHeight="1">
      <c r="A751" s="61"/>
      <c r="B751" s="61"/>
      <c r="C751" s="61"/>
      <c r="D751" s="61"/>
      <c r="AX751" s="61"/>
      <c r="AY751" s="61"/>
      <c r="AZ751" s="61"/>
      <c r="BN751" s="61"/>
      <c r="BO751" s="61"/>
      <c r="BP751" s="61"/>
      <c r="CT751" s="61"/>
      <c r="CU751" s="61"/>
      <c r="CV751" s="61"/>
      <c r="CW751" s="61"/>
      <c r="CX751" s="61"/>
    </row>
    <row r="752" spans="1:102" ht="15.75" customHeight="1">
      <c r="A752" s="61"/>
      <c r="B752" s="61"/>
      <c r="C752" s="61"/>
      <c r="D752" s="61"/>
      <c r="AX752" s="61"/>
      <c r="AY752" s="61"/>
      <c r="AZ752" s="61"/>
      <c r="BN752" s="61"/>
      <c r="BO752" s="61"/>
      <c r="BP752" s="61"/>
      <c r="CT752" s="61"/>
      <c r="CU752" s="61"/>
      <c r="CV752" s="61"/>
      <c r="CW752" s="61"/>
      <c r="CX752" s="61"/>
    </row>
    <row r="753" spans="1:102" ht="15.75" customHeight="1">
      <c r="A753" s="61"/>
      <c r="B753" s="61"/>
      <c r="C753" s="61"/>
      <c r="D753" s="61"/>
      <c r="AX753" s="61"/>
      <c r="AY753" s="61"/>
      <c r="AZ753" s="61"/>
      <c r="BN753" s="61"/>
      <c r="BO753" s="61"/>
      <c r="BP753" s="61"/>
      <c r="CT753" s="61"/>
      <c r="CU753" s="61"/>
      <c r="CV753" s="61"/>
      <c r="CW753" s="61"/>
      <c r="CX753" s="61"/>
    </row>
    <row r="754" spans="1:102" ht="15.75" customHeight="1">
      <c r="A754" s="61"/>
      <c r="B754" s="61"/>
      <c r="C754" s="61"/>
      <c r="D754" s="61"/>
      <c r="AX754" s="61"/>
      <c r="AY754" s="61"/>
      <c r="AZ754" s="61"/>
      <c r="BN754" s="61"/>
      <c r="BO754" s="61"/>
      <c r="BP754" s="61"/>
      <c r="CT754" s="61"/>
      <c r="CU754" s="61"/>
      <c r="CV754" s="61"/>
      <c r="CW754" s="61"/>
      <c r="CX754" s="61"/>
    </row>
    <row r="755" spans="1:102" ht="15.75" customHeight="1">
      <c r="A755" s="61"/>
      <c r="B755" s="61"/>
      <c r="C755" s="61"/>
      <c r="D755" s="61"/>
      <c r="AX755" s="61"/>
      <c r="AY755" s="61"/>
      <c r="AZ755" s="61"/>
      <c r="BN755" s="61"/>
      <c r="BO755" s="61"/>
      <c r="BP755" s="61"/>
      <c r="CT755" s="61"/>
      <c r="CU755" s="61"/>
      <c r="CV755" s="61"/>
      <c r="CW755" s="61"/>
      <c r="CX755" s="61"/>
    </row>
    <row r="756" spans="1:102" ht="15.75" customHeight="1">
      <c r="A756" s="61"/>
      <c r="B756" s="61"/>
      <c r="C756" s="61"/>
      <c r="D756" s="61"/>
      <c r="AX756" s="61"/>
      <c r="AY756" s="61"/>
      <c r="AZ756" s="61"/>
      <c r="BN756" s="61"/>
      <c r="BO756" s="61"/>
      <c r="BP756" s="61"/>
      <c r="CT756" s="61"/>
      <c r="CU756" s="61"/>
      <c r="CV756" s="61"/>
      <c r="CW756" s="61"/>
      <c r="CX756" s="61"/>
    </row>
    <row r="757" spans="1:102" ht="15.75" customHeight="1">
      <c r="A757" s="61"/>
      <c r="B757" s="61"/>
      <c r="C757" s="61"/>
      <c r="D757" s="61"/>
      <c r="AX757" s="61"/>
      <c r="AY757" s="61"/>
      <c r="AZ757" s="61"/>
      <c r="BN757" s="61"/>
      <c r="BO757" s="61"/>
      <c r="BP757" s="61"/>
      <c r="CT757" s="61"/>
      <c r="CU757" s="61"/>
      <c r="CV757" s="61"/>
      <c r="CW757" s="61"/>
      <c r="CX757" s="61"/>
    </row>
    <row r="758" spans="1:102" ht="15.75" customHeight="1">
      <c r="A758" s="61"/>
      <c r="B758" s="61"/>
      <c r="C758" s="61"/>
      <c r="D758" s="61"/>
      <c r="AX758" s="61"/>
      <c r="AY758" s="61"/>
      <c r="AZ758" s="61"/>
      <c r="BN758" s="61"/>
      <c r="BO758" s="61"/>
      <c r="BP758" s="61"/>
      <c r="CT758" s="61"/>
      <c r="CU758" s="61"/>
      <c r="CV758" s="61"/>
      <c r="CW758" s="61"/>
      <c r="CX758" s="61"/>
    </row>
    <row r="759" spans="1:102" ht="15.75" customHeight="1">
      <c r="A759" s="61"/>
      <c r="B759" s="61"/>
      <c r="C759" s="61"/>
      <c r="D759" s="61"/>
      <c r="AX759" s="61"/>
      <c r="AY759" s="61"/>
      <c r="AZ759" s="61"/>
      <c r="BN759" s="61"/>
      <c r="BO759" s="61"/>
      <c r="BP759" s="61"/>
      <c r="CT759" s="61"/>
      <c r="CU759" s="61"/>
      <c r="CV759" s="61"/>
      <c r="CW759" s="61"/>
      <c r="CX759" s="61"/>
    </row>
    <row r="760" spans="1:102" ht="15.75" customHeight="1">
      <c r="A760" s="61"/>
      <c r="B760" s="61"/>
      <c r="C760" s="61"/>
      <c r="D760" s="61"/>
      <c r="AX760" s="61"/>
      <c r="AY760" s="61"/>
      <c r="AZ760" s="61"/>
      <c r="BN760" s="61"/>
      <c r="BO760" s="61"/>
      <c r="BP760" s="61"/>
      <c r="CT760" s="61"/>
      <c r="CU760" s="61"/>
      <c r="CV760" s="61"/>
      <c r="CW760" s="61"/>
      <c r="CX760" s="61"/>
    </row>
    <row r="761" spans="1:102" ht="15.75" customHeight="1">
      <c r="A761" s="61"/>
      <c r="B761" s="61"/>
      <c r="C761" s="61"/>
      <c r="D761" s="61"/>
      <c r="AX761" s="61"/>
      <c r="AY761" s="61"/>
      <c r="AZ761" s="61"/>
      <c r="BN761" s="61"/>
      <c r="BO761" s="61"/>
      <c r="BP761" s="61"/>
      <c r="CT761" s="61"/>
      <c r="CU761" s="61"/>
      <c r="CV761" s="61"/>
      <c r="CW761" s="61"/>
      <c r="CX761" s="61"/>
    </row>
    <row r="762" spans="1:102" ht="15.75" customHeight="1">
      <c r="A762" s="61"/>
      <c r="B762" s="61"/>
      <c r="C762" s="61"/>
      <c r="D762" s="61"/>
      <c r="AX762" s="61"/>
      <c r="AY762" s="61"/>
      <c r="AZ762" s="61"/>
      <c r="BN762" s="61"/>
      <c r="BO762" s="61"/>
      <c r="BP762" s="61"/>
      <c r="CT762" s="61"/>
      <c r="CU762" s="61"/>
      <c r="CV762" s="61"/>
      <c r="CW762" s="61"/>
      <c r="CX762" s="61"/>
    </row>
    <row r="763" spans="1:102" ht="15.75" customHeight="1">
      <c r="A763" s="61"/>
      <c r="B763" s="61"/>
      <c r="C763" s="61"/>
      <c r="D763" s="61"/>
      <c r="AX763" s="61"/>
      <c r="AY763" s="61"/>
      <c r="AZ763" s="61"/>
      <c r="BN763" s="61"/>
      <c r="BO763" s="61"/>
      <c r="BP763" s="61"/>
      <c r="CT763" s="61"/>
      <c r="CU763" s="61"/>
      <c r="CV763" s="61"/>
      <c r="CW763" s="61"/>
      <c r="CX763" s="61"/>
    </row>
    <row r="764" spans="1:102" ht="15.75" customHeight="1">
      <c r="A764" s="61"/>
      <c r="B764" s="61"/>
      <c r="C764" s="61"/>
      <c r="D764" s="61"/>
      <c r="AX764" s="61"/>
      <c r="AY764" s="61"/>
      <c r="AZ764" s="61"/>
      <c r="BN764" s="61"/>
      <c r="BO764" s="61"/>
      <c r="BP764" s="61"/>
      <c r="CT764" s="61"/>
      <c r="CU764" s="61"/>
      <c r="CV764" s="61"/>
      <c r="CW764" s="61"/>
      <c r="CX764" s="61"/>
    </row>
    <row r="765" spans="1:102" ht="15.75" customHeight="1">
      <c r="A765" s="61"/>
      <c r="B765" s="61"/>
      <c r="C765" s="61"/>
      <c r="D765" s="61"/>
      <c r="AX765" s="61"/>
      <c r="AY765" s="61"/>
      <c r="AZ765" s="61"/>
      <c r="BN765" s="61"/>
      <c r="BO765" s="61"/>
      <c r="BP765" s="61"/>
      <c r="CT765" s="61"/>
      <c r="CU765" s="61"/>
      <c r="CV765" s="61"/>
      <c r="CW765" s="61"/>
      <c r="CX765" s="61"/>
    </row>
    <row r="766" spans="1:102" ht="15.75" customHeight="1">
      <c r="A766" s="61"/>
      <c r="B766" s="61"/>
      <c r="C766" s="61"/>
      <c r="D766" s="61"/>
      <c r="AX766" s="61"/>
      <c r="AY766" s="61"/>
      <c r="AZ766" s="61"/>
      <c r="BN766" s="61"/>
      <c r="BO766" s="61"/>
      <c r="BP766" s="61"/>
      <c r="CT766" s="61"/>
      <c r="CU766" s="61"/>
      <c r="CV766" s="61"/>
      <c r="CW766" s="61"/>
      <c r="CX766" s="61"/>
    </row>
    <row r="767" spans="1:102" ht="15.75" customHeight="1">
      <c r="A767" s="61"/>
      <c r="B767" s="61"/>
      <c r="C767" s="61"/>
      <c r="D767" s="61"/>
      <c r="AX767" s="61"/>
      <c r="AY767" s="61"/>
      <c r="AZ767" s="61"/>
      <c r="BN767" s="61"/>
      <c r="BO767" s="61"/>
      <c r="BP767" s="61"/>
      <c r="CT767" s="61"/>
      <c r="CU767" s="61"/>
      <c r="CV767" s="61"/>
      <c r="CW767" s="61"/>
      <c r="CX767" s="61"/>
    </row>
    <row r="768" spans="1:102" ht="15.75" customHeight="1">
      <c r="A768" s="61"/>
      <c r="B768" s="61"/>
      <c r="C768" s="61"/>
      <c r="D768" s="61"/>
      <c r="AX768" s="61"/>
      <c r="AY768" s="61"/>
      <c r="AZ768" s="61"/>
      <c r="BN768" s="61"/>
      <c r="BO768" s="61"/>
      <c r="BP768" s="61"/>
      <c r="CT768" s="61"/>
      <c r="CU768" s="61"/>
      <c r="CV768" s="61"/>
      <c r="CW768" s="61"/>
      <c r="CX768" s="61"/>
    </row>
    <row r="769" spans="1:102" ht="15.75" customHeight="1">
      <c r="A769" s="61"/>
      <c r="B769" s="61"/>
      <c r="C769" s="61"/>
      <c r="D769" s="61"/>
      <c r="AX769" s="61"/>
      <c r="AY769" s="61"/>
      <c r="AZ769" s="61"/>
      <c r="BN769" s="61"/>
      <c r="BO769" s="61"/>
      <c r="BP769" s="61"/>
      <c r="CT769" s="61"/>
      <c r="CU769" s="61"/>
      <c r="CV769" s="61"/>
      <c r="CW769" s="61"/>
      <c r="CX769" s="61"/>
    </row>
    <row r="770" spans="1:102" ht="15.75" customHeight="1">
      <c r="A770" s="61"/>
      <c r="B770" s="61"/>
      <c r="C770" s="61"/>
      <c r="D770" s="61"/>
      <c r="AX770" s="61"/>
      <c r="AY770" s="61"/>
      <c r="AZ770" s="61"/>
      <c r="BN770" s="61"/>
      <c r="BO770" s="61"/>
      <c r="BP770" s="61"/>
      <c r="CT770" s="61"/>
      <c r="CU770" s="61"/>
      <c r="CV770" s="61"/>
      <c r="CW770" s="61"/>
      <c r="CX770" s="61"/>
    </row>
    <row r="771" spans="1:102" ht="15.75" customHeight="1">
      <c r="A771" s="61"/>
      <c r="B771" s="61"/>
      <c r="C771" s="61"/>
      <c r="D771" s="61"/>
      <c r="AX771" s="61"/>
      <c r="AY771" s="61"/>
      <c r="AZ771" s="61"/>
      <c r="BN771" s="61"/>
      <c r="BO771" s="61"/>
      <c r="BP771" s="61"/>
      <c r="CT771" s="61"/>
      <c r="CU771" s="61"/>
      <c r="CV771" s="61"/>
      <c r="CW771" s="61"/>
      <c r="CX771" s="61"/>
    </row>
    <row r="772" spans="1:102" ht="15.75" customHeight="1">
      <c r="A772" s="61"/>
      <c r="B772" s="61"/>
      <c r="C772" s="61"/>
      <c r="D772" s="61"/>
      <c r="AX772" s="61"/>
      <c r="AY772" s="61"/>
      <c r="AZ772" s="61"/>
      <c r="BN772" s="61"/>
      <c r="BO772" s="61"/>
      <c r="BP772" s="61"/>
      <c r="CT772" s="61"/>
      <c r="CU772" s="61"/>
      <c r="CV772" s="61"/>
      <c r="CW772" s="61"/>
      <c r="CX772" s="61"/>
    </row>
    <row r="773" spans="1:102" ht="15.75" customHeight="1">
      <c r="A773" s="61"/>
      <c r="B773" s="61"/>
      <c r="C773" s="61"/>
      <c r="D773" s="61"/>
      <c r="AX773" s="61"/>
      <c r="AY773" s="61"/>
      <c r="AZ773" s="61"/>
      <c r="BN773" s="61"/>
      <c r="BO773" s="61"/>
      <c r="BP773" s="61"/>
      <c r="CT773" s="61"/>
      <c r="CU773" s="61"/>
      <c r="CV773" s="61"/>
      <c r="CW773" s="61"/>
      <c r="CX773" s="61"/>
    </row>
    <row r="774" spans="1:102" ht="15.75" customHeight="1">
      <c r="A774" s="61"/>
      <c r="B774" s="61"/>
      <c r="C774" s="61"/>
      <c r="D774" s="61"/>
      <c r="AX774" s="61"/>
      <c r="AY774" s="61"/>
      <c r="AZ774" s="61"/>
      <c r="BN774" s="61"/>
      <c r="BO774" s="61"/>
      <c r="BP774" s="61"/>
      <c r="CT774" s="61"/>
      <c r="CU774" s="61"/>
      <c r="CV774" s="61"/>
      <c r="CW774" s="61"/>
      <c r="CX774" s="61"/>
    </row>
    <row r="775" spans="1:102" ht="15.75" customHeight="1">
      <c r="A775" s="61"/>
      <c r="B775" s="61"/>
      <c r="C775" s="61"/>
      <c r="D775" s="61"/>
      <c r="AX775" s="61"/>
      <c r="AY775" s="61"/>
      <c r="AZ775" s="61"/>
      <c r="BN775" s="61"/>
      <c r="BO775" s="61"/>
      <c r="BP775" s="61"/>
      <c r="CT775" s="61"/>
      <c r="CU775" s="61"/>
      <c r="CV775" s="61"/>
      <c r="CW775" s="61"/>
      <c r="CX775" s="61"/>
    </row>
    <row r="776" spans="1:102" ht="15.75" customHeight="1">
      <c r="A776" s="61"/>
      <c r="B776" s="61"/>
      <c r="C776" s="61"/>
      <c r="D776" s="61"/>
      <c r="AX776" s="61"/>
      <c r="AY776" s="61"/>
      <c r="AZ776" s="61"/>
      <c r="BN776" s="61"/>
      <c r="BO776" s="61"/>
      <c r="BP776" s="61"/>
      <c r="CT776" s="61"/>
      <c r="CU776" s="61"/>
      <c r="CV776" s="61"/>
      <c r="CW776" s="61"/>
      <c r="CX776" s="61"/>
    </row>
    <row r="777" spans="1:102" ht="15.75" customHeight="1">
      <c r="A777" s="61"/>
      <c r="B777" s="61"/>
      <c r="C777" s="61"/>
      <c r="D777" s="61"/>
      <c r="AX777" s="61"/>
      <c r="AY777" s="61"/>
      <c r="AZ777" s="61"/>
      <c r="BN777" s="61"/>
      <c r="BO777" s="61"/>
      <c r="BP777" s="61"/>
      <c r="CT777" s="61"/>
      <c r="CU777" s="61"/>
      <c r="CV777" s="61"/>
      <c r="CW777" s="61"/>
      <c r="CX777" s="61"/>
    </row>
    <row r="778" spans="1:102" ht="15.75" customHeight="1">
      <c r="A778" s="61"/>
      <c r="B778" s="61"/>
      <c r="C778" s="61"/>
      <c r="D778" s="61"/>
      <c r="AX778" s="61"/>
      <c r="AY778" s="61"/>
      <c r="AZ778" s="61"/>
      <c r="BN778" s="61"/>
      <c r="BO778" s="61"/>
      <c r="BP778" s="61"/>
      <c r="CT778" s="61"/>
      <c r="CU778" s="61"/>
      <c r="CV778" s="61"/>
      <c r="CW778" s="61"/>
      <c r="CX778" s="61"/>
    </row>
    <row r="779" spans="1:102" ht="15.75" customHeight="1">
      <c r="A779" s="61"/>
      <c r="B779" s="61"/>
      <c r="C779" s="61"/>
      <c r="D779" s="61"/>
      <c r="AX779" s="61"/>
      <c r="AY779" s="61"/>
      <c r="AZ779" s="61"/>
      <c r="BN779" s="61"/>
      <c r="BO779" s="61"/>
      <c r="BP779" s="61"/>
      <c r="CT779" s="61"/>
      <c r="CU779" s="61"/>
      <c r="CV779" s="61"/>
      <c r="CW779" s="61"/>
      <c r="CX779" s="61"/>
    </row>
    <row r="780" spans="1:102" ht="15.75" customHeight="1">
      <c r="A780" s="61"/>
      <c r="B780" s="61"/>
      <c r="C780" s="61"/>
      <c r="D780" s="61"/>
      <c r="AX780" s="61"/>
      <c r="AY780" s="61"/>
      <c r="AZ780" s="61"/>
      <c r="BN780" s="61"/>
      <c r="BO780" s="61"/>
      <c r="BP780" s="61"/>
      <c r="CT780" s="61"/>
      <c r="CU780" s="61"/>
      <c r="CV780" s="61"/>
      <c r="CW780" s="61"/>
      <c r="CX780" s="61"/>
    </row>
    <row r="781" spans="1:102" ht="15.75" customHeight="1">
      <c r="A781" s="61"/>
      <c r="B781" s="61"/>
      <c r="C781" s="61"/>
      <c r="D781" s="61"/>
      <c r="AX781" s="61"/>
      <c r="AY781" s="61"/>
      <c r="AZ781" s="61"/>
      <c r="BN781" s="61"/>
      <c r="BO781" s="61"/>
      <c r="BP781" s="61"/>
      <c r="CT781" s="61"/>
      <c r="CU781" s="61"/>
      <c r="CV781" s="61"/>
      <c r="CW781" s="61"/>
      <c r="CX781" s="61"/>
    </row>
    <row r="782" spans="1:102" ht="15.75" customHeight="1">
      <c r="A782" s="61"/>
      <c r="B782" s="61"/>
      <c r="C782" s="61"/>
      <c r="D782" s="61"/>
      <c r="AX782" s="61"/>
      <c r="AY782" s="61"/>
      <c r="AZ782" s="61"/>
      <c r="BN782" s="61"/>
      <c r="BO782" s="61"/>
      <c r="BP782" s="61"/>
      <c r="CT782" s="61"/>
      <c r="CU782" s="61"/>
      <c r="CV782" s="61"/>
      <c r="CW782" s="61"/>
      <c r="CX782" s="61"/>
    </row>
    <row r="783" spans="1:102" ht="15.75" customHeight="1">
      <c r="A783" s="61"/>
      <c r="B783" s="61"/>
      <c r="C783" s="61"/>
      <c r="D783" s="61"/>
      <c r="AX783" s="61"/>
      <c r="AY783" s="61"/>
      <c r="AZ783" s="61"/>
      <c r="BN783" s="61"/>
      <c r="BO783" s="61"/>
      <c r="BP783" s="61"/>
      <c r="CT783" s="61"/>
      <c r="CU783" s="61"/>
      <c r="CV783" s="61"/>
      <c r="CW783" s="61"/>
      <c r="CX783" s="61"/>
    </row>
    <row r="784" spans="1:102" ht="15.75" customHeight="1">
      <c r="A784" s="61"/>
      <c r="B784" s="61"/>
      <c r="C784" s="61"/>
      <c r="D784" s="61"/>
      <c r="AX784" s="61"/>
      <c r="AY784" s="61"/>
      <c r="AZ784" s="61"/>
      <c r="BN784" s="61"/>
      <c r="BO784" s="61"/>
      <c r="BP784" s="61"/>
      <c r="CT784" s="61"/>
      <c r="CU784" s="61"/>
      <c r="CV784" s="61"/>
      <c r="CW784" s="61"/>
      <c r="CX784" s="61"/>
    </row>
    <row r="785" spans="1:102" ht="15.75" customHeight="1">
      <c r="A785" s="61"/>
      <c r="B785" s="61"/>
      <c r="C785" s="61"/>
      <c r="D785" s="61"/>
      <c r="AX785" s="61"/>
      <c r="AY785" s="61"/>
      <c r="AZ785" s="61"/>
      <c r="BN785" s="61"/>
      <c r="BO785" s="61"/>
      <c r="BP785" s="61"/>
      <c r="CT785" s="61"/>
      <c r="CU785" s="61"/>
      <c r="CV785" s="61"/>
      <c r="CW785" s="61"/>
      <c r="CX785" s="61"/>
    </row>
    <row r="786" spans="1:102" ht="15.75" customHeight="1">
      <c r="A786" s="61"/>
      <c r="B786" s="61"/>
      <c r="C786" s="61"/>
      <c r="D786" s="61"/>
      <c r="AX786" s="61"/>
      <c r="AY786" s="61"/>
      <c r="AZ786" s="61"/>
      <c r="BN786" s="61"/>
      <c r="BO786" s="61"/>
      <c r="BP786" s="61"/>
      <c r="CT786" s="61"/>
      <c r="CU786" s="61"/>
      <c r="CV786" s="61"/>
      <c r="CW786" s="61"/>
      <c r="CX786" s="61"/>
    </row>
    <row r="787" spans="1:102" ht="15.75" customHeight="1">
      <c r="A787" s="61"/>
      <c r="B787" s="61"/>
      <c r="C787" s="61"/>
      <c r="D787" s="61"/>
      <c r="AX787" s="61"/>
      <c r="AY787" s="61"/>
      <c r="AZ787" s="61"/>
      <c r="BN787" s="61"/>
      <c r="BO787" s="61"/>
      <c r="BP787" s="61"/>
      <c r="CT787" s="61"/>
      <c r="CU787" s="61"/>
      <c r="CV787" s="61"/>
      <c r="CW787" s="61"/>
      <c r="CX787" s="61"/>
    </row>
    <row r="788" spans="1:102" ht="15.75" customHeight="1">
      <c r="A788" s="61"/>
      <c r="B788" s="61"/>
      <c r="C788" s="61"/>
      <c r="D788" s="61"/>
      <c r="AX788" s="61"/>
      <c r="AY788" s="61"/>
      <c r="AZ788" s="61"/>
      <c r="BN788" s="61"/>
      <c r="BO788" s="61"/>
      <c r="BP788" s="61"/>
      <c r="CT788" s="61"/>
      <c r="CU788" s="61"/>
      <c r="CV788" s="61"/>
      <c r="CW788" s="61"/>
      <c r="CX788" s="61"/>
    </row>
    <row r="789" spans="1:102" ht="15.75" customHeight="1">
      <c r="A789" s="61"/>
      <c r="B789" s="61"/>
      <c r="C789" s="61"/>
      <c r="D789" s="61"/>
      <c r="AX789" s="61"/>
      <c r="AY789" s="61"/>
      <c r="AZ789" s="61"/>
      <c r="BN789" s="61"/>
      <c r="BO789" s="61"/>
      <c r="BP789" s="61"/>
      <c r="CT789" s="61"/>
      <c r="CU789" s="61"/>
      <c r="CV789" s="61"/>
      <c r="CW789" s="61"/>
      <c r="CX789" s="61"/>
    </row>
    <row r="790" spans="1:102" ht="15.75" customHeight="1">
      <c r="A790" s="61"/>
      <c r="B790" s="61"/>
      <c r="C790" s="61"/>
      <c r="D790" s="61"/>
      <c r="AX790" s="61"/>
      <c r="AY790" s="61"/>
      <c r="AZ790" s="61"/>
      <c r="BN790" s="61"/>
      <c r="BO790" s="61"/>
      <c r="BP790" s="61"/>
      <c r="CT790" s="61"/>
      <c r="CU790" s="61"/>
      <c r="CV790" s="61"/>
      <c r="CW790" s="61"/>
      <c r="CX790" s="61"/>
    </row>
    <row r="791" spans="1:102" ht="15.75" customHeight="1">
      <c r="A791" s="61"/>
      <c r="B791" s="61"/>
      <c r="C791" s="61"/>
      <c r="D791" s="61"/>
      <c r="AX791" s="61"/>
      <c r="AY791" s="61"/>
      <c r="AZ791" s="61"/>
      <c r="BN791" s="61"/>
      <c r="BO791" s="61"/>
      <c r="BP791" s="61"/>
      <c r="CT791" s="61"/>
      <c r="CU791" s="61"/>
      <c r="CV791" s="61"/>
      <c r="CW791" s="61"/>
      <c r="CX791" s="61"/>
    </row>
    <row r="792" spans="1:102" ht="15.75" customHeight="1">
      <c r="A792" s="61"/>
      <c r="B792" s="61"/>
      <c r="C792" s="61"/>
      <c r="D792" s="61"/>
      <c r="AX792" s="61"/>
      <c r="AY792" s="61"/>
      <c r="AZ792" s="61"/>
      <c r="BN792" s="61"/>
      <c r="BO792" s="61"/>
      <c r="BP792" s="61"/>
      <c r="CT792" s="61"/>
      <c r="CU792" s="61"/>
      <c r="CV792" s="61"/>
      <c r="CW792" s="61"/>
      <c r="CX792" s="61"/>
    </row>
    <row r="793" spans="1:102" ht="15.75" customHeight="1">
      <c r="A793" s="61"/>
      <c r="B793" s="61"/>
      <c r="C793" s="61"/>
      <c r="D793" s="61"/>
      <c r="AX793" s="61"/>
      <c r="AY793" s="61"/>
      <c r="AZ793" s="61"/>
      <c r="BN793" s="61"/>
      <c r="BO793" s="61"/>
      <c r="BP793" s="61"/>
      <c r="CT793" s="61"/>
      <c r="CU793" s="61"/>
      <c r="CV793" s="61"/>
      <c r="CW793" s="61"/>
      <c r="CX793" s="61"/>
    </row>
    <row r="794" spans="1:102" ht="15.75" customHeight="1">
      <c r="A794" s="61"/>
      <c r="B794" s="61"/>
      <c r="C794" s="61"/>
      <c r="D794" s="61"/>
      <c r="AX794" s="61"/>
      <c r="AY794" s="61"/>
      <c r="AZ794" s="61"/>
      <c r="BN794" s="61"/>
      <c r="BO794" s="61"/>
      <c r="BP794" s="61"/>
      <c r="CT794" s="61"/>
      <c r="CU794" s="61"/>
      <c r="CV794" s="61"/>
      <c r="CW794" s="61"/>
      <c r="CX794" s="61"/>
    </row>
    <row r="795" spans="1:102" ht="15.75" customHeight="1">
      <c r="A795" s="61"/>
      <c r="B795" s="61"/>
      <c r="C795" s="61"/>
      <c r="D795" s="61"/>
      <c r="AX795" s="61"/>
      <c r="AY795" s="61"/>
      <c r="AZ795" s="61"/>
      <c r="BN795" s="61"/>
      <c r="BO795" s="61"/>
      <c r="BP795" s="61"/>
      <c r="CT795" s="61"/>
      <c r="CU795" s="61"/>
      <c r="CV795" s="61"/>
      <c r="CW795" s="61"/>
      <c r="CX795" s="61"/>
    </row>
    <row r="796" spans="1:102" ht="15.75" customHeight="1">
      <c r="A796" s="61"/>
      <c r="B796" s="61"/>
      <c r="C796" s="61"/>
      <c r="D796" s="61"/>
      <c r="AX796" s="61"/>
      <c r="AY796" s="61"/>
      <c r="AZ796" s="61"/>
      <c r="BN796" s="61"/>
      <c r="BO796" s="61"/>
      <c r="BP796" s="61"/>
      <c r="CT796" s="61"/>
      <c r="CU796" s="61"/>
      <c r="CV796" s="61"/>
      <c r="CW796" s="61"/>
      <c r="CX796" s="61"/>
    </row>
    <row r="797" spans="1:102" ht="15.75" customHeight="1">
      <c r="A797" s="61"/>
      <c r="B797" s="61"/>
      <c r="C797" s="61"/>
      <c r="D797" s="61"/>
      <c r="AX797" s="61"/>
      <c r="AY797" s="61"/>
      <c r="AZ797" s="61"/>
      <c r="BN797" s="61"/>
      <c r="BO797" s="61"/>
      <c r="BP797" s="61"/>
      <c r="CT797" s="61"/>
      <c r="CU797" s="61"/>
      <c r="CV797" s="61"/>
      <c r="CW797" s="61"/>
      <c r="CX797" s="61"/>
    </row>
    <row r="798" spans="1:102" ht="15.75" customHeight="1">
      <c r="A798" s="61"/>
      <c r="B798" s="61"/>
      <c r="C798" s="61"/>
      <c r="D798" s="61"/>
      <c r="AX798" s="61"/>
      <c r="AY798" s="61"/>
      <c r="AZ798" s="61"/>
      <c r="BN798" s="61"/>
      <c r="BO798" s="61"/>
      <c r="BP798" s="61"/>
      <c r="CT798" s="61"/>
      <c r="CU798" s="61"/>
      <c r="CV798" s="61"/>
      <c r="CW798" s="61"/>
      <c r="CX798" s="61"/>
    </row>
    <row r="799" spans="1:102" ht="15.75" customHeight="1">
      <c r="A799" s="61"/>
      <c r="B799" s="61"/>
      <c r="C799" s="61"/>
      <c r="D799" s="61"/>
      <c r="AX799" s="61"/>
      <c r="AY799" s="61"/>
      <c r="AZ799" s="61"/>
      <c r="BN799" s="61"/>
      <c r="BO799" s="61"/>
      <c r="BP799" s="61"/>
      <c r="CT799" s="61"/>
      <c r="CU799" s="61"/>
      <c r="CV799" s="61"/>
      <c r="CW799" s="61"/>
      <c r="CX799" s="61"/>
    </row>
    <row r="800" spans="1:102" ht="15.75" customHeight="1">
      <c r="A800" s="61"/>
      <c r="B800" s="61"/>
      <c r="C800" s="61"/>
      <c r="D800" s="61"/>
      <c r="AX800" s="61"/>
      <c r="AY800" s="61"/>
      <c r="AZ800" s="61"/>
      <c r="BN800" s="61"/>
      <c r="BO800" s="61"/>
      <c r="BP800" s="61"/>
      <c r="CT800" s="61"/>
      <c r="CU800" s="61"/>
      <c r="CV800" s="61"/>
      <c r="CW800" s="61"/>
      <c r="CX800" s="61"/>
    </row>
    <row r="801" spans="1:102" ht="15.75" customHeight="1">
      <c r="A801" s="61"/>
      <c r="B801" s="61"/>
      <c r="C801" s="61"/>
      <c r="D801" s="61"/>
      <c r="AX801" s="61"/>
      <c r="AY801" s="61"/>
      <c r="AZ801" s="61"/>
      <c r="BN801" s="61"/>
      <c r="BO801" s="61"/>
      <c r="BP801" s="61"/>
      <c r="CT801" s="61"/>
      <c r="CU801" s="61"/>
      <c r="CV801" s="61"/>
      <c r="CW801" s="61"/>
      <c r="CX801" s="61"/>
    </row>
    <row r="802" spans="1:102" ht="15.75" customHeight="1">
      <c r="A802" s="61"/>
      <c r="B802" s="61"/>
      <c r="C802" s="61"/>
      <c r="D802" s="61"/>
      <c r="AX802" s="61"/>
      <c r="AY802" s="61"/>
      <c r="AZ802" s="61"/>
      <c r="BN802" s="61"/>
      <c r="BO802" s="61"/>
      <c r="BP802" s="61"/>
      <c r="CT802" s="61"/>
      <c r="CU802" s="61"/>
      <c r="CV802" s="61"/>
      <c r="CW802" s="61"/>
      <c r="CX802" s="61"/>
    </row>
    <row r="803" spans="1:102" ht="15.75" customHeight="1">
      <c r="A803" s="61"/>
      <c r="B803" s="61"/>
      <c r="C803" s="61"/>
      <c r="D803" s="61"/>
      <c r="AX803" s="61"/>
      <c r="AY803" s="61"/>
      <c r="AZ803" s="61"/>
      <c r="BN803" s="61"/>
      <c r="BO803" s="61"/>
      <c r="BP803" s="61"/>
      <c r="CT803" s="61"/>
      <c r="CU803" s="61"/>
      <c r="CV803" s="61"/>
      <c r="CW803" s="61"/>
      <c r="CX803" s="61"/>
    </row>
    <row r="804" spans="1:102" ht="15.75" customHeight="1">
      <c r="A804" s="61"/>
      <c r="B804" s="61"/>
      <c r="C804" s="61"/>
      <c r="D804" s="61"/>
      <c r="AX804" s="61"/>
      <c r="AY804" s="61"/>
      <c r="AZ804" s="61"/>
      <c r="BN804" s="61"/>
      <c r="BO804" s="61"/>
      <c r="BP804" s="61"/>
      <c r="CT804" s="61"/>
      <c r="CU804" s="61"/>
      <c r="CV804" s="61"/>
      <c r="CW804" s="61"/>
      <c r="CX804" s="61"/>
    </row>
    <row r="805" spans="1:102" ht="15.75" customHeight="1">
      <c r="A805" s="61"/>
      <c r="B805" s="61"/>
      <c r="C805" s="61"/>
      <c r="D805" s="61"/>
      <c r="AX805" s="61"/>
      <c r="AY805" s="61"/>
      <c r="AZ805" s="61"/>
      <c r="BN805" s="61"/>
      <c r="BO805" s="61"/>
      <c r="BP805" s="61"/>
      <c r="CT805" s="61"/>
      <c r="CU805" s="61"/>
      <c r="CV805" s="61"/>
      <c r="CW805" s="61"/>
      <c r="CX805" s="61"/>
    </row>
    <row r="806" spans="1:102" ht="15.75" customHeight="1">
      <c r="A806" s="61"/>
      <c r="B806" s="61"/>
      <c r="C806" s="61"/>
      <c r="D806" s="61"/>
      <c r="AX806" s="61"/>
      <c r="AY806" s="61"/>
      <c r="AZ806" s="61"/>
      <c r="BN806" s="61"/>
      <c r="BO806" s="61"/>
      <c r="BP806" s="61"/>
      <c r="CT806" s="61"/>
      <c r="CU806" s="61"/>
      <c r="CV806" s="61"/>
      <c r="CW806" s="61"/>
      <c r="CX806" s="61"/>
    </row>
    <row r="807" spans="1:102" ht="15.75" customHeight="1">
      <c r="A807" s="61"/>
      <c r="B807" s="61"/>
      <c r="C807" s="61"/>
      <c r="D807" s="61"/>
      <c r="AX807" s="61"/>
      <c r="AY807" s="61"/>
      <c r="AZ807" s="61"/>
      <c r="BN807" s="61"/>
      <c r="BO807" s="61"/>
      <c r="BP807" s="61"/>
      <c r="CT807" s="61"/>
      <c r="CU807" s="61"/>
      <c r="CV807" s="61"/>
      <c r="CW807" s="61"/>
      <c r="CX807" s="61"/>
    </row>
    <row r="808" spans="1:102" ht="15.75" customHeight="1">
      <c r="A808" s="61"/>
      <c r="B808" s="61"/>
      <c r="C808" s="61"/>
      <c r="D808" s="61"/>
      <c r="AX808" s="61"/>
      <c r="AY808" s="61"/>
      <c r="AZ808" s="61"/>
      <c r="BN808" s="61"/>
      <c r="BO808" s="61"/>
      <c r="BP808" s="61"/>
      <c r="CT808" s="61"/>
      <c r="CU808" s="61"/>
      <c r="CV808" s="61"/>
      <c r="CW808" s="61"/>
      <c r="CX808" s="61"/>
    </row>
    <row r="809" spans="1:102" ht="15.75" customHeight="1">
      <c r="A809" s="61"/>
      <c r="B809" s="61"/>
      <c r="C809" s="61"/>
      <c r="D809" s="61"/>
      <c r="AX809" s="61"/>
      <c r="AY809" s="61"/>
      <c r="AZ809" s="61"/>
      <c r="BN809" s="61"/>
      <c r="BO809" s="61"/>
      <c r="BP809" s="61"/>
      <c r="CT809" s="61"/>
      <c r="CU809" s="61"/>
      <c r="CV809" s="61"/>
      <c r="CW809" s="61"/>
      <c r="CX809" s="61"/>
    </row>
    <row r="810" spans="1:102" ht="15.75" customHeight="1">
      <c r="A810" s="61"/>
      <c r="B810" s="61"/>
      <c r="C810" s="61"/>
      <c r="D810" s="61"/>
      <c r="AX810" s="61"/>
      <c r="AY810" s="61"/>
      <c r="AZ810" s="61"/>
      <c r="BN810" s="61"/>
      <c r="BO810" s="61"/>
      <c r="BP810" s="61"/>
      <c r="CT810" s="61"/>
      <c r="CU810" s="61"/>
      <c r="CV810" s="61"/>
      <c r="CW810" s="61"/>
      <c r="CX810" s="61"/>
    </row>
    <row r="811" spans="1:102" ht="15.75" customHeight="1">
      <c r="A811" s="61"/>
      <c r="B811" s="61"/>
      <c r="C811" s="61"/>
      <c r="D811" s="61"/>
      <c r="AX811" s="61"/>
      <c r="AY811" s="61"/>
      <c r="AZ811" s="61"/>
      <c r="BN811" s="61"/>
      <c r="BO811" s="61"/>
      <c r="BP811" s="61"/>
      <c r="CT811" s="61"/>
      <c r="CU811" s="61"/>
      <c r="CV811" s="61"/>
      <c r="CW811" s="61"/>
      <c r="CX811" s="61"/>
    </row>
    <row r="812" spans="1:102" ht="15.75" customHeight="1">
      <c r="A812" s="61"/>
      <c r="B812" s="61"/>
      <c r="C812" s="61"/>
      <c r="D812" s="61"/>
      <c r="AX812" s="61"/>
      <c r="AY812" s="61"/>
      <c r="AZ812" s="61"/>
      <c r="BN812" s="61"/>
      <c r="BO812" s="61"/>
      <c r="BP812" s="61"/>
      <c r="CT812" s="61"/>
      <c r="CU812" s="61"/>
      <c r="CV812" s="61"/>
      <c r="CW812" s="61"/>
      <c r="CX812" s="61"/>
    </row>
    <row r="813" spans="1:102" ht="15.75" customHeight="1">
      <c r="A813" s="61"/>
      <c r="B813" s="61"/>
      <c r="C813" s="61"/>
      <c r="D813" s="61"/>
      <c r="AX813" s="61"/>
      <c r="AY813" s="61"/>
      <c r="AZ813" s="61"/>
      <c r="BN813" s="61"/>
      <c r="BO813" s="61"/>
      <c r="BP813" s="61"/>
      <c r="CT813" s="61"/>
      <c r="CU813" s="61"/>
      <c r="CV813" s="61"/>
      <c r="CW813" s="61"/>
      <c r="CX813" s="61"/>
    </row>
    <row r="814" spans="1:102" ht="15.75" customHeight="1">
      <c r="A814" s="61"/>
      <c r="B814" s="61"/>
      <c r="C814" s="61"/>
      <c r="D814" s="61"/>
      <c r="AX814" s="61"/>
      <c r="AY814" s="61"/>
      <c r="AZ814" s="61"/>
      <c r="BN814" s="61"/>
      <c r="BO814" s="61"/>
      <c r="BP814" s="61"/>
      <c r="CT814" s="61"/>
      <c r="CU814" s="61"/>
      <c r="CV814" s="61"/>
      <c r="CW814" s="61"/>
      <c r="CX814" s="61"/>
    </row>
    <row r="815" spans="1:102" ht="15.75" customHeight="1">
      <c r="A815" s="61"/>
      <c r="B815" s="61"/>
      <c r="C815" s="61"/>
      <c r="D815" s="61"/>
      <c r="AX815" s="61"/>
      <c r="AY815" s="61"/>
      <c r="AZ815" s="61"/>
      <c r="BN815" s="61"/>
      <c r="BO815" s="61"/>
      <c r="BP815" s="61"/>
      <c r="CT815" s="61"/>
      <c r="CU815" s="61"/>
      <c r="CV815" s="61"/>
      <c r="CW815" s="61"/>
      <c r="CX815" s="61"/>
    </row>
    <row r="816" spans="1:102" ht="15.75" customHeight="1">
      <c r="A816" s="61"/>
      <c r="B816" s="61"/>
      <c r="C816" s="61"/>
      <c r="D816" s="61"/>
      <c r="AX816" s="61"/>
      <c r="AY816" s="61"/>
      <c r="AZ816" s="61"/>
      <c r="BN816" s="61"/>
      <c r="BO816" s="61"/>
      <c r="BP816" s="61"/>
      <c r="CT816" s="61"/>
      <c r="CU816" s="61"/>
      <c r="CV816" s="61"/>
      <c r="CW816" s="61"/>
      <c r="CX816" s="61"/>
    </row>
    <row r="817" spans="1:102" ht="15.75" customHeight="1">
      <c r="A817" s="61"/>
      <c r="B817" s="61"/>
      <c r="C817" s="61"/>
      <c r="D817" s="61"/>
      <c r="AX817" s="61"/>
      <c r="AY817" s="61"/>
      <c r="AZ817" s="61"/>
      <c r="BN817" s="61"/>
      <c r="BO817" s="61"/>
      <c r="BP817" s="61"/>
      <c r="CT817" s="61"/>
      <c r="CU817" s="61"/>
      <c r="CV817" s="61"/>
      <c r="CW817" s="61"/>
      <c r="CX817" s="61"/>
    </row>
    <row r="818" spans="1:102" ht="15.75" customHeight="1">
      <c r="A818" s="61"/>
      <c r="B818" s="61"/>
      <c r="C818" s="61"/>
      <c r="D818" s="61"/>
      <c r="AX818" s="61"/>
      <c r="AY818" s="61"/>
      <c r="AZ818" s="61"/>
      <c r="BN818" s="61"/>
      <c r="BO818" s="61"/>
      <c r="BP818" s="61"/>
      <c r="CT818" s="61"/>
      <c r="CU818" s="61"/>
      <c r="CV818" s="61"/>
      <c r="CW818" s="61"/>
      <c r="CX818" s="61"/>
    </row>
    <row r="819" spans="1:102" ht="15.75" customHeight="1">
      <c r="A819" s="61"/>
      <c r="B819" s="61"/>
      <c r="C819" s="61"/>
      <c r="D819" s="61"/>
      <c r="AX819" s="61"/>
      <c r="AY819" s="61"/>
      <c r="AZ819" s="61"/>
      <c r="BN819" s="61"/>
      <c r="BO819" s="61"/>
      <c r="BP819" s="61"/>
      <c r="CT819" s="61"/>
      <c r="CU819" s="61"/>
      <c r="CV819" s="61"/>
      <c r="CW819" s="61"/>
      <c r="CX819" s="61"/>
    </row>
    <row r="820" spans="1:102" ht="15.75" customHeight="1">
      <c r="A820" s="61"/>
      <c r="B820" s="61"/>
      <c r="C820" s="61"/>
      <c r="D820" s="61"/>
      <c r="AX820" s="61"/>
      <c r="AY820" s="61"/>
      <c r="AZ820" s="61"/>
      <c r="BN820" s="61"/>
      <c r="BO820" s="61"/>
      <c r="BP820" s="61"/>
      <c r="CT820" s="61"/>
      <c r="CU820" s="61"/>
      <c r="CV820" s="61"/>
      <c r="CW820" s="61"/>
      <c r="CX820" s="61"/>
    </row>
    <row r="821" spans="1:102" ht="15.75" customHeight="1">
      <c r="A821" s="61"/>
      <c r="B821" s="61"/>
      <c r="C821" s="61"/>
      <c r="D821" s="61"/>
      <c r="AX821" s="61"/>
      <c r="AY821" s="61"/>
      <c r="AZ821" s="61"/>
      <c r="BN821" s="61"/>
      <c r="BO821" s="61"/>
      <c r="BP821" s="61"/>
      <c r="CT821" s="61"/>
      <c r="CU821" s="61"/>
      <c r="CV821" s="61"/>
      <c r="CW821" s="61"/>
      <c r="CX821" s="61"/>
    </row>
    <row r="822" spans="1:102" ht="15.75" customHeight="1">
      <c r="A822" s="61"/>
      <c r="B822" s="61"/>
      <c r="C822" s="61"/>
      <c r="D822" s="61"/>
      <c r="AX822" s="61"/>
      <c r="AY822" s="61"/>
      <c r="AZ822" s="61"/>
      <c r="BN822" s="61"/>
      <c r="BO822" s="61"/>
      <c r="BP822" s="61"/>
      <c r="CT822" s="61"/>
      <c r="CU822" s="61"/>
      <c r="CV822" s="61"/>
      <c r="CW822" s="61"/>
      <c r="CX822" s="61"/>
    </row>
    <row r="823" spans="1:102" ht="15.75" customHeight="1">
      <c r="A823" s="61"/>
      <c r="B823" s="61"/>
      <c r="C823" s="61"/>
      <c r="D823" s="61"/>
      <c r="AX823" s="61"/>
      <c r="AY823" s="61"/>
      <c r="AZ823" s="61"/>
      <c r="BN823" s="61"/>
      <c r="BO823" s="61"/>
      <c r="BP823" s="61"/>
      <c r="CT823" s="61"/>
      <c r="CU823" s="61"/>
      <c r="CV823" s="61"/>
      <c r="CW823" s="61"/>
      <c r="CX823" s="61"/>
    </row>
    <row r="824" spans="1:102" ht="15.75" customHeight="1">
      <c r="A824" s="61"/>
      <c r="B824" s="61"/>
      <c r="C824" s="61"/>
      <c r="D824" s="61"/>
      <c r="AX824" s="61"/>
      <c r="AY824" s="61"/>
      <c r="AZ824" s="61"/>
      <c r="BN824" s="61"/>
      <c r="BO824" s="61"/>
      <c r="BP824" s="61"/>
      <c r="CT824" s="61"/>
      <c r="CU824" s="61"/>
      <c r="CV824" s="61"/>
      <c r="CW824" s="61"/>
      <c r="CX824" s="61"/>
    </row>
    <row r="825" spans="1:102" ht="15.75" customHeight="1">
      <c r="A825" s="61"/>
      <c r="B825" s="61"/>
      <c r="C825" s="61"/>
      <c r="D825" s="61"/>
      <c r="AX825" s="61"/>
      <c r="AY825" s="61"/>
      <c r="AZ825" s="61"/>
      <c r="BN825" s="61"/>
      <c r="BO825" s="61"/>
      <c r="BP825" s="61"/>
      <c r="CT825" s="61"/>
      <c r="CU825" s="61"/>
      <c r="CV825" s="61"/>
      <c r="CW825" s="61"/>
      <c r="CX825" s="61"/>
    </row>
    <row r="826" spans="1:102" ht="15.75" customHeight="1">
      <c r="A826" s="61"/>
      <c r="B826" s="61"/>
      <c r="C826" s="61"/>
      <c r="D826" s="61"/>
      <c r="AX826" s="61"/>
      <c r="AY826" s="61"/>
      <c r="AZ826" s="61"/>
      <c r="BN826" s="61"/>
      <c r="BO826" s="61"/>
      <c r="BP826" s="61"/>
      <c r="CT826" s="61"/>
      <c r="CU826" s="61"/>
      <c r="CV826" s="61"/>
      <c r="CW826" s="61"/>
      <c r="CX826" s="61"/>
    </row>
    <row r="827" spans="1:102" ht="15.75" customHeight="1">
      <c r="A827" s="61"/>
      <c r="B827" s="61"/>
      <c r="C827" s="61"/>
      <c r="D827" s="61"/>
      <c r="AX827" s="61"/>
      <c r="AY827" s="61"/>
      <c r="AZ827" s="61"/>
      <c r="BN827" s="61"/>
      <c r="BO827" s="61"/>
      <c r="BP827" s="61"/>
      <c r="CT827" s="61"/>
      <c r="CU827" s="61"/>
      <c r="CV827" s="61"/>
      <c r="CW827" s="61"/>
      <c r="CX827" s="61"/>
    </row>
    <row r="828" spans="1:102" ht="15.75" customHeight="1">
      <c r="A828" s="61"/>
      <c r="B828" s="61"/>
      <c r="C828" s="61"/>
      <c r="D828" s="61"/>
      <c r="AX828" s="61"/>
      <c r="AY828" s="61"/>
      <c r="AZ828" s="61"/>
      <c r="BN828" s="61"/>
      <c r="BO828" s="61"/>
      <c r="BP828" s="61"/>
      <c r="CT828" s="61"/>
      <c r="CU828" s="61"/>
      <c r="CV828" s="61"/>
      <c r="CW828" s="61"/>
      <c r="CX828" s="61"/>
    </row>
    <row r="829" spans="1:102" ht="15.75" customHeight="1">
      <c r="A829" s="61"/>
      <c r="B829" s="61"/>
      <c r="C829" s="61"/>
      <c r="D829" s="61"/>
      <c r="AX829" s="61"/>
      <c r="AY829" s="61"/>
      <c r="AZ829" s="61"/>
      <c r="BN829" s="61"/>
      <c r="BO829" s="61"/>
      <c r="BP829" s="61"/>
      <c r="CT829" s="61"/>
      <c r="CU829" s="61"/>
      <c r="CV829" s="61"/>
      <c r="CW829" s="61"/>
      <c r="CX829" s="61"/>
    </row>
    <row r="830" spans="1:102" ht="15.75" customHeight="1">
      <c r="A830" s="61"/>
      <c r="B830" s="61"/>
      <c r="C830" s="61"/>
      <c r="D830" s="61"/>
      <c r="AX830" s="61"/>
      <c r="AY830" s="61"/>
      <c r="AZ830" s="61"/>
      <c r="BN830" s="61"/>
      <c r="BO830" s="61"/>
      <c r="BP830" s="61"/>
      <c r="CT830" s="61"/>
      <c r="CU830" s="61"/>
      <c r="CV830" s="61"/>
      <c r="CW830" s="61"/>
      <c r="CX830" s="61"/>
    </row>
    <row r="831" spans="1:102" ht="15.75" customHeight="1">
      <c r="A831" s="61"/>
      <c r="B831" s="61"/>
      <c r="C831" s="61"/>
      <c r="D831" s="61"/>
      <c r="AX831" s="61"/>
      <c r="AY831" s="61"/>
      <c r="AZ831" s="61"/>
      <c r="BN831" s="61"/>
      <c r="BO831" s="61"/>
      <c r="BP831" s="61"/>
      <c r="CT831" s="61"/>
      <c r="CU831" s="61"/>
      <c r="CV831" s="61"/>
      <c r="CW831" s="61"/>
      <c r="CX831" s="61"/>
    </row>
    <row r="832" spans="1:102" ht="15.75" customHeight="1">
      <c r="A832" s="61"/>
      <c r="B832" s="61"/>
      <c r="C832" s="61"/>
      <c r="D832" s="61"/>
      <c r="AX832" s="61"/>
      <c r="AY832" s="61"/>
      <c r="AZ832" s="61"/>
      <c r="BN832" s="61"/>
      <c r="BO832" s="61"/>
      <c r="BP832" s="61"/>
      <c r="CT832" s="61"/>
      <c r="CU832" s="61"/>
      <c r="CV832" s="61"/>
      <c r="CW832" s="61"/>
      <c r="CX832" s="61"/>
    </row>
    <row r="833" spans="1:102" ht="15.75" customHeight="1">
      <c r="A833" s="61"/>
      <c r="B833" s="61"/>
      <c r="C833" s="61"/>
      <c r="D833" s="61"/>
      <c r="AX833" s="61"/>
      <c r="AY833" s="61"/>
      <c r="AZ833" s="61"/>
      <c r="BN833" s="61"/>
      <c r="BO833" s="61"/>
      <c r="BP833" s="61"/>
      <c r="CT833" s="61"/>
      <c r="CU833" s="61"/>
      <c r="CV833" s="61"/>
      <c r="CW833" s="61"/>
      <c r="CX833" s="61"/>
    </row>
    <row r="834" spans="1:102" ht="15.75" customHeight="1">
      <c r="A834" s="61"/>
      <c r="B834" s="61"/>
      <c r="C834" s="61"/>
      <c r="D834" s="61"/>
      <c r="AX834" s="61"/>
      <c r="AY834" s="61"/>
      <c r="AZ834" s="61"/>
      <c r="BN834" s="61"/>
      <c r="BO834" s="61"/>
      <c r="BP834" s="61"/>
      <c r="CT834" s="61"/>
      <c r="CU834" s="61"/>
      <c r="CV834" s="61"/>
      <c r="CW834" s="61"/>
      <c r="CX834" s="61"/>
    </row>
    <row r="835" spans="1:102" ht="15.75" customHeight="1">
      <c r="A835" s="61"/>
      <c r="B835" s="61"/>
      <c r="C835" s="61"/>
      <c r="D835" s="61"/>
      <c r="AX835" s="61"/>
      <c r="AY835" s="61"/>
      <c r="AZ835" s="61"/>
      <c r="BN835" s="61"/>
      <c r="BO835" s="61"/>
      <c r="BP835" s="61"/>
      <c r="CT835" s="61"/>
      <c r="CU835" s="61"/>
      <c r="CV835" s="61"/>
      <c r="CW835" s="61"/>
      <c r="CX835" s="61"/>
    </row>
    <row r="836" spans="1:102" ht="15.75" customHeight="1">
      <c r="A836" s="61"/>
      <c r="B836" s="61"/>
      <c r="C836" s="61"/>
      <c r="D836" s="61"/>
      <c r="AX836" s="61"/>
      <c r="AY836" s="61"/>
      <c r="AZ836" s="61"/>
      <c r="BN836" s="61"/>
      <c r="BO836" s="61"/>
      <c r="BP836" s="61"/>
      <c r="CT836" s="61"/>
      <c r="CU836" s="61"/>
      <c r="CV836" s="61"/>
      <c r="CW836" s="61"/>
      <c r="CX836" s="61"/>
    </row>
    <row r="837" spans="1:102" ht="15.75" customHeight="1">
      <c r="A837" s="61"/>
      <c r="B837" s="61"/>
      <c r="C837" s="61"/>
      <c r="D837" s="61"/>
      <c r="AX837" s="61"/>
      <c r="AY837" s="61"/>
      <c r="AZ837" s="61"/>
      <c r="BN837" s="61"/>
      <c r="BO837" s="61"/>
      <c r="BP837" s="61"/>
      <c r="CT837" s="61"/>
      <c r="CU837" s="61"/>
      <c r="CV837" s="61"/>
      <c r="CW837" s="61"/>
      <c r="CX837" s="61"/>
    </row>
    <row r="838" spans="1:102" ht="15.75" customHeight="1">
      <c r="A838" s="61"/>
      <c r="B838" s="61"/>
      <c r="C838" s="61"/>
      <c r="D838" s="61"/>
      <c r="AX838" s="61"/>
      <c r="AY838" s="61"/>
      <c r="AZ838" s="61"/>
      <c r="BN838" s="61"/>
      <c r="BO838" s="61"/>
      <c r="BP838" s="61"/>
      <c r="CT838" s="61"/>
      <c r="CU838" s="61"/>
      <c r="CV838" s="61"/>
      <c r="CW838" s="61"/>
      <c r="CX838" s="61"/>
    </row>
    <row r="839" spans="1:102" ht="15.75" customHeight="1">
      <c r="A839" s="61"/>
      <c r="B839" s="61"/>
      <c r="C839" s="61"/>
      <c r="D839" s="61"/>
      <c r="AX839" s="61"/>
      <c r="AY839" s="61"/>
      <c r="AZ839" s="61"/>
      <c r="BN839" s="61"/>
      <c r="BO839" s="61"/>
      <c r="BP839" s="61"/>
      <c r="CT839" s="61"/>
      <c r="CU839" s="61"/>
      <c r="CV839" s="61"/>
      <c r="CW839" s="61"/>
      <c r="CX839" s="61"/>
    </row>
    <row r="840" spans="1:102" ht="15.75" customHeight="1">
      <c r="A840" s="61"/>
      <c r="B840" s="61"/>
      <c r="C840" s="61"/>
      <c r="D840" s="61"/>
      <c r="AX840" s="61"/>
      <c r="AY840" s="61"/>
      <c r="AZ840" s="61"/>
      <c r="BN840" s="61"/>
      <c r="BO840" s="61"/>
      <c r="BP840" s="61"/>
      <c r="CT840" s="61"/>
      <c r="CU840" s="61"/>
      <c r="CV840" s="61"/>
      <c r="CW840" s="61"/>
      <c r="CX840" s="61"/>
    </row>
    <row r="841" spans="1:102" ht="15.75" customHeight="1">
      <c r="A841" s="61"/>
      <c r="B841" s="61"/>
      <c r="C841" s="61"/>
      <c r="D841" s="61"/>
      <c r="AX841" s="61"/>
      <c r="AY841" s="61"/>
      <c r="AZ841" s="61"/>
      <c r="BN841" s="61"/>
      <c r="BO841" s="61"/>
      <c r="BP841" s="61"/>
      <c r="CT841" s="61"/>
      <c r="CU841" s="61"/>
      <c r="CV841" s="61"/>
      <c r="CW841" s="61"/>
      <c r="CX841" s="61"/>
    </row>
    <row r="842" spans="1:102" ht="15.75" customHeight="1">
      <c r="A842" s="61"/>
      <c r="B842" s="61"/>
      <c r="C842" s="61"/>
      <c r="D842" s="61"/>
      <c r="AX842" s="61"/>
      <c r="AY842" s="61"/>
      <c r="AZ842" s="61"/>
      <c r="BN842" s="61"/>
      <c r="BO842" s="61"/>
      <c r="BP842" s="61"/>
      <c r="CT842" s="61"/>
      <c r="CU842" s="61"/>
      <c r="CV842" s="61"/>
      <c r="CW842" s="61"/>
      <c r="CX842" s="61"/>
    </row>
    <row r="843" spans="1:102" ht="15.75" customHeight="1">
      <c r="A843" s="61"/>
      <c r="B843" s="61"/>
      <c r="C843" s="61"/>
      <c r="D843" s="61"/>
      <c r="AX843" s="61"/>
      <c r="AY843" s="61"/>
      <c r="AZ843" s="61"/>
      <c r="BN843" s="61"/>
      <c r="BO843" s="61"/>
      <c r="BP843" s="61"/>
      <c r="CT843" s="61"/>
      <c r="CU843" s="61"/>
      <c r="CV843" s="61"/>
      <c r="CW843" s="61"/>
      <c r="CX843" s="61"/>
    </row>
    <row r="844" spans="1:102" ht="15.75" customHeight="1">
      <c r="A844" s="61"/>
      <c r="B844" s="61"/>
      <c r="C844" s="61"/>
      <c r="D844" s="61"/>
      <c r="AX844" s="61"/>
      <c r="AY844" s="61"/>
      <c r="AZ844" s="61"/>
      <c r="BN844" s="61"/>
      <c r="BO844" s="61"/>
      <c r="BP844" s="61"/>
      <c r="CT844" s="61"/>
      <c r="CU844" s="61"/>
      <c r="CV844" s="61"/>
      <c r="CW844" s="61"/>
      <c r="CX844" s="61"/>
    </row>
    <row r="845" spans="1:102" ht="15.75" customHeight="1">
      <c r="A845" s="61"/>
      <c r="B845" s="61"/>
      <c r="C845" s="61"/>
      <c r="D845" s="61"/>
      <c r="AX845" s="61"/>
      <c r="AY845" s="61"/>
      <c r="AZ845" s="61"/>
      <c r="BN845" s="61"/>
      <c r="BO845" s="61"/>
      <c r="BP845" s="61"/>
      <c r="CT845" s="61"/>
      <c r="CU845" s="61"/>
      <c r="CV845" s="61"/>
      <c r="CW845" s="61"/>
      <c r="CX845" s="61"/>
    </row>
    <row r="846" spans="1:102" ht="15.75" customHeight="1">
      <c r="A846" s="61"/>
      <c r="B846" s="61"/>
      <c r="C846" s="61"/>
      <c r="D846" s="61"/>
      <c r="AX846" s="61"/>
      <c r="AY846" s="61"/>
      <c r="AZ846" s="61"/>
      <c r="BN846" s="61"/>
      <c r="BO846" s="61"/>
      <c r="BP846" s="61"/>
      <c r="CT846" s="61"/>
      <c r="CU846" s="61"/>
      <c r="CV846" s="61"/>
      <c r="CW846" s="61"/>
      <c r="CX846" s="61"/>
    </row>
    <row r="847" spans="1:102" ht="15.75" customHeight="1">
      <c r="A847" s="61"/>
      <c r="B847" s="61"/>
      <c r="C847" s="61"/>
      <c r="D847" s="61"/>
      <c r="AX847" s="61"/>
      <c r="AY847" s="61"/>
      <c r="AZ847" s="61"/>
      <c r="BN847" s="61"/>
      <c r="BO847" s="61"/>
      <c r="BP847" s="61"/>
      <c r="CT847" s="61"/>
      <c r="CU847" s="61"/>
      <c r="CV847" s="61"/>
      <c r="CW847" s="61"/>
      <c r="CX847" s="61"/>
    </row>
    <row r="848" spans="1:102" ht="15.75" customHeight="1">
      <c r="A848" s="61"/>
      <c r="B848" s="61"/>
      <c r="C848" s="61"/>
      <c r="D848" s="61"/>
      <c r="AX848" s="61"/>
      <c r="AY848" s="61"/>
      <c r="AZ848" s="61"/>
      <c r="BN848" s="61"/>
      <c r="BO848" s="61"/>
      <c r="BP848" s="61"/>
      <c r="CT848" s="61"/>
      <c r="CU848" s="61"/>
      <c r="CV848" s="61"/>
      <c r="CW848" s="61"/>
      <c r="CX848" s="61"/>
    </row>
    <row r="849" spans="1:102" ht="15.75" customHeight="1">
      <c r="A849" s="61"/>
      <c r="B849" s="61"/>
      <c r="C849" s="61"/>
      <c r="D849" s="61"/>
      <c r="AX849" s="61"/>
      <c r="AY849" s="61"/>
      <c r="AZ849" s="61"/>
      <c r="BN849" s="61"/>
      <c r="BO849" s="61"/>
      <c r="BP849" s="61"/>
      <c r="CT849" s="61"/>
      <c r="CU849" s="61"/>
      <c r="CV849" s="61"/>
      <c r="CW849" s="61"/>
      <c r="CX849" s="61"/>
    </row>
    <row r="850" spans="1:102" ht="15.75" customHeight="1">
      <c r="A850" s="61"/>
      <c r="B850" s="61"/>
      <c r="C850" s="61"/>
      <c r="D850" s="61"/>
      <c r="AX850" s="61"/>
      <c r="AY850" s="61"/>
      <c r="AZ850" s="61"/>
      <c r="BN850" s="61"/>
      <c r="BO850" s="61"/>
      <c r="BP850" s="61"/>
      <c r="CT850" s="61"/>
      <c r="CU850" s="61"/>
      <c r="CV850" s="61"/>
      <c r="CW850" s="61"/>
      <c r="CX850" s="61"/>
    </row>
    <row r="851" spans="1:102" ht="15.75" customHeight="1">
      <c r="A851" s="61"/>
      <c r="B851" s="61"/>
      <c r="C851" s="61"/>
      <c r="D851" s="61"/>
      <c r="AX851" s="61"/>
      <c r="AY851" s="61"/>
      <c r="AZ851" s="61"/>
      <c r="BN851" s="61"/>
      <c r="BO851" s="61"/>
      <c r="BP851" s="61"/>
      <c r="CT851" s="61"/>
      <c r="CU851" s="61"/>
      <c r="CV851" s="61"/>
      <c r="CW851" s="61"/>
      <c r="CX851" s="61"/>
    </row>
    <row r="852" spans="1:102" ht="15.75" customHeight="1">
      <c r="A852" s="61"/>
      <c r="B852" s="61"/>
      <c r="C852" s="61"/>
      <c r="D852" s="61"/>
      <c r="AX852" s="61"/>
      <c r="AY852" s="61"/>
      <c r="AZ852" s="61"/>
      <c r="BN852" s="61"/>
      <c r="BO852" s="61"/>
      <c r="BP852" s="61"/>
      <c r="CT852" s="61"/>
      <c r="CU852" s="61"/>
      <c r="CV852" s="61"/>
      <c r="CW852" s="61"/>
      <c r="CX852" s="61"/>
    </row>
    <row r="853" spans="1:102" ht="15.75" customHeight="1">
      <c r="A853" s="61"/>
      <c r="B853" s="61"/>
      <c r="C853" s="61"/>
      <c r="D853" s="61"/>
      <c r="AX853" s="61"/>
      <c r="AY853" s="61"/>
      <c r="AZ853" s="61"/>
      <c r="BN853" s="61"/>
      <c r="BO853" s="61"/>
      <c r="BP853" s="61"/>
      <c r="CT853" s="61"/>
      <c r="CU853" s="61"/>
      <c r="CV853" s="61"/>
      <c r="CW853" s="61"/>
      <c r="CX853" s="61"/>
    </row>
    <row r="854" spans="1:102" ht="15.75" customHeight="1">
      <c r="A854" s="61"/>
      <c r="B854" s="61"/>
      <c r="C854" s="61"/>
      <c r="D854" s="61"/>
      <c r="AX854" s="61"/>
      <c r="AY854" s="61"/>
      <c r="AZ854" s="61"/>
      <c r="BN854" s="61"/>
      <c r="BO854" s="61"/>
      <c r="BP854" s="61"/>
      <c r="CT854" s="61"/>
      <c r="CU854" s="61"/>
      <c r="CV854" s="61"/>
      <c r="CW854" s="61"/>
      <c r="CX854" s="61"/>
    </row>
    <row r="855" spans="1:102" ht="15.75" customHeight="1">
      <c r="A855" s="61"/>
      <c r="B855" s="61"/>
      <c r="C855" s="61"/>
      <c r="D855" s="61"/>
      <c r="AX855" s="61"/>
      <c r="AY855" s="61"/>
      <c r="AZ855" s="61"/>
      <c r="BN855" s="61"/>
      <c r="BO855" s="61"/>
      <c r="BP855" s="61"/>
      <c r="CT855" s="61"/>
      <c r="CU855" s="61"/>
      <c r="CV855" s="61"/>
      <c r="CW855" s="61"/>
      <c r="CX855" s="61"/>
    </row>
    <row r="856" spans="1:102" ht="15.75" customHeight="1">
      <c r="A856" s="61"/>
      <c r="B856" s="61"/>
      <c r="C856" s="61"/>
      <c r="D856" s="61"/>
      <c r="AX856" s="61"/>
      <c r="AY856" s="61"/>
      <c r="AZ856" s="61"/>
      <c r="BN856" s="61"/>
      <c r="BO856" s="61"/>
      <c r="BP856" s="61"/>
      <c r="CT856" s="61"/>
      <c r="CU856" s="61"/>
      <c r="CV856" s="61"/>
      <c r="CW856" s="61"/>
      <c r="CX856" s="61"/>
    </row>
    <row r="857" spans="1:102" ht="15.75" customHeight="1">
      <c r="A857" s="61"/>
      <c r="B857" s="61"/>
      <c r="C857" s="61"/>
      <c r="D857" s="61"/>
      <c r="AX857" s="61"/>
      <c r="AY857" s="61"/>
      <c r="AZ857" s="61"/>
      <c r="BN857" s="61"/>
      <c r="BO857" s="61"/>
      <c r="BP857" s="61"/>
      <c r="CT857" s="61"/>
      <c r="CU857" s="61"/>
      <c r="CV857" s="61"/>
      <c r="CW857" s="61"/>
      <c r="CX857" s="61"/>
    </row>
    <row r="858" spans="1:102" ht="15.75" customHeight="1">
      <c r="A858" s="61"/>
      <c r="B858" s="61"/>
      <c r="C858" s="61"/>
      <c r="D858" s="61"/>
      <c r="AX858" s="61"/>
      <c r="AY858" s="61"/>
      <c r="AZ858" s="61"/>
      <c r="BN858" s="61"/>
      <c r="BO858" s="61"/>
      <c r="BP858" s="61"/>
      <c r="CT858" s="61"/>
      <c r="CU858" s="61"/>
      <c r="CV858" s="61"/>
      <c r="CW858" s="61"/>
      <c r="CX858" s="61"/>
    </row>
    <row r="859" spans="1:102" ht="15.75" customHeight="1">
      <c r="A859" s="61"/>
      <c r="B859" s="61"/>
      <c r="C859" s="61"/>
      <c r="D859" s="61"/>
      <c r="AX859" s="61"/>
      <c r="AY859" s="61"/>
      <c r="AZ859" s="61"/>
      <c r="BN859" s="61"/>
      <c r="BO859" s="61"/>
      <c r="BP859" s="61"/>
      <c r="CT859" s="61"/>
      <c r="CU859" s="61"/>
      <c r="CV859" s="61"/>
      <c r="CW859" s="61"/>
      <c r="CX859" s="61"/>
    </row>
    <row r="860" spans="1:102" ht="15.75" customHeight="1">
      <c r="A860" s="61"/>
      <c r="B860" s="61"/>
      <c r="C860" s="61"/>
      <c r="D860" s="61"/>
      <c r="AX860" s="61"/>
      <c r="AY860" s="61"/>
      <c r="AZ860" s="61"/>
      <c r="BN860" s="61"/>
      <c r="BO860" s="61"/>
      <c r="BP860" s="61"/>
      <c r="CT860" s="61"/>
      <c r="CU860" s="61"/>
      <c r="CV860" s="61"/>
      <c r="CW860" s="61"/>
      <c r="CX860" s="61"/>
    </row>
    <row r="861" spans="1:102" ht="15.75" customHeight="1">
      <c r="A861" s="61"/>
      <c r="B861" s="61"/>
      <c r="C861" s="61"/>
      <c r="D861" s="61"/>
      <c r="AX861" s="61"/>
      <c r="AY861" s="61"/>
      <c r="AZ861" s="61"/>
      <c r="BN861" s="61"/>
      <c r="BO861" s="61"/>
      <c r="BP861" s="61"/>
      <c r="CT861" s="61"/>
      <c r="CU861" s="61"/>
      <c r="CV861" s="61"/>
      <c r="CW861" s="61"/>
      <c r="CX861" s="61"/>
    </row>
    <row r="862" spans="1:102" ht="15.75" customHeight="1">
      <c r="A862" s="61"/>
      <c r="B862" s="61"/>
      <c r="C862" s="61"/>
      <c r="D862" s="61"/>
      <c r="AX862" s="61"/>
      <c r="AY862" s="61"/>
      <c r="AZ862" s="61"/>
      <c r="BN862" s="61"/>
      <c r="BO862" s="61"/>
      <c r="BP862" s="61"/>
      <c r="CT862" s="61"/>
      <c r="CU862" s="61"/>
      <c r="CV862" s="61"/>
      <c r="CW862" s="61"/>
      <c r="CX862" s="61"/>
    </row>
    <row r="863" spans="1:102" ht="15.75" customHeight="1">
      <c r="A863" s="61"/>
      <c r="B863" s="61"/>
      <c r="C863" s="61"/>
      <c r="D863" s="61"/>
      <c r="AX863" s="61"/>
      <c r="AY863" s="61"/>
      <c r="AZ863" s="61"/>
      <c r="BN863" s="61"/>
      <c r="BO863" s="61"/>
      <c r="BP863" s="61"/>
      <c r="CT863" s="61"/>
      <c r="CU863" s="61"/>
      <c r="CV863" s="61"/>
      <c r="CW863" s="61"/>
      <c r="CX863" s="61"/>
    </row>
    <row r="864" spans="1:102" ht="15.75" customHeight="1">
      <c r="A864" s="61"/>
      <c r="B864" s="61"/>
      <c r="C864" s="61"/>
      <c r="D864" s="61"/>
      <c r="AX864" s="61"/>
      <c r="AY864" s="61"/>
      <c r="AZ864" s="61"/>
      <c r="BN864" s="61"/>
      <c r="BO864" s="61"/>
      <c r="BP864" s="61"/>
      <c r="CT864" s="61"/>
      <c r="CU864" s="61"/>
      <c r="CV864" s="61"/>
      <c r="CW864" s="61"/>
      <c r="CX864" s="61"/>
    </row>
    <row r="865" spans="1:102" ht="15.75" customHeight="1">
      <c r="A865" s="61"/>
      <c r="B865" s="61"/>
      <c r="C865" s="61"/>
      <c r="D865" s="61"/>
      <c r="AX865" s="61"/>
      <c r="AY865" s="61"/>
      <c r="AZ865" s="61"/>
      <c r="BN865" s="61"/>
      <c r="BO865" s="61"/>
      <c r="BP865" s="61"/>
      <c r="CT865" s="61"/>
      <c r="CU865" s="61"/>
      <c r="CV865" s="61"/>
      <c r="CW865" s="61"/>
      <c r="CX865" s="61"/>
    </row>
    <row r="866" spans="1:102" ht="15.75" customHeight="1">
      <c r="A866" s="61"/>
      <c r="B866" s="61"/>
      <c r="C866" s="61"/>
      <c r="D866" s="61"/>
      <c r="AX866" s="61"/>
      <c r="AY866" s="61"/>
      <c r="AZ866" s="61"/>
      <c r="BN866" s="61"/>
      <c r="BO866" s="61"/>
      <c r="BP866" s="61"/>
      <c r="CT866" s="61"/>
      <c r="CU866" s="61"/>
      <c r="CV866" s="61"/>
      <c r="CW866" s="61"/>
      <c r="CX866" s="61"/>
    </row>
    <row r="867" spans="1:102" ht="15.75" customHeight="1">
      <c r="A867" s="61"/>
      <c r="B867" s="61"/>
      <c r="C867" s="61"/>
      <c r="D867" s="61"/>
      <c r="AX867" s="61"/>
      <c r="AY867" s="61"/>
      <c r="AZ867" s="61"/>
      <c r="BN867" s="61"/>
      <c r="BO867" s="61"/>
      <c r="BP867" s="61"/>
      <c r="CT867" s="61"/>
      <c r="CU867" s="61"/>
      <c r="CV867" s="61"/>
      <c r="CW867" s="61"/>
      <c r="CX867" s="61"/>
    </row>
    <row r="868" spans="1:102" ht="15.75" customHeight="1">
      <c r="A868" s="61"/>
      <c r="B868" s="61"/>
      <c r="C868" s="61"/>
      <c r="D868" s="61"/>
      <c r="AX868" s="61"/>
      <c r="AY868" s="61"/>
      <c r="AZ868" s="61"/>
      <c r="BN868" s="61"/>
      <c r="BO868" s="61"/>
      <c r="BP868" s="61"/>
      <c r="CT868" s="61"/>
      <c r="CU868" s="61"/>
      <c r="CV868" s="61"/>
      <c r="CW868" s="61"/>
      <c r="CX868" s="61"/>
    </row>
    <row r="869" spans="1:102" ht="15.75" customHeight="1">
      <c r="A869" s="61"/>
      <c r="B869" s="61"/>
      <c r="C869" s="61"/>
      <c r="D869" s="61"/>
      <c r="AX869" s="61"/>
      <c r="AY869" s="61"/>
      <c r="AZ869" s="61"/>
      <c r="BN869" s="61"/>
      <c r="BO869" s="61"/>
      <c r="BP869" s="61"/>
      <c r="CT869" s="61"/>
      <c r="CU869" s="61"/>
      <c r="CV869" s="61"/>
      <c r="CW869" s="61"/>
      <c r="CX869" s="61"/>
    </row>
    <row r="870" spans="1:102" ht="15.75" customHeight="1">
      <c r="A870" s="61"/>
      <c r="B870" s="61"/>
      <c r="C870" s="61"/>
      <c r="D870" s="61"/>
      <c r="AX870" s="61"/>
      <c r="AY870" s="61"/>
      <c r="AZ870" s="61"/>
      <c r="BN870" s="61"/>
      <c r="BO870" s="61"/>
      <c r="BP870" s="61"/>
      <c r="CT870" s="61"/>
      <c r="CU870" s="61"/>
      <c r="CV870" s="61"/>
      <c r="CW870" s="61"/>
      <c r="CX870" s="61"/>
    </row>
    <row r="871" spans="1:102" ht="15.75" customHeight="1">
      <c r="A871" s="61"/>
      <c r="B871" s="61"/>
      <c r="C871" s="61"/>
      <c r="D871" s="61"/>
      <c r="AX871" s="61"/>
      <c r="AY871" s="61"/>
      <c r="AZ871" s="61"/>
      <c r="BN871" s="61"/>
      <c r="BO871" s="61"/>
      <c r="BP871" s="61"/>
      <c r="CT871" s="61"/>
      <c r="CU871" s="61"/>
      <c r="CV871" s="61"/>
      <c r="CW871" s="61"/>
      <c r="CX871" s="61"/>
    </row>
    <row r="872" spans="1:102" ht="15.75" customHeight="1">
      <c r="A872" s="61"/>
      <c r="B872" s="61"/>
      <c r="C872" s="61"/>
      <c r="D872" s="61"/>
      <c r="AX872" s="61"/>
      <c r="AY872" s="61"/>
      <c r="AZ872" s="61"/>
      <c r="BN872" s="61"/>
      <c r="BO872" s="61"/>
      <c r="BP872" s="61"/>
      <c r="CT872" s="61"/>
      <c r="CU872" s="61"/>
      <c r="CV872" s="61"/>
      <c r="CW872" s="61"/>
      <c r="CX872" s="61"/>
    </row>
    <row r="873" spans="1:102" ht="15.75" customHeight="1">
      <c r="A873" s="61"/>
      <c r="B873" s="61"/>
      <c r="C873" s="61"/>
      <c r="D873" s="61"/>
      <c r="AX873" s="61"/>
      <c r="AY873" s="61"/>
      <c r="AZ873" s="61"/>
      <c r="BN873" s="61"/>
      <c r="BO873" s="61"/>
      <c r="BP873" s="61"/>
      <c r="CT873" s="61"/>
      <c r="CU873" s="61"/>
      <c r="CV873" s="61"/>
      <c r="CW873" s="61"/>
      <c r="CX873" s="61"/>
    </row>
    <row r="874" spans="1:102" ht="15.75" customHeight="1">
      <c r="A874" s="61"/>
      <c r="B874" s="61"/>
      <c r="C874" s="61"/>
      <c r="D874" s="61"/>
      <c r="AX874" s="61"/>
      <c r="AY874" s="61"/>
      <c r="AZ874" s="61"/>
      <c r="BN874" s="61"/>
      <c r="BO874" s="61"/>
      <c r="BP874" s="61"/>
      <c r="CT874" s="61"/>
      <c r="CU874" s="61"/>
      <c r="CV874" s="61"/>
      <c r="CW874" s="61"/>
      <c r="CX874" s="61"/>
    </row>
    <row r="875" spans="1:102" ht="15.75" customHeight="1">
      <c r="A875" s="61"/>
      <c r="B875" s="61"/>
      <c r="C875" s="61"/>
      <c r="D875" s="61"/>
      <c r="AX875" s="61"/>
      <c r="AY875" s="61"/>
      <c r="AZ875" s="61"/>
      <c r="BN875" s="61"/>
      <c r="BO875" s="61"/>
      <c r="BP875" s="61"/>
      <c r="CT875" s="61"/>
      <c r="CU875" s="61"/>
      <c r="CV875" s="61"/>
      <c r="CW875" s="61"/>
      <c r="CX875" s="61"/>
    </row>
    <row r="876" spans="1:102" ht="15.75" customHeight="1">
      <c r="A876" s="61"/>
      <c r="B876" s="61"/>
      <c r="C876" s="61"/>
      <c r="D876" s="61"/>
      <c r="AX876" s="61"/>
      <c r="AY876" s="61"/>
      <c r="AZ876" s="61"/>
      <c r="BN876" s="61"/>
      <c r="BO876" s="61"/>
      <c r="BP876" s="61"/>
      <c r="CT876" s="61"/>
      <c r="CU876" s="61"/>
      <c r="CV876" s="61"/>
      <c r="CW876" s="61"/>
      <c r="CX876" s="61"/>
    </row>
    <row r="877" spans="1:102" ht="15.75" customHeight="1">
      <c r="A877" s="61"/>
      <c r="B877" s="61"/>
      <c r="C877" s="61"/>
      <c r="D877" s="61"/>
      <c r="AX877" s="61"/>
      <c r="AY877" s="61"/>
      <c r="AZ877" s="61"/>
      <c r="BN877" s="61"/>
      <c r="BO877" s="61"/>
      <c r="BP877" s="61"/>
      <c r="CT877" s="61"/>
      <c r="CU877" s="61"/>
      <c r="CV877" s="61"/>
      <c r="CW877" s="61"/>
      <c r="CX877" s="61"/>
    </row>
    <row r="878" spans="1:102" ht="15.75" customHeight="1">
      <c r="A878" s="61"/>
      <c r="B878" s="61"/>
      <c r="C878" s="61"/>
      <c r="D878" s="61"/>
      <c r="AX878" s="61"/>
      <c r="AY878" s="61"/>
      <c r="AZ878" s="61"/>
      <c r="BN878" s="61"/>
      <c r="BO878" s="61"/>
      <c r="BP878" s="61"/>
      <c r="CT878" s="61"/>
      <c r="CU878" s="61"/>
      <c r="CV878" s="61"/>
      <c r="CW878" s="61"/>
      <c r="CX878" s="61"/>
    </row>
    <row r="879" spans="1:102" ht="15.75" customHeight="1">
      <c r="A879" s="61"/>
      <c r="B879" s="61"/>
      <c r="C879" s="61"/>
      <c r="D879" s="61"/>
      <c r="AX879" s="61"/>
      <c r="AY879" s="61"/>
      <c r="AZ879" s="61"/>
      <c r="BN879" s="61"/>
      <c r="BO879" s="61"/>
      <c r="BP879" s="61"/>
      <c r="CT879" s="61"/>
      <c r="CU879" s="61"/>
      <c r="CV879" s="61"/>
      <c r="CW879" s="61"/>
      <c r="CX879" s="61"/>
    </row>
    <row r="880" spans="1:102" ht="15.75" customHeight="1">
      <c r="A880" s="61"/>
      <c r="B880" s="61"/>
      <c r="C880" s="61"/>
      <c r="D880" s="61"/>
      <c r="AX880" s="61"/>
      <c r="AY880" s="61"/>
      <c r="AZ880" s="61"/>
      <c r="BN880" s="61"/>
      <c r="BO880" s="61"/>
      <c r="BP880" s="61"/>
      <c r="CT880" s="61"/>
      <c r="CU880" s="61"/>
      <c r="CV880" s="61"/>
      <c r="CW880" s="61"/>
      <c r="CX880" s="61"/>
    </row>
    <row r="881" spans="1:102" ht="15.75" customHeight="1">
      <c r="A881" s="61"/>
      <c r="B881" s="61"/>
      <c r="C881" s="61"/>
      <c r="D881" s="61"/>
      <c r="AX881" s="61"/>
      <c r="AY881" s="61"/>
      <c r="AZ881" s="61"/>
      <c r="BN881" s="61"/>
      <c r="BO881" s="61"/>
      <c r="BP881" s="61"/>
      <c r="CT881" s="61"/>
      <c r="CU881" s="61"/>
      <c r="CV881" s="61"/>
      <c r="CW881" s="61"/>
      <c r="CX881" s="61"/>
    </row>
    <row r="882" spans="1:102" ht="15.75" customHeight="1">
      <c r="A882" s="61"/>
      <c r="B882" s="61"/>
      <c r="C882" s="61"/>
      <c r="D882" s="61"/>
      <c r="AX882" s="61"/>
      <c r="AY882" s="61"/>
      <c r="AZ882" s="61"/>
      <c r="BN882" s="61"/>
      <c r="BO882" s="61"/>
      <c r="BP882" s="61"/>
      <c r="CT882" s="61"/>
      <c r="CU882" s="61"/>
      <c r="CV882" s="61"/>
      <c r="CW882" s="61"/>
      <c r="CX882" s="61"/>
    </row>
    <row r="883" spans="1:102" ht="15.75" customHeight="1">
      <c r="A883" s="61"/>
      <c r="B883" s="61"/>
      <c r="C883" s="61"/>
      <c r="D883" s="61"/>
      <c r="AX883" s="61"/>
      <c r="AY883" s="61"/>
      <c r="AZ883" s="61"/>
      <c r="BN883" s="61"/>
      <c r="BO883" s="61"/>
      <c r="BP883" s="61"/>
      <c r="CT883" s="61"/>
      <c r="CU883" s="61"/>
      <c r="CV883" s="61"/>
      <c r="CW883" s="61"/>
      <c r="CX883" s="61"/>
    </row>
    <row r="884" spans="1:102" ht="15.75" customHeight="1">
      <c r="A884" s="61"/>
      <c r="B884" s="61"/>
      <c r="C884" s="61"/>
      <c r="D884" s="61"/>
      <c r="AX884" s="61"/>
      <c r="AY884" s="61"/>
      <c r="AZ884" s="61"/>
      <c r="BN884" s="61"/>
      <c r="BO884" s="61"/>
      <c r="BP884" s="61"/>
      <c r="CT884" s="61"/>
      <c r="CU884" s="61"/>
      <c r="CV884" s="61"/>
      <c r="CW884" s="61"/>
      <c r="CX884" s="61"/>
    </row>
    <row r="885" spans="1:102" ht="15.75" customHeight="1">
      <c r="A885" s="61"/>
      <c r="B885" s="61"/>
      <c r="C885" s="61"/>
      <c r="D885" s="61"/>
      <c r="AX885" s="61"/>
      <c r="AY885" s="61"/>
      <c r="AZ885" s="61"/>
      <c r="BN885" s="61"/>
      <c r="BO885" s="61"/>
      <c r="BP885" s="61"/>
      <c r="CT885" s="61"/>
      <c r="CU885" s="61"/>
      <c r="CV885" s="61"/>
      <c r="CW885" s="61"/>
      <c r="CX885" s="61"/>
    </row>
    <row r="886" spans="1:102" ht="15.75" customHeight="1">
      <c r="A886" s="61"/>
      <c r="B886" s="61"/>
      <c r="C886" s="61"/>
      <c r="D886" s="61"/>
      <c r="AX886" s="61"/>
      <c r="AY886" s="61"/>
      <c r="AZ886" s="61"/>
      <c r="BN886" s="61"/>
      <c r="BO886" s="61"/>
      <c r="BP886" s="61"/>
      <c r="CT886" s="61"/>
      <c r="CU886" s="61"/>
      <c r="CV886" s="61"/>
      <c r="CW886" s="61"/>
      <c r="CX886" s="61"/>
    </row>
    <row r="887" spans="1:102" ht="15.75" customHeight="1">
      <c r="A887" s="61"/>
      <c r="B887" s="61"/>
      <c r="C887" s="61"/>
      <c r="D887" s="61"/>
      <c r="AX887" s="61"/>
      <c r="AY887" s="61"/>
      <c r="AZ887" s="61"/>
      <c r="BN887" s="61"/>
      <c r="BO887" s="61"/>
      <c r="BP887" s="61"/>
      <c r="CT887" s="61"/>
      <c r="CU887" s="61"/>
      <c r="CV887" s="61"/>
      <c r="CW887" s="61"/>
      <c r="CX887" s="61"/>
    </row>
    <row r="888" spans="1:102" ht="15.75" customHeight="1">
      <c r="A888" s="61"/>
      <c r="B888" s="61"/>
      <c r="C888" s="61"/>
      <c r="D888" s="61"/>
      <c r="AX888" s="61"/>
      <c r="AY888" s="61"/>
      <c r="AZ888" s="61"/>
      <c r="BN888" s="61"/>
      <c r="BO888" s="61"/>
      <c r="BP888" s="61"/>
      <c r="CT888" s="61"/>
      <c r="CU888" s="61"/>
      <c r="CV888" s="61"/>
      <c r="CW888" s="61"/>
      <c r="CX888" s="61"/>
    </row>
    <row r="889" spans="1:102" ht="15.75" customHeight="1">
      <c r="A889" s="61"/>
      <c r="B889" s="61"/>
      <c r="C889" s="61"/>
      <c r="D889" s="61"/>
      <c r="AX889" s="61"/>
      <c r="AY889" s="61"/>
      <c r="AZ889" s="61"/>
      <c r="BN889" s="61"/>
      <c r="BO889" s="61"/>
      <c r="BP889" s="61"/>
      <c r="CT889" s="61"/>
      <c r="CU889" s="61"/>
      <c r="CV889" s="61"/>
      <c r="CW889" s="61"/>
      <c r="CX889" s="61"/>
    </row>
    <row r="890" spans="1:102" ht="15.75" customHeight="1">
      <c r="A890" s="61"/>
      <c r="B890" s="61"/>
      <c r="C890" s="61"/>
      <c r="D890" s="61"/>
      <c r="AX890" s="61"/>
      <c r="AY890" s="61"/>
      <c r="AZ890" s="61"/>
      <c r="BN890" s="61"/>
      <c r="BO890" s="61"/>
      <c r="BP890" s="61"/>
      <c r="CT890" s="61"/>
      <c r="CU890" s="61"/>
      <c r="CV890" s="61"/>
      <c r="CW890" s="61"/>
      <c r="CX890" s="61"/>
    </row>
    <row r="891" spans="1:102" ht="15.75" customHeight="1">
      <c r="A891" s="61"/>
      <c r="B891" s="61"/>
      <c r="C891" s="61"/>
      <c r="D891" s="61"/>
      <c r="AX891" s="61"/>
      <c r="AY891" s="61"/>
      <c r="AZ891" s="61"/>
      <c r="BN891" s="61"/>
      <c r="BO891" s="61"/>
      <c r="BP891" s="61"/>
      <c r="CT891" s="61"/>
      <c r="CU891" s="61"/>
      <c r="CV891" s="61"/>
      <c r="CW891" s="61"/>
      <c r="CX891" s="61"/>
    </row>
    <row r="892" spans="1:102" ht="15.75" customHeight="1">
      <c r="A892" s="61"/>
      <c r="B892" s="61"/>
      <c r="C892" s="61"/>
      <c r="D892" s="61"/>
      <c r="AX892" s="61"/>
      <c r="AY892" s="61"/>
      <c r="AZ892" s="61"/>
      <c r="BN892" s="61"/>
      <c r="BO892" s="61"/>
      <c r="BP892" s="61"/>
      <c r="CT892" s="61"/>
      <c r="CU892" s="61"/>
      <c r="CV892" s="61"/>
      <c r="CW892" s="61"/>
      <c r="CX892" s="61"/>
    </row>
    <row r="893" spans="1:102" ht="15.75" customHeight="1">
      <c r="A893" s="61"/>
      <c r="B893" s="61"/>
      <c r="C893" s="61"/>
      <c r="D893" s="61"/>
      <c r="AX893" s="61"/>
      <c r="AY893" s="61"/>
      <c r="AZ893" s="61"/>
      <c r="BN893" s="61"/>
      <c r="BO893" s="61"/>
      <c r="BP893" s="61"/>
      <c r="CT893" s="61"/>
      <c r="CU893" s="61"/>
      <c r="CV893" s="61"/>
      <c r="CW893" s="61"/>
      <c r="CX893" s="61"/>
    </row>
    <row r="894" spans="1:102" ht="15.75" customHeight="1">
      <c r="A894" s="61"/>
      <c r="B894" s="61"/>
      <c r="C894" s="61"/>
      <c r="D894" s="61"/>
      <c r="AX894" s="61"/>
      <c r="AY894" s="61"/>
      <c r="AZ894" s="61"/>
      <c r="BN894" s="61"/>
      <c r="BO894" s="61"/>
      <c r="BP894" s="61"/>
      <c r="CT894" s="61"/>
      <c r="CU894" s="61"/>
      <c r="CV894" s="61"/>
      <c r="CW894" s="61"/>
      <c r="CX894" s="61"/>
    </row>
    <row r="895" spans="1:102" ht="15.75" customHeight="1">
      <c r="A895" s="61"/>
      <c r="B895" s="61"/>
      <c r="C895" s="61"/>
      <c r="D895" s="61"/>
      <c r="AX895" s="61"/>
      <c r="AY895" s="61"/>
      <c r="AZ895" s="61"/>
      <c r="BN895" s="61"/>
      <c r="BO895" s="61"/>
      <c r="BP895" s="61"/>
      <c r="CT895" s="61"/>
      <c r="CU895" s="61"/>
      <c r="CV895" s="61"/>
      <c r="CW895" s="61"/>
      <c r="CX895" s="61"/>
    </row>
    <row r="896" spans="1:102" ht="15.75" customHeight="1">
      <c r="A896" s="61"/>
      <c r="B896" s="61"/>
      <c r="C896" s="61"/>
      <c r="D896" s="61"/>
      <c r="AX896" s="61"/>
      <c r="AY896" s="61"/>
      <c r="AZ896" s="61"/>
      <c r="BN896" s="61"/>
      <c r="BO896" s="61"/>
      <c r="BP896" s="61"/>
      <c r="CT896" s="61"/>
      <c r="CU896" s="61"/>
      <c r="CV896" s="61"/>
      <c r="CW896" s="61"/>
      <c r="CX896" s="61"/>
    </row>
    <row r="897" spans="1:102" ht="15.75" customHeight="1">
      <c r="A897" s="61"/>
      <c r="B897" s="61"/>
      <c r="C897" s="61"/>
      <c r="D897" s="61"/>
      <c r="AX897" s="61"/>
      <c r="AY897" s="61"/>
      <c r="AZ897" s="61"/>
      <c r="BN897" s="61"/>
      <c r="BO897" s="61"/>
      <c r="BP897" s="61"/>
      <c r="CT897" s="61"/>
      <c r="CU897" s="61"/>
      <c r="CV897" s="61"/>
      <c r="CW897" s="61"/>
      <c r="CX897" s="61"/>
    </row>
    <row r="898" spans="1:102" ht="15.75" customHeight="1">
      <c r="A898" s="61"/>
      <c r="B898" s="61"/>
      <c r="C898" s="61"/>
      <c r="D898" s="61"/>
      <c r="AX898" s="61"/>
      <c r="AY898" s="61"/>
      <c r="AZ898" s="61"/>
      <c r="BN898" s="61"/>
      <c r="BO898" s="61"/>
      <c r="BP898" s="61"/>
      <c r="CT898" s="61"/>
      <c r="CU898" s="61"/>
      <c r="CV898" s="61"/>
      <c r="CW898" s="61"/>
      <c r="CX898" s="61"/>
    </row>
    <row r="899" spans="1:102" ht="15.75" customHeight="1">
      <c r="A899" s="61"/>
      <c r="B899" s="61"/>
      <c r="C899" s="61"/>
      <c r="D899" s="61"/>
      <c r="AX899" s="61"/>
      <c r="AY899" s="61"/>
      <c r="AZ899" s="61"/>
      <c r="BN899" s="61"/>
      <c r="BO899" s="61"/>
      <c r="BP899" s="61"/>
      <c r="CT899" s="61"/>
      <c r="CU899" s="61"/>
      <c r="CV899" s="61"/>
      <c r="CW899" s="61"/>
      <c r="CX899" s="61"/>
    </row>
    <row r="900" spans="1:102" ht="15.75" customHeight="1">
      <c r="A900" s="61"/>
      <c r="B900" s="61"/>
      <c r="C900" s="61"/>
      <c r="D900" s="61"/>
      <c r="AX900" s="61"/>
      <c r="AY900" s="61"/>
      <c r="AZ900" s="61"/>
      <c r="BN900" s="61"/>
      <c r="BO900" s="61"/>
      <c r="BP900" s="61"/>
      <c r="CT900" s="61"/>
      <c r="CU900" s="61"/>
      <c r="CV900" s="61"/>
      <c r="CW900" s="61"/>
      <c r="CX900" s="61"/>
    </row>
    <row r="901" spans="1:102" ht="15.75" customHeight="1">
      <c r="A901" s="61"/>
      <c r="B901" s="61"/>
      <c r="C901" s="61"/>
      <c r="D901" s="61"/>
      <c r="AX901" s="61"/>
      <c r="AY901" s="61"/>
      <c r="AZ901" s="61"/>
      <c r="BN901" s="61"/>
      <c r="BO901" s="61"/>
      <c r="BP901" s="61"/>
      <c r="CT901" s="61"/>
      <c r="CU901" s="61"/>
      <c r="CV901" s="61"/>
      <c r="CW901" s="61"/>
      <c r="CX901" s="61"/>
    </row>
    <row r="902" spans="1:102" ht="15.75" customHeight="1">
      <c r="A902" s="61"/>
      <c r="B902" s="61"/>
      <c r="C902" s="61"/>
      <c r="D902" s="61"/>
      <c r="AX902" s="61"/>
      <c r="AY902" s="61"/>
      <c r="AZ902" s="61"/>
      <c r="BN902" s="61"/>
      <c r="BO902" s="61"/>
      <c r="BP902" s="61"/>
      <c r="CT902" s="61"/>
      <c r="CU902" s="61"/>
      <c r="CV902" s="61"/>
      <c r="CW902" s="61"/>
      <c r="CX902" s="61"/>
    </row>
    <row r="903" spans="1:102" ht="15.75" customHeight="1">
      <c r="A903" s="61"/>
      <c r="B903" s="61"/>
      <c r="C903" s="61"/>
      <c r="D903" s="61"/>
      <c r="AX903" s="61"/>
      <c r="AY903" s="61"/>
      <c r="AZ903" s="61"/>
      <c r="BN903" s="61"/>
      <c r="BO903" s="61"/>
      <c r="BP903" s="61"/>
      <c r="CT903" s="61"/>
      <c r="CU903" s="61"/>
      <c r="CV903" s="61"/>
      <c r="CW903" s="61"/>
      <c r="CX903" s="61"/>
    </row>
    <row r="904" spans="1:102" ht="15.75" customHeight="1">
      <c r="A904" s="61"/>
      <c r="B904" s="61"/>
      <c r="C904" s="61"/>
      <c r="D904" s="61"/>
      <c r="AX904" s="61"/>
      <c r="AY904" s="61"/>
      <c r="AZ904" s="61"/>
      <c r="BN904" s="61"/>
      <c r="BO904" s="61"/>
      <c r="BP904" s="61"/>
      <c r="CT904" s="61"/>
      <c r="CU904" s="61"/>
      <c r="CV904" s="61"/>
      <c r="CW904" s="61"/>
      <c r="CX904" s="61"/>
    </row>
    <row r="905" spans="1:102" ht="15.75" customHeight="1">
      <c r="A905" s="61"/>
      <c r="B905" s="61"/>
      <c r="C905" s="61"/>
      <c r="D905" s="61"/>
      <c r="AX905" s="61"/>
      <c r="AY905" s="61"/>
      <c r="AZ905" s="61"/>
      <c r="BN905" s="61"/>
      <c r="BO905" s="61"/>
      <c r="BP905" s="61"/>
      <c r="CT905" s="61"/>
      <c r="CU905" s="61"/>
      <c r="CV905" s="61"/>
      <c r="CW905" s="61"/>
      <c r="CX905" s="61"/>
    </row>
    <row r="906" spans="1:102" ht="15.75" customHeight="1">
      <c r="A906" s="61"/>
      <c r="B906" s="61"/>
      <c r="C906" s="61"/>
      <c r="D906" s="61"/>
      <c r="AX906" s="61"/>
      <c r="AY906" s="61"/>
      <c r="AZ906" s="61"/>
      <c r="BN906" s="61"/>
      <c r="BO906" s="61"/>
      <c r="BP906" s="61"/>
      <c r="CT906" s="61"/>
      <c r="CU906" s="61"/>
      <c r="CV906" s="61"/>
      <c r="CW906" s="61"/>
      <c r="CX906" s="61"/>
    </row>
    <row r="907" spans="1:102" ht="15.75" customHeight="1">
      <c r="A907" s="61"/>
      <c r="B907" s="61"/>
      <c r="C907" s="61"/>
      <c r="D907" s="61"/>
      <c r="AX907" s="61"/>
      <c r="AY907" s="61"/>
      <c r="AZ907" s="61"/>
      <c r="BN907" s="61"/>
      <c r="BO907" s="61"/>
      <c r="BP907" s="61"/>
      <c r="CT907" s="61"/>
      <c r="CU907" s="61"/>
      <c r="CV907" s="61"/>
      <c r="CW907" s="61"/>
      <c r="CX907" s="61"/>
    </row>
    <row r="908" spans="1:102" ht="15.75" customHeight="1">
      <c r="A908" s="61"/>
      <c r="B908" s="61"/>
      <c r="C908" s="61"/>
      <c r="D908" s="61"/>
      <c r="AX908" s="61"/>
      <c r="AY908" s="61"/>
      <c r="AZ908" s="61"/>
      <c r="BN908" s="61"/>
      <c r="BO908" s="61"/>
      <c r="BP908" s="61"/>
      <c r="CT908" s="61"/>
      <c r="CU908" s="61"/>
      <c r="CV908" s="61"/>
      <c r="CW908" s="61"/>
      <c r="CX908" s="61"/>
    </row>
    <row r="909" spans="1:102" ht="15.75" customHeight="1">
      <c r="A909" s="61"/>
      <c r="B909" s="61"/>
      <c r="C909" s="61"/>
      <c r="D909" s="61"/>
      <c r="AX909" s="61"/>
      <c r="AY909" s="61"/>
      <c r="AZ909" s="61"/>
      <c r="BN909" s="61"/>
      <c r="BO909" s="61"/>
      <c r="BP909" s="61"/>
      <c r="CT909" s="61"/>
      <c r="CU909" s="61"/>
      <c r="CV909" s="61"/>
      <c r="CW909" s="61"/>
      <c r="CX909" s="61"/>
    </row>
    <row r="910" spans="1:102" ht="15.75" customHeight="1">
      <c r="A910" s="61"/>
      <c r="B910" s="61"/>
      <c r="C910" s="61"/>
      <c r="D910" s="61"/>
      <c r="AX910" s="61"/>
      <c r="AY910" s="61"/>
      <c r="AZ910" s="61"/>
      <c r="BN910" s="61"/>
      <c r="BO910" s="61"/>
      <c r="BP910" s="61"/>
      <c r="CT910" s="61"/>
      <c r="CU910" s="61"/>
      <c r="CV910" s="61"/>
      <c r="CW910" s="61"/>
      <c r="CX910" s="61"/>
    </row>
    <row r="911" spans="1:102" ht="15.75" customHeight="1">
      <c r="A911" s="61"/>
      <c r="B911" s="61"/>
      <c r="C911" s="61"/>
      <c r="D911" s="61"/>
      <c r="AX911" s="61"/>
      <c r="AY911" s="61"/>
      <c r="AZ911" s="61"/>
      <c r="BN911" s="61"/>
      <c r="BO911" s="61"/>
      <c r="BP911" s="61"/>
      <c r="CT911" s="61"/>
      <c r="CU911" s="61"/>
      <c r="CV911" s="61"/>
      <c r="CW911" s="61"/>
      <c r="CX911" s="61"/>
    </row>
    <row r="912" spans="1:102" ht="15.75" customHeight="1">
      <c r="A912" s="61"/>
      <c r="B912" s="61"/>
      <c r="C912" s="61"/>
      <c r="D912" s="61"/>
      <c r="AX912" s="61"/>
      <c r="AY912" s="61"/>
      <c r="AZ912" s="61"/>
      <c r="BN912" s="61"/>
      <c r="BO912" s="61"/>
      <c r="BP912" s="61"/>
      <c r="CT912" s="61"/>
      <c r="CU912" s="61"/>
      <c r="CV912" s="61"/>
      <c r="CW912" s="61"/>
      <c r="CX912" s="61"/>
    </row>
    <row r="913" spans="1:102" ht="15.75" customHeight="1">
      <c r="A913" s="61"/>
      <c r="B913" s="61"/>
      <c r="C913" s="61"/>
      <c r="D913" s="61"/>
      <c r="AX913" s="61"/>
      <c r="AY913" s="61"/>
      <c r="AZ913" s="61"/>
      <c r="BN913" s="61"/>
      <c r="BO913" s="61"/>
      <c r="BP913" s="61"/>
      <c r="CT913" s="61"/>
      <c r="CU913" s="61"/>
      <c r="CV913" s="61"/>
      <c r="CW913" s="61"/>
      <c r="CX913" s="61"/>
    </row>
    <row r="914" spans="1:102" ht="15.75" customHeight="1">
      <c r="A914" s="61"/>
      <c r="B914" s="61"/>
      <c r="C914" s="61"/>
      <c r="D914" s="61"/>
      <c r="AX914" s="61"/>
      <c r="AY914" s="61"/>
      <c r="AZ914" s="61"/>
      <c r="BN914" s="61"/>
      <c r="BO914" s="61"/>
      <c r="BP914" s="61"/>
      <c r="CT914" s="61"/>
      <c r="CU914" s="61"/>
      <c r="CV914" s="61"/>
      <c r="CW914" s="61"/>
      <c r="CX914" s="61"/>
    </row>
    <row r="915" spans="1:102" ht="15.75" customHeight="1">
      <c r="A915" s="61"/>
      <c r="B915" s="61"/>
      <c r="C915" s="61"/>
      <c r="D915" s="61"/>
      <c r="AX915" s="61"/>
      <c r="AY915" s="61"/>
      <c r="AZ915" s="61"/>
      <c r="BN915" s="61"/>
      <c r="BO915" s="61"/>
      <c r="BP915" s="61"/>
      <c r="CT915" s="61"/>
      <c r="CU915" s="61"/>
      <c r="CV915" s="61"/>
      <c r="CW915" s="61"/>
      <c r="CX915" s="61"/>
    </row>
    <row r="916" spans="1:102" ht="15.75" customHeight="1">
      <c r="A916" s="61"/>
      <c r="B916" s="61"/>
      <c r="C916" s="61"/>
      <c r="D916" s="61"/>
      <c r="AX916" s="61"/>
      <c r="AY916" s="61"/>
      <c r="AZ916" s="61"/>
      <c r="BN916" s="61"/>
      <c r="BO916" s="61"/>
      <c r="BP916" s="61"/>
      <c r="CT916" s="61"/>
      <c r="CU916" s="61"/>
      <c r="CV916" s="61"/>
      <c r="CW916" s="61"/>
      <c r="CX916" s="61"/>
    </row>
    <row r="917" spans="1:102" ht="15.75" customHeight="1">
      <c r="A917" s="61"/>
      <c r="B917" s="61"/>
      <c r="C917" s="61"/>
      <c r="D917" s="61"/>
      <c r="AX917" s="61"/>
      <c r="AY917" s="61"/>
      <c r="AZ917" s="61"/>
      <c r="BN917" s="61"/>
      <c r="BO917" s="61"/>
      <c r="BP917" s="61"/>
      <c r="CT917" s="61"/>
      <c r="CU917" s="61"/>
      <c r="CV917" s="61"/>
      <c r="CW917" s="61"/>
      <c r="CX917" s="61"/>
    </row>
    <row r="918" spans="1:102" ht="15.75" customHeight="1">
      <c r="A918" s="61"/>
      <c r="B918" s="61"/>
      <c r="C918" s="61"/>
      <c r="D918" s="61"/>
      <c r="AX918" s="61"/>
      <c r="AY918" s="61"/>
      <c r="AZ918" s="61"/>
      <c r="BN918" s="61"/>
      <c r="BO918" s="61"/>
      <c r="BP918" s="61"/>
      <c r="CT918" s="61"/>
      <c r="CU918" s="61"/>
      <c r="CV918" s="61"/>
      <c r="CW918" s="61"/>
      <c r="CX918" s="61"/>
    </row>
    <row r="919" spans="1:102" ht="15.75" customHeight="1">
      <c r="A919" s="61"/>
      <c r="B919" s="61"/>
      <c r="C919" s="61"/>
      <c r="D919" s="61"/>
      <c r="AX919" s="61"/>
      <c r="AY919" s="61"/>
      <c r="AZ919" s="61"/>
      <c r="BN919" s="61"/>
      <c r="BO919" s="61"/>
      <c r="BP919" s="61"/>
      <c r="CT919" s="61"/>
      <c r="CU919" s="61"/>
      <c r="CV919" s="61"/>
      <c r="CW919" s="61"/>
      <c r="CX919" s="61"/>
    </row>
    <row r="920" spans="1:102" ht="15.75" customHeight="1">
      <c r="A920" s="61"/>
      <c r="B920" s="61"/>
      <c r="C920" s="61"/>
      <c r="D920" s="61"/>
      <c r="AX920" s="61"/>
      <c r="AY920" s="61"/>
      <c r="AZ920" s="61"/>
      <c r="BN920" s="61"/>
      <c r="BO920" s="61"/>
      <c r="BP920" s="61"/>
      <c r="CT920" s="61"/>
      <c r="CU920" s="61"/>
      <c r="CV920" s="61"/>
      <c r="CW920" s="61"/>
      <c r="CX920" s="61"/>
    </row>
    <row r="921" spans="1:102" ht="15.75" customHeight="1">
      <c r="A921" s="61"/>
      <c r="B921" s="61"/>
      <c r="C921" s="61"/>
      <c r="D921" s="61"/>
      <c r="AX921" s="61"/>
      <c r="AY921" s="61"/>
      <c r="AZ921" s="61"/>
      <c r="BN921" s="61"/>
      <c r="BO921" s="61"/>
      <c r="BP921" s="61"/>
      <c r="CT921" s="61"/>
      <c r="CU921" s="61"/>
      <c r="CV921" s="61"/>
      <c r="CW921" s="61"/>
      <c r="CX921" s="61"/>
    </row>
    <row r="922" spans="1:102" ht="15.75" customHeight="1">
      <c r="A922" s="61"/>
      <c r="B922" s="61"/>
      <c r="C922" s="61"/>
      <c r="D922" s="61"/>
      <c r="AX922" s="61"/>
      <c r="AY922" s="61"/>
      <c r="AZ922" s="61"/>
      <c r="BN922" s="61"/>
      <c r="BO922" s="61"/>
      <c r="BP922" s="61"/>
      <c r="CT922" s="61"/>
      <c r="CU922" s="61"/>
      <c r="CV922" s="61"/>
      <c r="CW922" s="61"/>
      <c r="CX922" s="61"/>
    </row>
    <row r="923" spans="1:102" ht="15.75" customHeight="1">
      <c r="A923" s="61"/>
      <c r="B923" s="61"/>
      <c r="C923" s="61"/>
      <c r="D923" s="61"/>
      <c r="AX923" s="61"/>
      <c r="AY923" s="61"/>
      <c r="AZ923" s="61"/>
      <c r="BN923" s="61"/>
      <c r="BO923" s="61"/>
      <c r="BP923" s="61"/>
      <c r="CT923" s="61"/>
      <c r="CU923" s="61"/>
      <c r="CV923" s="61"/>
      <c r="CW923" s="61"/>
      <c r="CX923" s="61"/>
    </row>
    <row r="924" spans="1:102" ht="15.75" customHeight="1">
      <c r="A924" s="61"/>
      <c r="B924" s="61"/>
      <c r="C924" s="61"/>
      <c r="D924" s="61"/>
      <c r="AX924" s="61"/>
      <c r="AY924" s="61"/>
      <c r="AZ924" s="61"/>
      <c r="BN924" s="61"/>
      <c r="BO924" s="61"/>
      <c r="BP924" s="61"/>
      <c r="CT924" s="61"/>
      <c r="CU924" s="61"/>
      <c r="CV924" s="61"/>
      <c r="CW924" s="61"/>
      <c r="CX924" s="61"/>
    </row>
    <row r="925" spans="1:102" ht="15.75" customHeight="1">
      <c r="A925" s="61"/>
      <c r="B925" s="61"/>
      <c r="C925" s="61"/>
      <c r="D925" s="61"/>
      <c r="AX925" s="61"/>
      <c r="AY925" s="61"/>
      <c r="AZ925" s="61"/>
      <c r="BN925" s="61"/>
      <c r="BO925" s="61"/>
      <c r="BP925" s="61"/>
      <c r="CT925" s="61"/>
      <c r="CU925" s="61"/>
      <c r="CV925" s="61"/>
      <c r="CW925" s="61"/>
      <c r="CX925" s="61"/>
    </row>
    <row r="926" spans="1:102" ht="15.75" customHeight="1">
      <c r="A926" s="61"/>
      <c r="B926" s="61"/>
      <c r="C926" s="61"/>
      <c r="D926" s="61"/>
      <c r="AX926" s="61"/>
      <c r="AY926" s="61"/>
      <c r="AZ926" s="61"/>
      <c r="BN926" s="61"/>
      <c r="BO926" s="61"/>
      <c r="BP926" s="61"/>
      <c r="CT926" s="61"/>
      <c r="CU926" s="61"/>
      <c r="CV926" s="61"/>
      <c r="CW926" s="61"/>
      <c r="CX926" s="61"/>
    </row>
    <row r="927" spans="1:102" ht="15.75" customHeight="1">
      <c r="A927" s="61"/>
      <c r="B927" s="61"/>
      <c r="C927" s="61"/>
      <c r="D927" s="61"/>
      <c r="AX927" s="61"/>
      <c r="AY927" s="61"/>
      <c r="AZ927" s="61"/>
      <c r="BN927" s="61"/>
      <c r="BO927" s="61"/>
      <c r="BP927" s="61"/>
      <c r="CT927" s="61"/>
      <c r="CU927" s="61"/>
      <c r="CV927" s="61"/>
      <c r="CW927" s="61"/>
      <c r="CX927" s="61"/>
    </row>
    <row r="928" spans="1:102" ht="15.75" customHeight="1">
      <c r="A928" s="61"/>
      <c r="B928" s="61"/>
      <c r="C928" s="61"/>
      <c r="D928" s="61"/>
      <c r="AX928" s="61"/>
      <c r="AY928" s="61"/>
      <c r="AZ928" s="61"/>
      <c r="BN928" s="61"/>
      <c r="BO928" s="61"/>
      <c r="BP928" s="61"/>
      <c r="CT928" s="61"/>
      <c r="CU928" s="61"/>
      <c r="CV928" s="61"/>
      <c r="CW928" s="61"/>
      <c r="CX928" s="61"/>
    </row>
    <row r="929" spans="1:102" ht="15.75" customHeight="1">
      <c r="A929" s="61"/>
      <c r="B929" s="61"/>
      <c r="C929" s="61"/>
      <c r="D929" s="61"/>
      <c r="AX929" s="61"/>
      <c r="AY929" s="61"/>
      <c r="AZ929" s="61"/>
      <c r="BN929" s="61"/>
      <c r="BO929" s="61"/>
      <c r="BP929" s="61"/>
      <c r="CT929" s="61"/>
      <c r="CU929" s="61"/>
      <c r="CV929" s="61"/>
      <c r="CW929" s="61"/>
      <c r="CX929" s="61"/>
    </row>
    <row r="930" spans="1:102" ht="15.75" customHeight="1">
      <c r="A930" s="61"/>
      <c r="B930" s="61"/>
      <c r="C930" s="61"/>
      <c r="D930" s="61"/>
      <c r="AX930" s="61"/>
      <c r="AY930" s="61"/>
      <c r="AZ930" s="61"/>
      <c r="BN930" s="61"/>
      <c r="BO930" s="61"/>
      <c r="BP930" s="61"/>
      <c r="CT930" s="61"/>
      <c r="CU930" s="61"/>
      <c r="CV930" s="61"/>
      <c r="CW930" s="61"/>
      <c r="CX930" s="61"/>
    </row>
    <row r="931" spans="1:102" ht="15.75" customHeight="1">
      <c r="A931" s="61"/>
      <c r="B931" s="61"/>
      <c r="C931" s="61"/>
      <c r="D931" s="61"/>
      <c r="AX931" s="61"/>
      <c r="AY931" s="61"/>
      <c r="AZ931" s="61"/>
      <c r="BN931" s="61"/>
      <c r="BO931" s="61"/>
      <c r="BP931" s="61"/>
      <c r="CT931" s="61"/>
      <c r="CU931" s="61"/>
      <c r="CV931" s="61"/>
      <c r="CW931" s="61"/>
      <c r="CX931" s="61"/>
    </row>
    <row r="932" spans="1:102" ht="15.75" customHeight="1">
      <c r="A932" s="61"/>
      <c r="B932" s="61"/>
      <c r="C932" s="61"/>
      <c r="D932" s="61"/>
      <c r="AX932" s="61"/>
      <c r="AY932" s="61"/>
      <c r="AZ932" s="61"/>
      <c r="BN932" s="61"/>
      <c r="BO932" s="61"/>
      <c r="BP932" s="61"/>
      <c r="CT932" s="61"/>
      <c r="CU932" s="61"/>
      <c r="CV932" s="61"/>
      <c r="CW932" s="61"/>
      <c r="CX932" s="61"/>
    </row>
    <row r="933" spans="1:102" ht="15.75" customHeight="1">
      <c r="A933" s="61"/>
      <c r="B933" s="61"/>
      <c r="C933" s="61"/>
      <c r="D933" s="61"/>
      <c r="AX933" s="61"/>
      <c r="AY933" s="61"/>
      <c r="AZ933" s="61"/>
      <c r="BN933" s="61"/>
      <c r="BO933" s="61"/>
      <c r="BP933" s="61"/>
      <c r="CT933" s="61"/>
      <c r="CU933" s="61"/>
      <c r="CV933" s="61"/>
      <c r="CW933" s="61"/>
      <c r="CX933" s="61"/>
    </row>
    <row r="934" spans="1:102" ht="15.75" customHeight="1">
      <c r="A934" s="61"/>
      <c r="B934" s="61"/>
      <c r="C934" s="61"/>
      <c r="D934" s="61"/>
      <c r="AX934" s="61"/>
      <c r="AY934" s="61"/>
      <c r="AZ934" s="61"/>
      <c r="BN934" s="61"/>
      <c r="BO934" s="61"/>
      <c r="BP934" s="61"/>
      <c r="CT934" s="61"/>
      <c r="CU934" s="61"/>
      <c r="CV934" s="61"/>
      <c r="CW934" s="61"/>
      <c r="CX934" s="61"/>
    </row>
    <row r="935" spans="1:102" ht="15.75" customHeight="1">
      <c r="A935" s="61"/>
      <c r="B935" s="61"/>
      <c r="C935" s="61"/>
      <c r="D935" s="61"/>
      <c r="AX935" s="61"/>
      <c r="AY935" s="61"/>
      <c r="AZ935" s="61"/>
      <c r="BN935" s="61"/>
      <c r="BO935" s="61"/>
      <c r="BP935" s="61"/>
      <c r="CT935" s="61"/>
      <c r="CU935" s="61"/>
      <c r="CV935" s="61"/>
      <c r="CW935" s="61"/>
      <c r="CX935" s="61"/>
    </row>
    <row r="936" spans="1:102" ht="15.75" customHeight="1">
      <c r="A936" s="61"/>
      <c r="B936" s="61"/>
      <c r="C936" s="61"/>
      <c r="D936" s="61"/>
      <c r="AX936" s="61"/>
      <c r="AY936" s="61"/>
      <c r="AZ936" s="61"/>
      <c r="BN936" s="61"/>
      <c r="BO936" s="61"/>
      <c r="BP936" s="61"/>
      <c r="CT936" s="61"/>
      <c r="CU936" s="61"/>
      <c r="CV936" s="61"/>
      <c r="CW936" s="61"/>
      <c r="CX936" s="61"/>
    </row>
    <row r="937" spans="1:102" ht="15.75" customHeight="1">
      <c r="A937" s="61"/>
      <c r="B937" s="61"/>
      <c r="C937" s="61"/>
      <c r="D937" s="61"/>
      <c r="AX937" s="61"/>
      <c r="AY937" s="61"/>
      <c r="AZ937" s="61"/>
      <c r="BN937" s="61"/>
      <c r="BO937" s="61"/>
      <c r="BP937" s="61"/>
      <c r="CT937" s="61"/>
      <c r="CU937" s="61"/>
      <c r="CV937" s="61"/>
      <c r="CW937" s="61"/>
      <c r="CX937" s="61"/>
    </row>
    <row r="938" spans="1:102" ht="15.75" customHeight="1">
      <c r="A938" s="61"/>
      <c r="B938" s="61"/>
      <c r="C938" s="61"/>
      <c r="D938" s="61"/>
      <c r="AX938" s="61"/>
      <c r="AY938" s="61"/>
      <c r="AZ938" s="61"/>
      <c r="BN938" s="61"/>
      <c r="BO938" s="61"/>
      <c r="BP938" s="61"/>
      <c r="CT938" s="61"/>
      <c r="CU938" s="61"/>
      <c r="CV938" s="61"/>
      <c r="CW938" s="61"/>
      <c r="CX938" s="61"/>
    </row>
    <row r="939" spans="1:102" ht="15.75" customHeight="1">
      <c r="A939" s="61"/>
      <c r="B939" s="61"/>
      <c r="C939" s="61"/>
      <c r="D939" s="61"/>
      <c r="AX939" s="61"/>
      <c r="AY939" s="61"/>
      <c r="AZ939" s="61"/>
      <c r="BN939" s="61"/>
      <c r="BO939" s="61"/>
      <c r="BP939" s="61"/>
      <c r="CT939" s="61"/>
      <c r="CU939" s="61"/>
      <c r="CV939" s="61"/>
      <c r="CW939" s="61"/>
      <c r="CX939" s="61"/>
    </row>
    <row r="940" spans="1:102" ht="15.75" customHeight="1">
      <c r="A940" s="61"/>
      <c r="B940" s="61"/>
      <c r="C940" s="61"/>
      <c r="D940" s="61"/>
      <c r="AX940" s="61"/>
      <c r="AY940" s="61"/>
      <c r="AZ940" s="61"/>
      <c r="BN940" s="61"/>
      <c r="BO940" s="61"/>
      <c r="BP940" s="61"/>
      <c r="CT940" s="61"/>
      <c r="CU940" s="61"/>
      <c r="CV940" s="61"/>
      <c r="CW940" s="61"/>
      <c r="CX940" s="61"/>
    </row>
    <row r="941" spans="1:102" ht="15.75" customHeight="1">
      <c r="A941" s="61"/>
      <c r="B941" s="61"/>
      <c r="C941" s="61"/>
      <c r="D941" s="61"/>
      <c r="AX941" s="61"/>
      <c r="AY941" s="61"/>
      <c r="AZ941" s="61"/>
      <c r="BN941" s="61"/>
      <c r="BO941" s="61"/>
      <c r="BP941" s="61"/>
      <c r="CT941" s="61"/>
      <c r="CU941" s="61"/>
      <c r="CV941" s="61"/>
      <c r="CW941" s="61"/>
      <c r="CX941" s="61"/>
    </row>
    <row r="942" spans="1:102" ht="15.75" customHeight="1">
      <c r="A942" s="61"/>
      <c r="B942" s="61"/>
      <c r="C942" s="61"/>
      <c r="D942" s="61"/>
      <c r="AX942" s="61"/>
      <c r="AY942" s="61"/>
      <c r="AZ942" s="61"/>
      <c r="BN942" s="61"/>
      <c r="BO942" s="61"/>
      <c r="BP942" s="61"/>
      <c r="CT942" s="61"/>
      <c r="CU942" s="61"/>
      <c r="CV942" s="61"/>
      <c r="CW942" s="61"/>
      <c r="CX942" s="61"/>
    </row>
    <row r="943" spans="1:102" ht="15.75" customHeight="1">
      <c r="A943" s="61"/>
      <c r="B943" s="61"/>
      <c r="C943" s="61"/>
      <c r="D943" s="61"/>
      <c r="AX943" s="61"/>
      <c r="AY943" s="61"/>
      <c r="AZ943" s="61"/>
      <c r="BN943" s="61"/>
      <c r="BO943" s="61"/>
      <c r="BP943" s="61"/>
      <c r="CT943" s="61"/>
      <c r="CU943" s="61"/>
      <c r="CV943" s="61"/>
      <c r="CW943" s="61"/>
      <c r="CX943" s="61"/>
    </row>
    <row r="944" spans="1:102" ht="15.75" customHeight="1">
      <c r="A944" s="61"/>
      <c r="B944" s="61"/>
      <c r="C944" s="61"/>
      <c r="D944" s="61"/>
      <c r="AX944" s="61"/>
      <c r="AY944" s="61"/>
      <c r="AZ944" s="61"/>
      <c r="BN944" s="61"/>
      <c r="BO944" s="61"/>
      <c r="BP944" s="61"/>
      <c r="CT944" s="61"/>
      <c r="CU944" s="61"/>
      <c r="CV944" s="61"/>
      <c r="CW944" s="61"/>
      <c r="CX944" s="61"/>
    </row>
    <row r="945" spans="1:102" ht="15.75" customHeight="1">
      <c r="A945" s="61"/>
      <c r="B945" s="61"/>
      <c r="C945" s="61"/>
      <c r="D945" s="61"/>
      <c r="AX945" s="61"/>
      <c r="AY945" s="61"/>
      <c r="AZ945" s="61"/>
      <c r="BN945" s="61"/>
      <c r="BO945" s="61"/>
      <c r="BP945" s="61"/>
      <c r="CT945" s="61"/>
      <c r="CU945" s="61"/>
      <c r="CV945" s="61"/>
      <c r="CW945" s="61"/>
      <c r="CX945" s="61"/>
    </row>
    <row r="946" spans="1:102" ht="15.75" customHeight="1">
      <c r="A946" s="61"/>
      <c r="B946" s="61"/>
      <c r="C946" s="61"/>
      <c r="D946" s="61"/>
      <c r="AX946" s="61"/>
      <c r="AY946" s="61"/>
      <c r="AZ946" s="61"/>
      <c r="BN946" s="61"/>
      <c r="BO946" s="61"/>
      <c r="BP946" s="61"/>
      <c r="CT946" s="61"/>
      <c r="CU946" s="61"/>
      <c r="CV946" s="61"/>
      <c r="CW946" s="61"/>
      <c r="CX946" s="61"/>
    </row>
    <row r="947" spans="1:102" ht="15.75" customHeight="1">
      <c r="A947" s="61"/>
      <c r="B947" s="61"/>
      <c r="C947" s="61"/>
      <c r="D947" s="61"/>
      <c r="AX947" s="61"/>
      <c r="AY947" s="61"/>
      <c r="AZ947" s="61"/>
      <c r="BN947" s="61"/>
      <c r="BO947" s="61"/>
      <c r="BP947" s="61"/>
      <c r="CT947" s="61"/>
      <c r="CU947" s="61"/>
      <c r="CV947" s="61"/>
      <c r="CW947" s="61"/>
      <c r="CX947" s="61"/>
    </row>
    <row r="948" spans="1:102" ht="15.75" customHeight="1">
      <c r="A948" s="61"/>
      <c r="B948" s="61"/>
      <c r="C948" s="61"/>
      <c r="D948" s="61"/>
      <c r="AX948" s="61"/>
      <c r="AY948" s="61"/>
      <c r="AZ948" s="61"/>
      <c r="BN948" s="61"/>
      <c r="BO948" s="61"/>
      <c r="BP948" s="61"/>
      <c r="CT948" s="61"/>
      <c r="CU948" s="61"/>
      <c r="CV948" s="61"/>
      <c r="CW948" s="61"/>
      <c r="CX948" s="61"/>
    </row>
    <row r="949" spans="1:102" ht="15.75" customHeight="1">
      <c r="A949" s="61"/>
      <c r="B949" s="61"/>
      <c r="C949" s="61"/>
      <c r="D949" s="61"/>
      <c r="AX949" s="61"/>
      <c r="AY949" s="61"/>
      <c r="AZ949" s="61"/>
      <c r="BN949" s="61"/>
      <c r="BO949" s="61"/>
      <c r="BP949" s="61"/>
      <c r="CT949" s="61"/>
      <c r="CU949" s="61"/>
      <c r="CV949" s="61"/>
      <c r="CW949" s="61"/>
      <c r="CX949" s="61"/>
    </row>
    <row r="950" spans="1:102" ht="15.75" customHeight="1">
      <c r="A950" s="61"/>
      <c r="B950" s="61"/>
      <c r="C950" s="61"/>
      <c r="D950" s="61"/>
      <c r="AX950" s="61"/>
      <c r="AY950" s="61"/>
      <c r="AZ950" s="61"/>
      <c r="BN950" s="61"/>
      <c r="BO950" s="61"/>
      <c r="BP950" s="61"/>
      <c r="CT950" s="61"/>
      <c r="CU950" s="61"/>
      <c r="CV950" s="61"/>
      <c r="CW950" s="61"/>
      <c r="CX950" s="61"/>
    </row>
    <row r="951" spans="1:102" ht="15.75" customHeight="1">
      <c r="A951" s="61"/>
      <c r="B951" s="61"/>
      <c r="C951" s="61"/>
      <c r="D951" s="61"/>
      <c r="AX951" s="61"/>
      <c r="AY951" s="61"/>
      <c r="AZ951" s="61"/>
      <c r="BN951" s="61"/>
      <c r="BO951" s="61"/>
      <c r="BP951" s="61"/>
      <c r="CT951" s="61"/>
      <c r="CU951" s="61"/>
      <c r="CV951" s="61"/>
      <c r="CW951" s="61"/>
      <c r="CX951" s="61"/>
    </row>
    <row r="952" spans="1:102" ht="15.75" customHeight="1">
      <c r="A952" s="61"/>
      <c r="B952" s="61"/>
      <c r="C952" s="61"/>
      <c r="D952" s="61"/>
      <c r="AX952" s="61"/>
      <c r="AY952" s="61"/>
      <c r="AZ952" s="61"/>
      <c r="BN952" s="61"/>
      <c r="BO952" s="61"/>
      <c r="BP952" s="61"/>
      <c r="CT952" s="61"/>
      <c r="CU952" s="61"/>
      <c r="CV952" s="61"/>
      <c r="CW952" s="61"/>
      <c r="CX952" s="61"/>
    </row>
    <row r="953" spans="1:102" ht="15.75" customHeight="1">
      <c r="A953" s="61"/>
      <c r="B953" s="61"/>
      <c r="C953" s="61"/>
      <c r="D953" s="61"/>
      <c r="AX953" s="61"/>
      <c r="AY953" s="61"/>
      <c r="AZ953" s="61"/>
      <c r="BN953" s="61"/>
      <c r="BO953" s="61"/>
      <c r="BP953" s="61"/>
      <c r="CT953" s="61"/>
      <c r="CU953" s="61"/>
      <c r="CV953" s="61"/>
      <c r="CW953" s="61"/>
      <c r="CX953" s="61"/>
    </row>
    <row r="954" spans="1:102" ht="15.75" customHeight="1">
      <c r="A954" s="61"/>
      <c r="B954" s="61"/>
      <c r="C954" s="61"/>
      <c r="D954" s="61"/>
      <c r="AX954" s="61"/>
      <c r="AY954" s="61"/>
      <c r="AZ954" s="61"/>
      <c r="BN954" s="61"/>
      <c r="BO954" s="61"/>
      <c r="BP954" s="61"/>
      <c r="CT954" s="61"/>
      <c r="CU954" s="61"/>
      <c r="CV954" s="61"/>
      <c r="CW954" s="61"/>
      <c r="CX954" s="61"/>
    </row>
    <row r="955" spans="1:102" ht="15.75" customHeight="1">
      <c r="A955" s="61"/>
      <c r="B955" s="61"/>
      <c r="C955" s="61"/>
      <c r="D955" s="61"/>
      <c r="AX955" s="61"/>
      <c r="AY955" s="61"/>
      <c r="AZ955" s="61"/>
      <c r="BN955" s="61"/>
      <c r="BO955" s="61"/>
      <c r="BP955" s="61"/>
      <c r="CT955" s="61"/>
      <c r="CU955" s="61"/>
      <c r="CV955" s="61"/>
      <c r="CW955" s="61"/>
      <c r="CX955" s="61"/>
    </row>
    <row r="956" spans="1:102" ht="15.75" customHeight="1">
      <c r="A956" s="61"/>
      <c r="B956" s="61"/>
      <c r="C956" s="61"/>
      <c r="D956" s="61"/>
      <c r="AX956" s="61"/>
      <c r="AY956" s="61"/>
      <c r="AZ956" s="61"/>
      <c r="BN956" s="61"/>
      <c r="BO956" s="61"/>
      <c r="BP956" s="61"/>
      <c r="CT956" s="61"/>
      <c r="CU956" s="61"/>
      <c r="CV956" s="61"/>
      <c r="CW956" s="61"/>
      <c r="CX956" s="61"/>
    </row>
    <row r="957" spans="1:102" ht="15.75" customHeight="1">
      <c r="A957" s="61"/>
      <c r="B957" s="61"/>
      <c r="C957" s="61"/>
      <c r="D957" s="61"/>
      <c r="AX957" s="61"/>
      <c r="AY957" s="61"/>
      <c r="AZ957" s="61"/>
      <c r="BN957" s="61"/>
      <c r="BO957" s="61"/>
      <c r="BP957" s="61"/>
      <c r="CT957" s="61"/>
      <c r="CU957" s="61"/>
      <c r="CV957" s="61"/>
      <c r="CW957" s="61"/>
      <c r="CX957" s="61"/>
    </row>
    <row r="958" spans="1:102" ht="15.75" customHeight="1">
      <c r="A958" s="61"/>
      <c r="B958" s="61"/>
      <c r="C958" s="61"/>
      <c r="D958" s="61"/>
      <c r="AX958" s="61"/>
      <c r="AY958" s="61"/>
      <c r="AZ958" s="61"/>
      <c r="BN958" s="61"/>
      <c r="BO958" s="61"/>
      <c r="BP958" s="61"/>
      <c r="CT958" s="61"/>
      <c r="CU958" s="61"/>
      <c r="CV958" s="61"/>
      <c r="CW958" s="61"/>
      <c r="CX958" s="61"/>
    </row>
    <row r="959" spans="1:102" ht="15.75" customHeight="1">
      <c r="A959" s="61"/>
      <c r="B959" s="61"/>
      <c r="C959" s="61"/>
      <c r="D959" s="61"/>
      <c r="AX959" s="61"/>
      <c r="AY959" s="61"/>
      <c r="AZ959" s="61"/>
      <c r="BN959" s="61"/>
      <c r="BO959" s="61"/>
      <c r="BP959" s="61"/>
      <c r="CT959" s="61"/>
      <c r="CU959" s="61"/>
      <c r="CV959" s="61"/>
      <c r="CW959" s="61"/>
      <c r="CX959" s="61"/>
    </row>
    <row r="960" spans="1:102" ht="15.75" customHeight="1">
      <c r="A960" s="61"/>
      <c r="B960" s="61"/>
      <c r="C960" s="61"/>
      <c r="D960" s="61"/>
      <c r="AX960" s="61"/>
      <c r="AY960" s="61"/>
      <c r="AZ960" s="61"/>
      <c r="BN960" s="61"/>
      <c r="BO960" s="61"/>
      <c r="BP960" s="61"/>
      <c r="CT960" s="61"/>
      <c r="CU960" s="61"/>
      <c r="CV960" s="61"/>
      <c r="CW960" s="61"/>
      <c r="CX960" s="61"/>
    </row>
    <row r="961" spans="1:102" ht="15.75" customHeight="1">
      <c r="A961" s="61"/>
      <c r="B961" s="61"/>
      <c r="C961" s="61"/>
      <c r="D961" s="61"/>
      <c r="AX961" s="61"/>
      <c r="AY961" s="61"/>
      <c r="AZ961" s="61"/>
      <c r="BN961" s="61"/>
      <c r="BO961" s="61"/>
      <c r="BP961" s="61"/>
      <c r="CT961" s="61"/>
      <c r="CU961" s="61"/>
      <c r="CV961" s="61"/>
      <c r="CW961" s="61"/>
      <c r="CX961" s="61"/>
    </row>
    <row r="962" spans="1:102" ht="15.75" customHeight="1">
      <c r="A962" s="61"/>
      <c r="B962" s="61"/>
      <c r="C962" s="61"/>
      <c r="D962" s="61"/>
      <c r="AX962" s="61"/>
      <c r="AY962" s="61"/>
      <c r="AZ962" s="61"/>
      <c r="BN962" s="61"/>
      <c r="BO962" s="61"/>
      <c r="BP962" s="61"/>
      <c r="CT962" s="61"/>
      <c r="CU962" s="61"/>
      <c r="CV962" s="61"/>
      <c r="CW962" s="61"/>
      <c r="CX962" s="61"/>
    </row>
    <row r="963" spans="1:102" ht="15.75" customHeight="1">
      <c r="A963" s="61"/>
      <c r="B963" s="61"/>
      <c r="C963" s="61"/>
      <c r="D963" s="61"/>
      <c r="AX963" s="61"/>
      <c r="AY963" s="61"/>
      <c r="AZ963" s="61"/>
      <c r="BN963" s="61"/>
      <c r="BO963" s="61"/>
      <c r="BP963" s="61"/>
      <c r="CT963" s="61"/>
      <c r="CU963" s="61"/>
      <c r="CV963" s="61"/>
      <c r="CW963" s="61"/>
      <c r="CX963" s="61"/>
    </row>
    <row r="964" spans="1:102" ht="15.75" customHeight="1">
      <c r="A964" s="61"/>
      <c r="B964" s="61"/>
      <c r="C964" s="61"/>
      <c r="D964" s="61"/>
      <c r="AX964" s="61"/>
      <c r="AY964" s="61"/>
      <c r="AZ964" s="61"/>
      <c r="BN964" s="61"/>
      <c r="BO964" s="61"/>
      <c r="BP964" s="61"/>
      <c r="CT964" s="61"/>
      <c r="CU964" s="61"/>
      <c r="CV964" s="61"/>
      <c r="CW964" s="61"/>
      <c r="CX964" s="61"/>
    </row>
    <row r="965" spans="1:102" ht="15.75" customHeight="1">
      <c r="A965" s="61"/>
      <c r="B965" s="61"/>
      <c r="C965" s="61"/>
      <c r="D965" s="61"/>
      <c r="AX965" s="61"/>
      <c r="AY965" s="61"/>
      <c r="AZ965" s="61"/>
      <c r="BN965" s="61"/>
      <c r="BO965" s="61"/>
      <c r="BP965" s="61"/>
      <c r="CT965" s="61"/>
      <c r="CU965" s="61"/>
      <c r="CV965" s="61"/>
      <c r="CW965" s="61"/>
      <c r="CX965" s="61"/>
    </row>
    <row r="966" spans="1:102" ht="15.75" customHeight="1">
      <c r="A966" s="61"/>
      <c r="B966" s="61"/>
      <c r="C966" s="61"/>
      <c r="D966" s="61"/>
      <c r="AX966" s="61"/>
      <c r="AY966" s="61"/>
      <c r="AZ966" s="61"/>
      <c r="BN966" s="61"/>
      <c r="BO966" s="61"/>
      <c r="BP966" s="61"/>
      <c r="CT966" s="61"/>
      <c r="CU966" s="61"/>
      <c r="CV966" s="61"/>
      <c r="CW966" s="61"/>
      <c r="CX966" s="61"/>
    </row>
    <row r="967" spans="1:102" ht="15.75" customHeight="1">
      <c r="A967" s="61"/>
      <c r="B967" s="61"/>
      <c r="C967" s="61"/>
      <c r="D967" s="61"/>
      <c r="AX967" s="61"/>
      <c r="AY967" s="61"/>
      <c r="AZ967" s="61"/>
      <c r="BN967" s="61"/>
      <c r="BO967" s="61"/>
      <c r="BP967" s="61"/>
      <c r="CT967" s="61"/>
      <c r="CU967" s="61"/>
      <c r="CV967" s="61"/>
      <c r="CW967" s="61"/>
      <c r="CX967" s="61"/>
    </row>
    <row r="968" spans="1:102" ht="15.75" customHeight="1">
      <c r="A968" s="61"/>
      <c r="B968" s="61"/>
      <c r="C968" s="61"/>
      <c r="D968" s="61"/>
      <c r="AX968" s="61"/>
      <c r="AY968" s="61"/>
      <c r="AZ968" s="61"/>
      <c r="BN968" s="61"/>
      <c r="BO968" s="61"/>
      <c r="BP968" s="61"/>
      <c r="CT968" s="61"/>
      <c r="CU968" s="61"/>
      <c r="CV968" s="61"/>
      <c r="CW968" s="61"/>
      <c r="CX968" s="61"/>
    </row>
    <row r="969" spans="1:102" ht="15.75" customHeight="1">
      <c r="A969" s="61"/>
      <c r="B969" s="61"/>
      <c r="C969" s="61"/>
      <c r="D969" s="61"/>
      <c r="AX969" s="61"/>
      <c r="AY969" s="61"/>
      <c r="AZ969" s="61"/>
      <c r="BN969" s="61"/>
      <c r="BO969" s="61"/>
      <c r="BP969" s="61"/>
      <c r="CT969" s="61"/>
      <c r="CU969" s="61"/>
      <c r="CV969" s="61"/>
      <c r="CW969" s="61"/>
      <c r="CX969" s="61"/>
    </row>
    <row r="970" spans="1:102" ht="15.75" customHeight="1">
      <c r="A970" s="61"/>
      <c r="B970" s="61"/>
      <c r="C970" s="61"/>
      <c r="D970" s="61"/>
      <c r="AX970" s="61"/>
      <c r="AY970" s="61"/>
      <c r="AZ970" s="61"/>
      <c r="BN970" s="61"/>
      <c r="BO970" s="61"/>
      <c r="BP970" s="61"/>
      <c r="CT970" s="61"/>
      <c r="CU970" s="61"/>
      <c r="CV970" s="61"/>
      <c r="CW970" s="61"/>
      <c r="CX970" s="61"/>
    </row>
    <row r="971" spans="1:102" ht="15.75" customHeight="1">
      <c r="A971" s="61"/>
      <c r="B971" s="61"/>
      <c r="C971" s="61"/>
      <c r="D971" s="61"/>
      <c r="AX971" s="61"/>
      <c r="AY971" s="61"/>
      <c r="AZ971" s="61"/>
      <c r="BN971" s="61"/>
      <c r="BO971" s="61"/>
      <c r="BP971" s="61"/>
      <c r="CT971" s="61"/>
      <c r="CU971" s="61"/>
      <c r="CV971" s="61"/>
      <c r="CW971" s="61"/>
      <c r="CX971" s="61"/>
    </row>
    <row r="972" spans="1:102" ht="15.75" customHeight="1">
      <c r="A972" s="61"/>
      <c r="B972" s="61"/>
      <c r="C972" s="61"/>
      <c r="D972" s="61"/>
      <c r="AX972" s="61"/>
      <c r="AY972" s="61"/>
      <c r="AZ972" s="61"/>
      <c r="BN972" s="61"/>
      <c r="BO972" s="61"/>
      <c r="BP972" s="61"/>
      <c r="CT972" s="61"/>
      <c r="CU972" s="61"/>
      <c r="CV972" s="61"/>
      <c r="CW972" s="61"/>
      <c r="CX972" s="61"/>
    </row>
    <row r="973" spans="1:102" ht="15.75" customHeight="1">
      <c r="A973" s="61"/>
      <c r="B973" s="61"/>
      <c r="C973" s="61"/>
      <c r="D973" s="61"/>
      <c r="AX973" s="61"/>
      <c r="AY973" s="61"/>
      <c r="AZ973" s="61"/>
      <c r="BN973" s="61"/>
      <c r="BO973" s="61"/>
      <c r="BP973" s="61"/>
      <c r="CT973" s="61"/>
      <c r="CU973" s="61"/>
      <c r="CV973" s="61"/>
      <c r="CW973" s="61"/>
      <c r="CX973" s="61"/>
    </row>
    <row r="974" spans="1:102" ht="15.75" customHeight="1">
      <c r="A974" s="61"/>
      <c r="B974" s="61"/>
      <c r="C974" s="61"/>
      <c r="D974" s="61"/>
      <c r="AX974" s="61"/>
      <c r="AY974" s="61"/>
      <c r="AZ974" s="61"/>
      <c r="BN974" s="61"/>
      <c r="BO974" s="61"/>
      <c r="BP974" s="61"/>
      <c r="CT974" s="61"/>
      <c r="CU974" s="61"/>
      <c r="CV974" s="61"/>
      <c r="CW974" s="61"/>
      <c r="CX974" s="61"/>
    </row>
    <row r="975" spans="1:102" ht="15.75" customHeight="1">
      <c r="A975" s="61"/>
      <c r="B975" s="61"/>
      <c r="C975" s="61"/>
      <c r="D975" s="61"/>
      <c r="AX975" s="61"/>
      <c r="AY975" s="61"/>
      <c r="AZ975" s="61"/>
      <c r="BN975" s="61"/>
      <c r="BO975" s="61"/>
      <c r="BP975" s="61"/>
      <c r="CT975" s="61"/>
      <c r="CU975" s="61"/>
      <c r="CV975" s="61"/>
      <c r="CW975" s="61"/>
      <c r="CX975" s="61"/>
    </row>
    <row r="976" spans="1:102" ht="15.75" customHeight="1">
      <c r="A976" s="61"/>
      <c r="B976" s="61"/>
      <c r="C976" s="61"/>
      <c r="D976" s="61"/>
      <c r="AX976" s="61"/>
      <c r="AY976" s="61"/>
      <c r="AZ976" s="61"/>
      <c r="BN976" s="61"/>
      <c r="BO976" s="61"/>
      <c r="BP976" s="61"/>
      <c r="CT976" s="61"/>
      <c r="CU976" s="61"/>
      <c r="CV976" s="61"/>
      <c r="CW976" s="61"/>
      <c r="CX976" s="61"/>
    </row>
    <row r="977" spans="1:102" ht="15.75" customHeight="1">
      <c r="A977" s="61"/>
      <c r="B977" s="61"/>
      <c r="C977" s="61"/>
      <c r="D977" s="61"/>
      <c r="AX977" s="61"/>
      <c r="AY977" s="61"/>
      <c r="AZ977" s="61"/>
      <c r="BN977" s="61"/>
      <c r="BO977" s="61"/>
      <c r="BP977" s="61"/>
      <c r="CT977" s="61"/>
      <c r="CU977" s="61"/>
      <c r="CV977" s="61"/>
      <c r="CW977" s="61"/>
      <c r="CX977" s="61"/>
    </row>
    <row r="978" spans="1:102" ht="15.75" customHeight="1">
      <c r="A978" s="61"/>
      <c r="B978" s="61"/>
      <c r="C978" s="61"/>
      <c r="D978" s="61"/>
      <c r="AX978" s="61"/>
      <c r="AY978" s="61"/>
      <c r="AZ978" s="61"/>
      <c r="BN978" s="61"/>
      <c r="BO978" s="61"/>
      <c r="BP978" s="61"/>
      <c r="CT978" s="61"/>
      <c r="CU978" s="61"/>
      <c r="CV978" s="61"/>
      <c r="CW978" s="61"/>
      <c r="CX978" s="61"/>
    </row>
    <row r="979" spans="1:102" ht="15.75" customHeight="1">
      <c r="A979" s="61"/>
      <c r="B979" s="61"/>
      <c r="C979" s="61"/>
      <c r="D979" s="61"/>
      <c r="AX979" s="61"/>
      <c r="AY979" s="61"/>
      <c r="AZ979" s="61"/>
      <c r="BN979" s="61"/>
      <c r="BO979" s="61"/>
      <c r="BP979" s="61"/>
      <c r="CT979" s="61"/>
      <c r="CU979" s="61"/>
      <c r="CV979" s="61"/>
      <c r="CW979" s="61"/>
      <c r="CX979" s="61"/>
    </row>
    <row r="980" spans="1:102" ht="15.75" customHeight="1">
      <c r="A980" s="61"/>
      <c r="B980" s="61"/>
      <c r="C980" s="61"/>
      <c r="D980" s="61"/>
      <c r="AX980" s="61"/>
      <c r="AY980" s="61"/>
      <c r="AZ980" s="61"/>
      <c r="BN980" s="61"/>
      <c r="BO980" s="61"/>
      <c r="BP980" s="61"/>
      <c r="CT980" s="61"/>
      <c r="CU980" s="61"/>
      <c r="CV980" s="61"/>
      <c r="CW980" s="61"/>
      <c r="CX980" s="61"/>
    </row>
    <row r="981" spans="1:102" ht="15.75" customHeight="1">
      <c r="A981" s="61"/>
      <c r="B981" s="61"/>
      <c r="C981" s="61"/>
      <c r="D981" s="61"/>
      <c r="AX981" s="61"/>
      <c r="AY981" s="61"/>
      <c r="AZ981" s="61"/>
      <c r="BN981" s="61"/>
      <c r="BO981" s="61"/>
      <c r="BP981" s="61"/>
      <c r="CT981" s="61"/>
      <c r="CU981" s="61"/>
      <c r="CV981" s="61"/>
      <c r="CW981" s="61"/>
      <c r="CX981" s="61"/>
    </row>
    <row r="982" spans="1:102" ht="15.75" customHeight="1">
      <c r="A982" s="61"/>
      <c r="B982" s="61"/>
      <c r="C982" s="61"/>
      <c r="D982" s="61"/>
      <c r="AX982" s="61"/>
      <c r="AY982" s="61"/>
      <c r="AZ982" s="61"/>
      <c r="BN982" s="61"/>
      <c r="BO982" s="61"/>
      <c r="BP982" s="61"/>
      <c r="CT982" s="61"/>
      <c r="CU982" s="61"/>
      <c r="CV982" s="61"/>
      <c r="CW982" s="61"/>
      <c r="CX982" s="61"/>
    </row>
    <row r="983" spans="1:102" ht="15.75" customHeight="1">
      <c r="A983" s="61"/>
      <c r="B983" s="61"/>
      <c r="C983" s="61"/>
      <c r="D983" s="61"/>
      <c r="AX983" s="61"/>
      <c r="AY983" s="61"/>
      <c r="AZ983" s="61"/>
      <c r="BN983" s="61"/>
      <c r="BO983" s="61"/>
      <c r="BP983" s="61"/>
      <c r="CT983" s="61"/>
      <c r="CU983" s="61"/>
      <c r="CV983" s="61"/>
      <c r="CW983" s="61"/>
      <c r="CX983" s="61"/>
    </row>
    <row r="984" spans="1:102" ht="15.75" customHeight="1">
      <c r="A984" s="61"/>
      <c r="B984" s="61"/>
      <c r="C984" s="61"/>
      <c r="D984" s="61"/>
      <c r="AX984" s="61"/>
      <c r="AY984" s="61"/>
      <c r="AZ984" s="61"/>
      <c r="BN984" s="61"/>
      <c r="BO984" s="61"/>
      <c r="BP984" s="61"/>
      <c r="CT984" s="61"/>
      <c r="CU984" s="61"/>
      <c r="CV984" s="61"/>
      <c r="CW984" s="61"/>
      <c r="CX984" s="61"/>
    </row>
    <row r="985" spans="1:102" ht="15.75" customHeight="1">
      <c r="A985" s="61"/>
      <c r="B985" s="61"/>
      <c r="C985" s="61"/>
      <c r="D985" s="61"/>
      <c r="AX985" s="61"/>
      <c r="AY985" s="61"/>
      <c r="AZ985" s="61"/>
      <c r="BN985" s="61"/>
      <c r="BO985" s="61"/>
      <c r="BP985" s="61"/>
      <c r="CT985" s="61"/>
      <c r="CU985" s="61"/>
      <c r="CV985" s="61"/>
      <c r="CW985" s="61"/>
      <c r="CX985" s="61"/>
    </row>
    <row r="986" spans="1:102" ht="15.75" customHeight="1">
      <c r="A986" s="61"/>
      <c r="B986" s="61"/>
      <c r="C986" s="61"/>
      <c r="D986" s="61"/>
      <c r="AX986" s="61"/>
      <c r="AY986" s="61"/>
      <c r="AZ986" s="61"/>
      <c r="BN986" s="61"/>
      <c r="BO986" s="61"/>
      <c r="BP986" s="61"/>
      <c r="CT986" s="61"/>
      <c r="CU986" s="61"/>
      <c r="CV986" s="61"/>
      <c r="CW986" s="61"/>
      <c r="CX986" s="61"/>
    </row>
    <row r="987" spans="1:102" ht="15.75" customHeight="1">
      <c r="A987" s="61"/>
      <c r="B987" s="61"/>
      <c r="C987" s="61"/>
      <c r="D987" s="61"/>
      <c r="AX987" s="61"/>
      <c r="AY987" s="61"/>
      <c r="AZ987" s="61"/>
      <c r="BN987" s="61"/>
      <c r="BO987" s="61"/>
      <c r="BP987" s="61"/>
      <c r="CT987" s="61"/>
      <c r="CU987" s="61"/>
      <c r="CV987" s="61"/>
      <c r="CW987" s="61"/>
      <c r="CX987" s="61"/>
    </row>
  </sheetData>
  <pageMargins left="0.7" right="0.7" top="0.75" bottom="0.75" header="0" footer="0"/>
  <pageSetup scale="9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C884B-5842-0942-8452-A61951616699}">
  <sheetPr codeName="Sheet20">
    <tabColor theme="1"/>
    <pageSetUpPr fitToPage="1"/>
  </sheetPr>
  <dimension ref="A1:CW952"/>
  <sheetViews>
    <sheetView showGridLines="0" zoomScaleNormal="100" workbookViewId="0">
      <pane ySplit="10" topLeftCell="A11" activePane="bottomLeft" state="frozen"/>
      <selection pane="bottomLeft"/>
    </sheetView>
  </sheetViews>
  <sheetFormatPr baseColWidth="10" defaultColWidth="11.28515625" defaultRowHeight="15" customHeight="1"/>
  <cols>
    <col min="1" max="1" width="4.7109375" style="185" customWidth="1"/>
    <col min="2" max="2" width="3.28515625" style="185" customWidth="1"/>
    <col min="3" max="3" width="12.85546875" style="185" customWidth="1"/>
    <col min="4" max="4" width="3.28515625" style="185" customWidth="1"/>
    <col min="5" max="9" width="15.7109375" style="185" customWidth="1"/>
    <col min="10" max="10" width="2.7109375" style="185" customWidth="1"/>
    <col min="11" max="19" width="15.28515625" style="185" customWidth="1"/>
    <col min="20" max="16384" width="11.28515625" style="185"/>
  </cols>
  <sheetData>
    <row r="1" spans="1:101" ht="15.75" customHeight="1">
      <c r="A1" s="61"/>
      <c r="B1" s="61"/>
      <c r="C1" s="62"/>
      <c r="D1" s="61"/>
      <c r="E1" s="64"/>
      <c r="F1" s="64"/>
      <c r="G1" s="61"/>
      <c r="H1" s="61"/>
      <c r="I1" s="61"/>
      <c r="J1" s="61"/>
      <c r="K1" s="61"/>
      <c r="L1" s="61"/>
      <c r="M1" s="61"/>
      <c r="N1" s="61"/>
      <c r="O1" s="61"/>
      <c r="P1" s="61"/>
      <c r="Q1" s="61"/>
      <c r="R1" s="61"/>
      <c r="S1" s="63"/>
    </row>
    <row r="2" spans="1:101" ht="26">
      <c r="A2" s="61"/>
      <c r="B2" s="61"/>
      <c r="C2" s="112" t="s">
        <v>213</v>
      </c>
      <c r="D2" s="61"/>
      <c r="E2" s="64"/>
      <c r="F2" s="64"/>
      <c r="G2" s="61"/>
      <c r="H2" s="61"/>
      <c r="I2" s="61"/>
      <c r="J2" s="61"/>
      <c r="K2" s="61"/>
      <c r="L2" s="61"/>
      <c r="M2" s="61"/>
      <c r="N2" s="61"/>
      <c r="O2" s="61"/>
      <c r="P2" s="61"/>
      <c r="Q2" s="61"/>
      <c r="R2" s="61"/>
      <c r="S2" s="63"/>
    </row>
    <row r="3" spans="1:101" ht="16">
      <c r="A3" s="234"/>
      <c r="B3" s="234"/>
      <c r="C3" s="235" t="str">
        <f>Cover!$B$4</f>
        <v>[Insert Company Name]</v>
      </c>
      <c r="D3" s="234"/>
      <c r="E3" s="236"/>
      <c r="F3" s="236"/>
      <c r="G3" s="234"/>
      <c r="H3" s="234"/>
      <c r="I3" s="234"/>
      <c r="J3" s="234"/>
      <c r="K3" s="234"/>
      <c r="L3" s="234"/>
      <c r="M3" s="234"/>
      <c r="N3" s="234"/>
      <c r="O3" s="234"/>
      <c r="P3" s="234"/>
      <c r="Q3" s="234"/>
      <c r="R3" s="234"/>
      <c r="S3" s="234"/>
      <c r="T3" s="235"/>
      <c r="U3" s="236"/>
      <c r="V3" s="236"/>
      <c r="W3" s="234"/>
      <c r="X3" s="234"/>
      <c r="Y3" s="234"/>
      <c r="Z3" s="234"/>
      <c r="AA3" s="234"/>
      <c r="AB3" s="234"/>
      <c r="AC3" s="234"/>
      <c r="AD3" s="234"/>
      <c r="AE3" s="234"/>
      <c r="AF3" s="234"/>
      <c r="AG3" s="234"/>
      <c r="AH3" s="234"/>
      <c r="AI3" s="234"/>
      <c r="AJ3" s="235"/>
      <c r="AK3" s="236"/>
      <c r="AL3" s="236"/>
      <c r="AM3" s="234"/>
      <c r="AN3" s="234"/>
      <c r="AO3" s="234"/>
      <c r="AP3" s="234"/>
      <c r="AQ3" s="234"/>
      <c r="AR3" s="234"/>
      <c r="AS3" s="234"/>
      <c r="AT3" s="234"/>
      <c r="AU3" s="234"/>
      <c r="AV3" s="234"/>
      <c r="AW3" s="234"/>
      <c r="AX3" s="234"/>
      <c r="AY3" s="234"/>
      <c r="AZ3" s="235"/>
      <c r="BA3" s="236"/>
      <c r="BB3" s="234"/>
      <c r="BC3" s="234"/>
      <c r="BD3" s="234"/>
      <c r="BE3" s="234"/>
      <c r="BF3" s="234"/>
      <c r="BG3" s="234"/>
      <c r="BH3" s="234"/>
      <c r="BI3" s="234"/>
      <c r="BJ3" s="234"/>
      <c r="BK3" s="234"/>
      <c r="BL3" s="234"/>
      <c r="BM3" s="234"/>
      <c r="BN3" s="234"/>
      <c r="BO3" s="234"/>
      <c r="BP3" s="235"/>
      <c r="BQ3" s="234"/>
      <c r="BR3" s="234"/>
      <c r="BS3" s="234"/>
      <c r="BT3" s="234"/>
      <c r="BU3" s="234"/>
      <c r="BV3" s="234"/>
      <c r="BW3" s="234"/>
      <c r="BX3" s="234"/>
      <c r="BY3" s="234"/>
      <c r="BZ3" s="234"/>
      <c r="CA3" s="234"/>
      <c r="CB3" s="234"/>
      <c r="CC3" s="234"/>
      <c r="CD3" s="234"/>
      <c r="CE3" s="234"/>
      <c r="CF3" s="235"/>
      <c r="CG3" s="234"/>
      <c r="CH3" s="234"/>
      <c r="CI3" s="234"/>
      <c r="CJ3" s="234"/>
      <c r="CK3" s="234"/>
      <c r="CL3" s="4"/>
      <c r="CM3" s="4"/>
      <c r="CN3" s="4"/>
      <c r="CO3" s="4"/>
      <c r="CP3" s="4"/>
      <c r="CQ3" s="4"/>
      <c r="CR3" s="4"/>
      <c r="CS3" s="4"/>
      <c r="CT3" s="4"/>
      <c r="CU3" s="4"/>
      <c r="CV3" s="4"/>
      <c r="CW3" s="4"/>
    </row>
    <row r="4" spans="1:101" ht="16">
      <c r="A4" s="234"/>
      <c r="B4" s="234"/>
      <c r="C4" s="236" t="s">
        <v>11</v>
      </c>
      <c r="D4" s="234"/>
      <c r="E4" s="236"/>
      <c r="F4" s="236"/>
      <c r="G4" s="234"/>
      <c r="H4" s="234"/>
      <c r="I4" s="234"/>
      <c r="J4" s="234"/>
      <c r="K4" s="234"/>
      <c r="L4" s="234"/>
      <c r="M4" s="234"/>
      <c r="N4" s="234"/>
      <c r="O4" s="234"/>
      <c r="P4" s="234"/>
      <c r="Q4" s="234"/>
      <c r="R4" s="234"/>
      <c r="S4" s="234"/>
      <c r="T4" s="235"/>
      <c r="U4" s="236"/>
      <c r="V4" s="236"/>
      <c r="W4" s="234"/>
      <c r="X4" s="234"/>
      <c r="Y4" s="234"/>
      <c r="Z4" s="234"/>
      <c r="AA4" s="234"/>
      <c r="AB4" s="234"/>
      <c r="AC4" s="234"/>
      <c r="AD4" s="234"/>
      <c r="AE4" s="234"/>
      <c r="AF4" s="234"/>
      <c r="AG4" s="234"/>
      <c r="AH4" s="234"/>
      <c r="AI4" s="234"/>
      <c r="AJ4" s="235"/>
      <c r="AK4" s="236"/>
      <c r="AL4" s="236"/>
      <c r="AM4" s="234"/>
      <c r="AN4" s="234"/>
      <c r="AO4" s="234"/>
      <c r="AP4" s="234"/>
      <c r="AQ4" s="234"/>
      <c r="AR4" s="234"/>
      <c r="AS4" s="234"/>
      <c r="AT4" s="234"/>
      <c r="AU4" s="234"/>
      <c r="AV4" s="234"/>
      <c r="AW4" s="234"/>
      <c r="AX4" s="234"/>
      <c r="AY4" s="234"/>
      <c r="AZ4" s="235"/>
      <c r="BA4" s="236"/>
      <c r="BB4" s="234"/>
      <c r="BC4" s="234"/>
      <c r="BD4" s="234"/>
      <c r="BE4" s="234"/>
      <c r="BF4" s="234"/>
      <c r="BG4" s="234"/>
      <c r="BH4" s="234"/>
      <c r="BI4" s="234"/>
      <c r="BJ4" s="234"/>
      <c r="BK4" s="234"/>
      <c r="BL4" s="234"/>
      <c r="BM4" s="234"/>
      <c r="BN4" s="234"/>
      <c r="BO4" s="234"/>
      <c r="BP4" s="235"/>
      <c r="BQ4" s="234"/>
      <c r="BR4" s="234"/>
      <c r="BS4" s="234"/>
      <c r="BT4" s="234"/>
      <c r="BU4" s="234"/>
      <c r="BV4" s="234"/>
      <c r="BW4" s="234"/>
      <c r="BX4" s="234"/>
      <c r="BY4" s="234"/>
      <c r="BZ4" s="234"/>
      <c r="CA4" s="234"/>
      <c r="CB4" s="234"/>
      <c r="CC4" s="234"/>
      <c r="CD4" s="234"/>
      <c r="CE4" s="234"/>
      <c r="CF4" s="235"/>
      <c r="CG4" s="234"/>
      <c r="CH4" s="234"/>
      <c r="CI4" s="234"/>
      <c r="CJ4" s="234"/>
      <c r="CK4" s="234"/>
      <c r="CL4" s="4"/>
      <c r="CM4" s="4"/>
      <c r="CN4" s="4"/>
      <c r="CO4" s="4"/>
      <c r="CP4" s="4"/>
      <c r="CQ4" s="4"/>
      <c r="CR4" s="4"/>
      <c r="CS4" s="4"/>
      <c r="CT4" s="4"/>
      <c r="CU4" s="4"/>
      <c r="CV4" s="4"/>
      <c r="CW4" s="4"/>
    </row>
    <row r="5" spans="1:101" ht="7" customHeight="1">
      <c r="A5" s="61"/>
      <c r="B5" s="61"/>
      <c r="C5" s="62"/>
      <c r="D5" s="61"/>
      <c r="E5" s="64"/>
      <c r="F5" s="64"/>
      <c r="G5" s="61"/>
      <c r="H5" s="61"/>
      <c r="I5" s="61"/>
      <c r="J5" s="61"/>
      <c r="K5" s="61"/>
      <c r="L5" s="61"/>
      <c r="M5" s="61"/>
      <c r="N5" s="61"/>
      <c r="O5" s="61"/>
      <c r="P5" s="61"/>
      <c r="Q5" s="61"/>
      <c r="R5" s="61"/>
      <c r="S5" s="61"/>
      <c r="T5" s="63"/>
      <c r="U5" s="64"/>
      <c r="V5" s="64"/>
      <c r="W5" s="61"/>
      <c r="X5" s="61"/>
      <c r="Y5" s="61"/>
      <c r="Z5" s="61"/>
      <c r="AA5" s="61"/>
      <c r="AB5" s="61"/>
      <c r="AC5" s="61"/>
      <c r="AD5" s="61"/>
      <c r="AE5" s="61"/>
      <c r="AF5" s="61"/>
      <c r="AG5" s="61"/>
      <c r="AH5" s="61"/>
      <c r="AI5" s="61"/>
      <c r="AJ5" s="63"/>
      <c r="AK5" s="64"/>
      <c r="AL5" s="64"/>
      <c r="AM5" s="61"/>
      <c r="AN5" s="61"/>
      <c r="AO5" s="61"/>
      <c r="AP5" s="61"/>
      <c r="AQ5" s="61"/>
      <c r="AR5" s="61"/>
      <c r="AS5" s="61"/>
      <c r="AT5" s="61"/>
      <c r="AU5" s="61"/>
      <c r="AV5" s="61"/>
      <c r="AW5" s="61"/>
      <c r="AX5" s="61"/>
      <c r="AY5" s="61"/>
      <c r="AZ5" s="63"/>
      <c r="BA5" s="64"/>
      <c r="BB5" s="61"/>
      <c r="BC5" s="61"/>
      <c r="BD5" s="61"/>
      <c r="BE5" s="61"/>
      <c r="BF5" s="61"/>
      <c r="BG5" s="61"/>
      <c r="BH5" s="61"/>
      <c r="BI5" s="61"/>
      <c r="BJ5" s="61"/>
      <c r="BK5" s="61"/>
      <c r="BL5" s="61"/>
      <c r="BM5" s="61"/>
      <c r="BN5" s="61"/>
      <c r="BO5" s="61"/>
      <c r="BP5" s="63"/>
      <c r="BQ5" s="61"/>
      <c r="BR5" s="61"/>
      <c r="BS5" s="61"/>
      <c r="BT5" s="61"/>
      <c r="BU5" s="61"/>
      <c r="BV5" s="61"/>
      <c r="BW5" s="61"/>
      <c r="BX5" s="61"/>
      <c r="BY5" s="61"/>
      <c r="BZ5" s="61"/>
      <c r="CA5" s="61"/>
      <c r="CB5" s="61"/>
      <c r="CC5" s="61"/>
      <c r="CD5" s="61"/>
      <c r="CE5" s="61"/>
      <c r="CF5" s="63"/>
      <c r="CG5" s="61"/>
      <c r="CH5" s="61"/>
      <c r="CI5" s="61"/>
      <c r="CJ5" s="61"/>
      <c r="CK5" s="61"/>
      <c r="CL5" s="4"/>
      <c r="CM5" s="4"/>
      <c r="CN5" s="4"/>
      <c r="CO5" s="4"/>
      <c r="CP5" s="4"/>
      <c r="CQ5" s="4"/>
      <c r="CR5" s="4"/>
      <c r="CS5" s="4"/>
      <c r="CT5" s="4"/>
      <c r="CU5" s="4"/>
      <c r="CV5" s="4"/>
      <c r="CW5" s="4"/>
    </row>
    <row r="6" spans="1:101" ht="15.75" customHeight="1">
      <c r="A6" s="61"/>
      <c r="B6" s="61"/>
      <c r="C6" s="65"/>
      <c r="D6" s="66"/>
      <c r="E6" s="66"/>
      <c r="F6" s="66"/>
      <c r="G6" s="66"/>
      <c r="H6" s="66"/>
      <c r="I6" s="66"/>
      <c r="J6" s="66"/>
      <c r="K6" s="66"/>
      <c r="L6" s="66"/>
      <c r="M6" s="66"/>
      <c r="N6" s="66"/>
      <c r="O6" s="66"/>
      <c r="P6" s="66"/>
      <c r="Q6" s="66"/>
      <c r="R6" s="66"/>
      <c r="S6" s="66"/>
    </row>
    <row r="7" spans="1:101" ht="15.75" customHeight="1">
      <c r="A7" s="61"/>
      <c r="B7" s="61"/>
      <c r="C7" s="67"/>
      <c r="D7" s="68"/>
      <c r="E7" s="68"/>
      <c r="F7" s="68"/>
      <c r="G7" s="68"/>
      <c r="H7" s="68"/>
      <c r="I7" s="68"/>
      <c r="J7" s="68"/>
      <c r="K7" s="68"/>
      <c r="L7" s="68"/>
      <c r="M7" s="68"/>
      <c r="N7" s="68"/>
      <c r="O7" s="68"/>
      <c r="P7" s="68"/>
      <c r="Q7" s="68"/>
      <c r="R7" s="68"/>
      <c r="S7" s="68"/>
    </row>
    <row r="8" spans="1:101" ht="15.75" customHeight="1">
      <c r="A8" s="61"/>
      <c r="B8" s="61"/>
      <c r="C8" s="71"/>
      <c r="D8" s="72"/>
      <c r="E8" s="72"/>
      <c r="F8" s="72"/>
      <c r="G8" s="72"/>
      <c r="H8" s="72"/>
      <c r="I8" s="72"/>
      <c r="J8" s="72"/>
      <c r="K8" s="72"/>
      <c r="L8" s="72"/>
      <c r="M8" s="72"/>
      <c r="N8" s="72"/>
      <c r="O8" s="72"/>
      <c r="P8" s="72"/>
      <c r="Q8" s="72"/>
      <c r="R8" s="72"/>
      <c r="S8" s="72"/>
    </row>
    <row r="9" spans="1:101" ht="7.5" customHeight="1">
      <c r="A9" s="61"/>
      <c r="B9" s="74"/>
      <c r="C9" s="75"/>
      <c r="D9" s="74"/>
      <c r="E9" s="77"/>
      <c r="F9" s="77"/>
      <c r="G9" s="74"/>
      <c r="H9" s="76"/>
      <c r="I9" s="76"/>
      <c r="J9" s="76"/>
      <c r="K9" s="76"/>
      <c r="L9" s="76"/>
      <c r="M9" s="76"/>
      <c r="N9" s="76"/>
      <c r="O9" s="76"/>
      <c r="P9" s="76"/>
      <c r="Q9" s="76"/>
      <c r="R9" s="76"/>
      <c r="S9" s="74"/>
    </row>
    <row r="10" spans="1:101" ht="7.5" customHeight="1" thickBot="1">
      <c r="A10" s="61"/>
      <c r="B10" s="61"/>
      <c r="C10" s="113"/>
      <c r="D10" s="113"/>
      <c r="E10" s="113"/>
      <c r="F10" s="113"/>
      <c r="G10" s="113"/>
      <c r="H10" s="113"/>
      <c r="I10" s="113"/>
      <c r="J10" s="113"/>
      <c r="K10" s="113"/>
      <c r="L10" s="113"/>
      <c r="M10" s="113"/>
      <c r="N10" s="113"/>
      <c r="O10" s="113"/>
      <c r="P10" s="113"/>
      <c r="Q10" s="113"/>
      <c r="R10" s="113"/>
      <c r="S10" s="113"/>
    </row>
    <row r="11" spans="1:101" ht="15.75" customHeight="1">
      <c r="A11" s="61"/>
      <c r="B11" s="61"/>
      <c r="C11" s="117"/>
      <c r="D11" s="61"/>
      <c r="E11" s="81"/>
      <c r="F11" s="81"/>
      <c r="G11" s="81"/>
      <c r="H11" s="81"/>
      <c r="I11" s="81"/>
      <c r="J11" s="81"/>
      <c r="K11" s="81"/>
      <c r="L11" s="81"/>
      <c r="M11" s="81"/>
      <c r="N11" s="81"/>
      <c r="O11" s="81"/>
      <c r="P11" s="81"/>
      <c r="Q11" s="81"/>
      <c r="R11" s="81"/>
      <c r="S11" s="81"/>
    </row>
    <row r="12" spans="1:101" ht="15.75" customHeight="1">
      <c r="A12" s="61"/>
      <c r="B12" s="61"/>
      <c r="C12" s="61"/>
      <c r="D12" s="61"/>
      <c r="K12" s="232"/>
      <c r="L12" s="232" t="s">
        <v>207</v>
      </c>
      <c r="M12" s="232" t="s">
        <v>208</v>
      </c>
      <c r="N12" s="232" t="s">
        <v>209</v>
      </c>
      <c r="O12" s="232" t="s">
        <v>210</v>
      </c>
      <c r="P12" s="232" t="s">
        <v>211</v>
      </c>
      <c r="Q12" s="232" t="s">
        <v>212</v>
      </c>
    </row>
    <row r="13" spans="1:101" ht="15.75" customHeight="1">
      <c r="A13" s="61"/>
      <c r="B13" s="61"/>
      <c r="C13" s="61"/>
      <c r="D13" s="61"/>
      <c r="K13" s="231" t="s">
        <v>204</v>
      </c>
      <c r="L13" s="231">
        <f>PnL!AD9</f>
        <v>30000</v>
      </c>
      <c r="M13" s="231">
        <f>PnL!AT9</f>
        <v>492419</v>
      </c>
      <c r="N13" s="231">
        <f>PnL!BJ9</f>
        <v>2119333.333333333</v>
      </c>
      <c r="O13" s="231">
        <f>PnL!BZ9</f>
        <v>7075999.9999999991</v>
      </c>
      <c r="P13" s="231">
        <f>PnL!CP9</f>
        <v>20376000</v>
      </c>
      <c r="Q13" s="231">
        <f>PnL!DF9</f>
        <v>54446000</v>
      </c>
    </row>
    <row r="14" spans="1:101" ht="15.75" customHeight="1">
      <c r="A14" s="61"/>
      <c r="B14" s="61"/>
      <c r="C14" s="61"/>
      <c r="D14" s="61"/>
      <c r="K14" s="231" t="s">
        <v>58</v>
      </c>
      <c r="L14" s="231">
        <f>PnL!AD27</f>
        <v>-1900</v>
      </c>
      <c r="M14" s="231">
        <f>PnL!AT27</f>
        <v>-98779.13</v>
      </c>
      <c r="N14" s="231">
        <f>PnL!BJ27</f>
        <v>-512911.66666666698</v>
      </c>
      <c r="O14" s="231">
        <f>PnL!BZ27</f>
        <v>-123654.16666666744</v>
      </c>
      <c r="P14" s="231">
        <f>PnL!CP27</f>
        <v>1430379.583333333</v>
      </c>
      <c r="Q14" s="231">
        <f>PnL!DF27</f>
        <v>7162150.1125000026</v>
      </c>
    </row>
    <row r="15" spans="1:101" ht="15.75" customHeight="1">
      <c r="A15" s="61"/>
      <c r="B15" s="61"/>
      <c r="C15" s="61"/>
      <c r="D15" s="61"/>
      <c r="K15" s="233" t="s">
        <v>205</v>
      </c>
      <c r="L15" s="233">
        <f t="shared" ref="L15:Q15" si="0">L14/L13</f>
        <v>-6.3333333333333339E-2</v>
      </c>
      <c r="M15" s="233">
        <f t="shared" si="0"/>
        <v>-0.20059975346199072</v>
      </c>
      <c r="N15" s="233">
        <f t="shared" si="0"/>
        <v>-0.24201557093425624</v>
      </c>
      <c r="O15" s="233">
        <f t="shared" si="0"/>
        <v>-1.7475150744300092E-2</v>
      </c>
      <c r="P15" s="233">
        <f t="shared" si="0"/>
        <v>7.0199233575448231E-2</v>
      </c>
      <c r="Q15" s="233">
        <f t="shared" si="0"/>
        <v>0.13154593748852078</v>
      </c>
    </row>
    <row r="16" spans="1:101" ht="15.75" customHeight="1">
      <c r="A16" s="61"/>
      <c r="B16" s="61"/>
      <c r="C16" s="61"/>
      <c r="D16" s="61"/>
    </row>
    <row r="17" spans="1:4" ht="15.75" customHeight="1">
      <c r="A17" s="61"/>
      <c r="B17" s="61"/>
      <c r="C17" s="61"/>
      <c r="D17" s="61"/>
    </row>
    <row r="18" spans="1:4" ht="15.75" customHeight="1">
      <c r="A18" s="61"/>
      <c r="B18" s="61"/>
      <c r="C18" s="61"/>
      <c r="D18" s="61"/>
    </row>
    <row r="19" spans="1:4" ht="15.75" customHeight="1">
      <c r="A19" s="61"/>
      <c r="B19" s="61"/>
      <c r="C19" s="61"/>
      <c r="D19" s="61"/>
    </row>
    <row r="20" spans="1:4" ht="15.75" customHeight="1">
      <c r="A20" s="61"/>
      <c r="B20" s="61"/>
      <c r="C20" s="61"/>
      <c r="D20" s="61"/>
    </row>
    <row r="21" spans="1:4" ht="15.75" customHeight="1">
      <c r="A21" s="61"/>
      <c r="B21" s="61"/>
      <c r="C21" s="61"/>
      <c r="D21" s="61"/>
    </row>
    <row r="22" spans="1:4" ht="15.75" customHeight="1">
      <c r="A22" s="61"/>
      <c r="B22" s="61"/>
      <c r="C22" s="61"/>
      <c r="D22" s="61"/>
    </row>
    <row r="23" spans="1:4" ht="15.75" customHeight="1">
      <c r="A23" s="61"/>
      <c r="B23" s="61"/>
      <c r="C23" s="61"/>
      <c r="D23" s="61"/>
    </row>
    <row r="24" spans="1:4" ht="15.75" customHeight="1">
      <c r="A24" s="61"/>
      <c r="B24" s="61"/>
      <c r="C24" s="61"/>
      <c r="D24" s="61"/>
    </row>
    <row r="25" spans="1:4" ht="15.75" customHeight="1">
      <c r="A25" s="61"/>
      <c r="B25" s="61"/>
      <c r="C25" s="61"/>
      <c r="D25" s="61"/>
    </row>
    <row r="26" spans="1:4" ht="15.75" customHeight="1">
      <c r="A26" s="61"/>
      <c r="B26" s="61"/>
      <c r="C26" s="61"/>
      <c r="D26" s="61"/>
    </row>
    <row r="27" spans="1:4" ht="15.75" customHeight="1">
      <c r="A27" s="61"/>
      <c r="B27" s="61"/>
      <c r="C27" s="61"/>
      <c r="D27" s="61"/>
    </row>
    <row r="28" spans="1:4" ht="15.75" customHeight="1">
      <c r="A28" s="61"/>
      <c r="B28" s="61"/>
      <c r="C28" s="61"/>
      <c r="D28" s="61"/>
    </row>
    <row r="29" spans="1:4" ht="15.75" customHeight="1">
      <c r="A29" s="61"/>
      <c r="B29" s="61"/>
      <c r="C29" s="61"/>
      <c r="D29" s="61"/>
    </row>
    <row r="30" spans="1:4" ht="15.75" customHeight="1">
      <c r="A30" s="61"/>
      <c r="B30" s="61"/>
      <c r="C30" s="61"/>
      <c r="D30" s="61"/>
    </row>
    <row r="31" spans="1:4" ht="15.75" customHeight="1">
      <c r="A31" s="61"/>
      <c r="B31" s="61"/>
      <c r="C31" s="61"/>
      <c r="D31" s="61"/>
    </row>
    <row r="32" spans="1:4" ht="15.75" customHeight="1">
      <c r="A32" s="61"/>
      <c r="B32" s="61"/>
      <c r="C32" s="61"/>
      <c r="D32" s="61"/>
    </row>
    <row r="33" spans="1:4" ht="15.75" customHeight="1">
      <c r="A33" s="61"/>
      <c r="B33" s="61"/>
      <c r="C33" s="61"/>
      <c r="D33" s="61"/>
    </row>
    <row r="34" spans="1:4" ht="15.75" customHeight="1">
      <c r="A34" s="61"/>
      <c r="B34" s="61"/>
      <c r="C34" s="61"/>
      <c r="D34" s="61"/>
    </row>
    <row r="35" spans="1:4" ht="15.75" customHeight="1">
      <c r="A35" s="61"/>
      <c r="B35" s="61"/>
      <c r="C35" s="61"/>
      <c r="D35" s="61"/>
    </row>
    <row r="36" spans="1:4" ht="15.75" customHeight="1">
      <c r="A36" s="61"/>
      <c r="B36" s="61"/>
      <c r="C36" s="61"/>
      <c r="D36" s="61"/>
    </row>
    <row r="37" spans="1:4" ht="15.75" customHeight="1">
      <c r="A37" s="61"/>
      <c r="B37" s="61"/>
      <c r="C37" s="61"/>
      <c r="D37" s="61"/>
    </row>
    <row r="38" spans="1:4" ht="15.75" customHeight="1">
      <c r="A38" s="61"/>
      <c r="B38" s="61"/>
      <c r="C38" s="61"/>
      <c r="D38" s="61"/>
    </row>
    <row r="39" spans="1:4" ht="15.75" customHeight="1">
      <c r="A39" s="61"/>
      <c r="B39" s="61"/>
      <c r="C39" s="61"/>
      <c r="D39" s="61"/>
    </row>
    <row r="40" spans="1:4" ht="15.75" customHeight="1">
      <c r="A40" s="61"/>
      <c r="B40" s="61"/>
      <c r="C40" s="61"/>
      <c r="D40" s="61"/>
    </row>
    <row r="41" spans="1:4" ht="15.75" customHeight="1">
      <c r="A41" s="61"/>
      <c r="B41" s="61"/>
      <c r="C41" s="61"/>
      <c r="D41" s="61"/>
    </row>
    <row r="42" spans="1:4" ht="15.75" customHeight="1">
      <c r="A42" s="61"/>
      <c r="B42" s="61"/>
      <c r="C42" s="61"/>
      <c r="D42" s="61"/>
    </row>
    <row r="43" spans="1:4" ht="15.75" customHeight="1">
      <c r="A43" s="61"/>
      <c r="B43" s="61"/>
      <c r="C43" s="61"/>
      <c r="D43" s="61"/>
    </row>
    <row r="44" spans="1:4" ht="15.75" customHeight="1">
      <c r="A44" s="61"/>
      <c r="B44" s="61"/>
      <c r="C44" s="61"/>
      <c r="D44" s="61"/>
    </row>
    <row r="45" spans="1:4" ht="15.75" customHeight="1">
      <c r="A45" s="61"/>
      <c r="B45" s="61"/>
      <c r="C45" s="61"/>
      <c r="D45" s="61"/>
    </row>
    <row r="46" spans="1:4" ht="15.75" customHeight="1">
      <c r="A46" s="61"/>
      <c r="B46" s="61"/>
      <c r="C46" s="61"/>
      <c r="D46" s="61"/>
    </row>
    <row r="47" spans="1:4" ht="15.75" customHeight="1">
      <c r="A47" s="61"/>
      <c r="B47" s="61"/>
      <c r="C47" s="61"/>
      <c r="D47" s="61"/>
    </row>
    <row r="48" spans="1:4" ht="15.75" customHeight="1">
      <c r="A48" s="61"/>
      <c r="B48" s="61"/>
      <c r="C48" s="61"/>
      <c r="D48" s="61"/>
    </row>
    <row r="49" spans="1:4" ht="15.75" customHeight="1">
      <c r="A49" s="61"/>
      <c r="B49" s="61"/>
      <c r="C49" s="61"/>
      <c r="D49" s="61"/>
    </row>
    <row r="50" spans="1:4" ht="15.75" customHeight="1">
      <c r="A50" s="61"/>
      <c r="B50" s="61"/>
      <c r="C50" s="61"/>
      <c r="D50" s="61"/>
    </row>
    <row r="51" spans="1:4" ht="15.75" customHeight="1">
      <c r="A51" s="61"/>
      <c r="B51" s="61"/>
      <c r="C51" s="61"/>
      <c r="D51" s="61"/>
    </row>
    <row r="52" spans="1:4" ht="15.75" customHeight="1">
      <c r="A52" s="61"/>
      <c r="B52" s="61"/>
      <c r="C52" s="61"/>
      <c r="D52" s="61"/>
    </row>
    <row r="53" spans="1:4" ht="15.75" customHeight="1">
      <c r="A53" s="61"/>
      <c r="B53" s="61"/>
      <c r="C53" s="61"/>
      <c r="D53" s="61"/>
    </row>
    <row r="54" spans="1:4" ht="15.75" customHeight="1">
      <c r="A54" s="61"/>
      <c r="B54" s="61"/>
      <c r="C54" s="61"/>
      <c r="D54" s="61"/>
    </row>
    <row r="55" spans="1:4" ht="15.75" customHeight="1">
      <c r="A55" s="61"/>
      <c r="B55" s="61"/>
      <c r="C55" s="61"/>
      <c r="D55" s="61"/>
    </row>
    <row r="56" spans="1:4" ht="15.75" customHeight="1">
      <c r="A56" s="61"/>
      <c r="B56" s="61"/>
      <c r="C56" s="61"/>
      <c r="D56" s="61"/>
    </row>
    <row r="57" spans="1:4" ht="15.75" customHeight="1">
      <c r="A57" s="61"/>
      <c r="B57" s="61"/>
      <c r="C57" s="61"/>
      <c r="D57" s="61"/>
    </row>
    <row r="58" spans="1:4" ht="15.75" customHeight="1">
      <c r="A58" s="61"/>
      <c r="B58" s="61"/>
      <c r="C58" s="61"/>
      <c r="D58" s="61"/>
    </row>
    <row r="59" spans="1:4" ht="15.75" customHeight="1">
      <c r="A59" s="61"/>
      <c r="B59" s="61"/>
      <c r="C59" s="61"/>
      <c r="D59" s="61"/>
    </row>
    <row r="60" spans="1:4" ht="15.75" customHeight="1">
      <c r="A60" s="61"/>
      <c r="B60" s="61"/>
      <c r="C60" s="61"/>
      <c r="D60" s="61"/>
    </row>
    <row r="61" spans="1:4" ht="15.75" customHeight="1">
      <c r="A61" s="61"/>
      <c r="B61" s="61"/>
      <c r="C61" s="61"/>
      <c r="D61" s="61"/>
    </row>
    <row r="62" spans="1:4" ht="15.75" customHeight="1">
      <c r="A62" s="61"/>
      <c r="B62" s="61"/>
      <c r="C62" s="61"/>
      <c r="D62" s="61"/>
    </row>
    <row r="63" spans="1:4" ht="15.75" customHeight="1">
      <c r="A63" s="61"/>
      <c r="B63" s="61"/>
      <c r="C63" s="61"/>
      <c r="D63" s="61"/>
    </row>
    <row r="64" spans="1:4" ht="15.75" customHeight="1">
      <c r="A64" s="61"/>
      <c r="B64" s="61"/>
      <c r="C64" s="61"/>
      <c r="D64" s="61"/>
    </row>
    <row r="65" spans="1:4" ht="15.75" customHeight="1">
      <c r="A65" s="61"/>
      <c r="B65" s="61"/>
      <c r="C65" s="61"/>
      <c r="D65" s="61"/>
    </row>
    <row r="66" spans="1:4" ht="15.75" customHeight="1">
      <c r="A66" s="61"/>
      <c r="B66" s="61"/>
      <c r="C66" s="61"/>
      <c r="D66" s="61"/>
    </row>
    <row r="67" spans="1:4" ht="15.75" customHeight="1">
      <c r="A67" s="61"/>
      <c r="B67" s="61"/>
      <c r="C67" s="61"/>
      <c r="D67" s="61"/>
    </row>
    <row r="68" spans="1:4" ht="15.75" customHeight="1">
      <c r="A68" s="61"/>
      <c r="B68" s="61"/>
      <c r="C68" s="61"/>
      <c r="D68" s="61"/>
    </row>
    <row r="69" spans="1:4" ht="15.75" customHeight="1">
      <c r="A69" s="61"/>
      <c r="B69" s="61"/>
      <c r="C69" s="61"/>
      <c r="D69" s="61"/>
    </row>
    <row r="70" spans="1:4" ht="15.75" customHeight="1">
      <c r="A70" s="61"/>
      <c r="B70" s="61"/>
      <c r="C70" s="61"/>
      <c r="D70" s="61"/>
    </row>
    <row r="71" spans="1:4" ht="15.75" customHeight="1">
      <c r="A71" s="61"/>
      <c r="B71" s="61"/>
      <c r="C71" s="61"/>
      <c r="D71" s="61"/>
    </row>
    <row r="72" spans="1:4" ht="15.75" customHeight="1">
      <c r="A72" s="61"/>
      <c r="B72" s="61"/>
      <c r="C72" s="61"/>
      <c r="D72" s="61"/>
    </row>
    <row r="73" spans="1:4" ht="15.75" customHeight="1">
      <c r="A73" s="61"/>
      <c r="B73" s="61"/>
      <c r="C73" s="61"/>
      <c r="D73" s="61"/>
    </row>
    <row r="74" spans="1:4" ht="15.75" customHeight="1">
      <c r="A74" s="61"/>
      <c r="B74" s="61"/>
      <c r="C74" s="61"/>
      <c r="D74" s="61"/>
    </row>
    <row r="75" spans="1:4" ht="15.75" customHeight="1">
      <c r="A75" s="61"/>
      <c r="B75" s="61"/>
      <c r="C75" s="61"/>
      <c r="D75" s="61"/>
    </row>
    <row r="76" spans="1:4" ht="15.75" customHeight="1">
      <c r="A76" s="61"/>
      <c r="B76" s="61"/>
      <c r="C76" s="61"/>
      <c r="D76" s="61"/>
    </row>
    <row r="77" spans="1:4" ht="15.75" customHeight="1">
      <c r="A77" s="61"/>
      <c r="B77" s="61"/>
      <c r="C77" s="61"/>
      <c r="D77" s="61"/>
    </row>
    <row r="78" spans="1:4" ht="15.75" customHeight="1">
      <c r="A78" s="61"/>
      <c r="B78" s="61"/>
      <c r="C78" s="61"/>
      <c r="D78" s="61"/>
    </row>
    <row r="79" spans="1:4" ht="15.75" customHeight="1">
      <c r="A79" s="61"/>
      <c r="B79" s="61"/>
      <c r="C79" s="61"/>
      <c r="D79" s="61"/>
    </row>
    <row r="80" spans="1:4" ht="15.75" customHeight="1">
      <c r="A80" s="61"/>
      <c r="B80" s="61"/>
      <c r="C80" s="61"/>
      <c r="D80" s="61"/>
    </row>
    <row r="81" spans="1:4" ht="15.75" customHeight="1">
      <c r="A81" s="61"/>
      <c r="B81" s="61"/>
      <c r="C81" s="61"/>
      <c r="D81" s="61"/>
    </row>
    <row r="82" spans="1:4" ht="15.75" customHeight="1">
      <c r="A82" s="61"/>
      <c r="B82" s="61"/>
      <c r="C82" s="61"/>
      <c r="D82" s="61"/>
    </row>
    <row r="83" spans="1:4" ht="15.75" customHeight="1">
      <c r="A83" s="61"/>
      <c r="B83" s="61"/>
      <c r="C83" s="61"/>
      <c r="D83" s="61"/>
    </row>
    <row r="84" spans="1:4" ht="15.75" customHeight="1">
      <c r="A84" s="61"/>
      <c r="B84" s="61"/>
      <c r="C84" s="61"/>
      <c r="D84" s="61"/>
    </row>
    <row r="85" spans="1:4" ht="15.75" customHeight="1">
      <c r="A85" s="61"/>
      <c r="B85" s="61"/>
      <c r="C85" s="61"/>
      <c r="D85" s="61"/>
    </row>
    <row r="86" spans="1:4" ht="15.75" customHeight="1">
      <c r="A86" s="61"/>
      <c r="B86" s="61"/>
      <c r="C86" s="61"/>
      <c r="D86" s="61"/>
    </row>
    <row r="87" spans="1:4" ht="15.75" customHeight="1">
      <c r="A87" s="61"/>
      <c r="B87" s="61"/>
      <c r="C87" s="61"/>
      <c r="D87" s="61"/>
    </row>
    <row r="88" spans="1:4" ht="15.75" customHeight="1">
      <c r="A88" s="61"/>
      <c r="B88" s="61"/>
      <c r="C88" s="61"/>
      <c r="D88" s="61"/>
    </row>
    <row r="89" spans="1:4" ht="15.75" customHeight="1">
      <c r="A89" s="61"/>
      <c r="B89" s="61"/>
      <c r="C89" s="61"/>
      <c r="D89" s="61"/>
    </row>
    <row r="90" spans="1:4" ht="15.75" customHeight="1">
      <c r="A90" s="61"/>
      <c r="B90" s="61"/>
      <c r="C90" s="61"/>
      <c r="D90" s="61"/>
    </row>
    <row r="91" spans="1:4" ht="15.75" customHeight="1">
      <c r="A91" s="61"/>
      <c r="B91" s="61"/>
      <c r="C91" s="61"/>
      <c r="D91" s="61"/>
    </row>
    <row r="92" spans="1:4" ht="15.75" customHeight="1">
      <c r="A92" s="61"/>
      <c r="B92" s="61"/>
      <c r="C92" s="61"/>
      <c r="D92" s="61"/>
    </row>
    <row r="93" spans="1:4" ht="15.75" customHeight="1">
      <c r="A93" s="61"/>
      <c r="B93" s="61"/>
      <c r="C93" s="61"/>
      <c r="D93" s="61"/>
    </row>
    <row r="94" spans="1:4" ht="15.75" customHeight="1">
      <c r="A94" s="61"/>
      <c r="B94" s="61"/>
      <c r="C94" s="61"/>
      <c r="D94" s="61"/>
    </row>
    <row r="95" spans="1:4" ht="15.75" customHeight="1">
      <c r="A95" s="61"/>
      <c r="B95" s="61"/>
      <c r="C95" s="61"/>
      <c r="D95" s="61"/>
    </row>
    <row r="96" spans="1:4" ht="15.75" customHeight="1">
      <c r="A96" s="61"/>
      <c r="B96" s="61"/>
      <c r="C96" s="61"/>
      <c r="D96" s="61"/>
    </row>
    <row r="97" spans="1:4" ht="15.75" customHeight="1">
      <c r="A97" s="61"/>
      <c r="B97" s="61"/>
      <c r="C97" s="61"/>
      <c r="D97" s="61"/>
    </row>
    <row r="98" spans="1:4" ht="15.75" customHeight="1">
      <c r="A98" s="61"/>
      <c r="B98" s="61"/>
      <c r="C98" s="61"/>
      <c r="D98" s="61"/>
    </row>
    <row r="99" spans="1:4" ht="15.75" customHeight="1">
      <c r="A99" s="61"/>
      <c r="B99" s="61"/>
      <c r="C99" s="61"/>
      <c r="D99" s="61"/>
    </row>
    <row r="100" spans="1:4" ht="15.75" customHeight="1">
      <c r="A100" s="61"/>
      <c r="B100" s="61"/>
      <c r="C100" s="61"/>
      <c r="D100" s="61"/>
    </row>
    <row r="101" spans="1:4" ht="15.75" customHeight="1">
      <c r="A101" s="61"/>
      <c r="B101" s="61"/>
      <c r="C101" s="61"/>
      <c r="D101" s="61"/>
    </row>
    <row r="102" spans="1:4" ht="15.75" customHeight="1">
      <c r="A102" s="61"/>
      <c r="B102" s="61"/>
      <c r="C102" s="61"/>
      <c r="D102" s="61"/>
    </row>
    <row r="103" spans="1:4" ht="15.75" customHeight="1">
      <c r="A103" s="61"/>
      <c r="B103" s="61"/>
      <c r="C103" s="61"/>
      <c r="D103" s="61"/>
    </row>
    <row r="104" spans="1:4" ht="15.75" customHeight="1">
      <c r="A104" s="61"/>
      <c r="B104" s="61"/>
      <c r="C104" s="61"/>
      <c r="D104" s="61"/>
    </row>
    <row r="105" spans="1:4" ht="15.75" customHeight="1">
      <c r="A105" s="61"/>
      <c r="B105" s="61"/>
      <c r="C105" s="61"/>
      <c r="D105" s="61"/>
    </row>
    <row r="106" spans="1:4" ht="15.75" customHeight="1">
      <c r="A106" s="61"/>
      <c r="B106" s="61"/>
      <c r="C106" s="61"/>
      <c r="D106" s="61"/>
    </row>
    <row r="107" spans="1:4" ht="15.75" customHeight="1">
      <c r="A107" s="61"/>
      <c r="B107" s="61"/>
      <c r="C107" s="61"/>
      <c r="D107" s="61"/>
    </row>
    <row r="108" spans="1:4" ht="15.75" customHeight="1">
      <c r="A108" s="61"/>
      <c r="B108" s="61"/>
      <c r="C108" s="61"/>
      <c r="D108" s="61"/>
    </row>
    <row r="109" spans="1:4" ht="15.75" customHeight="1">
      <c r="A109" s="61"/>
      <c r="B109" s="61"/>
      <c r="C109" s="61"/>
      <c r="D109" s="61"/>
    </row>
    <row r="110" spans="1:4" ht="15.75" customHeight="1">
      <c r="A110" s="61"/>
      <c r="B110" s="61"/>
      <c r="C110" s="61"/>
      <c r="D110" s="61"/>
    </row>
    <row r="111" spans="1:4" ht="15.75" customHeight="1">
      <c r="A111" s="61"/>
      <c r="B111" s="61"/>
      <c r="C111" s="61"/>
      <c r="D111" s="61"/>
    </row>
    <row r="112" spans="1:4" ht="15.75" customHeight="1">
      <c r="A112" s="61"/>
      <c r="B112" s="61"/>
      <c r="C112" s="61"/>
      <c r="D112" s="61"/>
    </row>
    <row r="113" spans="1:4" ht="15.75" customHeight="1">
      <c r="A113" s="61"/>
      <c r="B113" s="61"/>
      <c r="C113" s="61"/>
      <c r="D113" s="61"/>
    </row>
    <row r="114" spans="1:4" ht="15.75" customHeight="1">
      <c r="A114" s="61"/>
      <c r="B114" s="61"/>
      <c r="C114" s="61"/>
      <c r="D114" s="61"/>
    </row>
    <row r="115" spans="1:4" ht="15.75" customHeight="1">
      <c r="A115" s="61"/>
      <c r="B115" s="61"/>
      <c r="C115" s="61"/>
      <c r="D115" s="61"/>
    </row>
    <row r="116" spans="1:4" ht="15.75" customHeight="1">
      <c r="A116" s="61"/>
      <c r="B116" s="61"/>
      <c r="C116" s="61"/>
      <c r="D116" s="61"/>
    </row>
    <row r="117" spans="1:4" ht="15.75" customHeight="1">
      <c r="A117" s="61"/>
      <c r="B117" s="61"/>
      <c r="C117" s="61"/>
      <c r="D117" s="61"/>
    </row>
    <row r="118" spans="1:4" ht="15.75" customHeight="1">
      <c r="A118" s="61"/>
      <c r="B118" s="61"/>
      <c r="C118" s="61"/>
      <c r="D118" s="61"/>
    </row>
    <row r="119" spans="1:4" ht="15.75" customHeight="1">
      <c r="A119" s="61"/>
      <c r="B119" s="61"/>
      <c r="C119" s="61"/>
      <c r="D119" s="61"/>
    </row>
    <row r="120" spans="1:4" ht="15.75" customHeight="1">
      <c r="A120" s="61"/>
      <c r="B120" s="61"/>
      <c r="C120" s="61"/>
      <c r="D120" s="61"/>
    </row>
    <row r="121" spans="1:4" ht="15.75" customHeight="1">
      <c r="A121" s="61"/>
      <c r="B121" s="61"/>
      <c r="C121" s="61"/>
      <c r="D121" s="61"/>
    </row>
    <row r="122" spans="1:4" ht="15.75" customHeight="1">
      <c r="A122" s="61"/>
      <c r="B122" s="61"/>
      <c r="C122" s="61"/>
      <c r="D122" s="61"/>
    </row>
    <row r="123" spans="1:4" ht="15.75" customHeight="1">
      <c r="A123" s="61"/>
      <c r="B123" s="61"/>
      <c r="C123" s="61"/>
      <c r="D123" s="61"/>
    </row>
    <row r="124" spans="1:4" ht="15.75" customHeight="1">
      <c r="A124" s="61"/>
      <c r="B124" s="61"/>
      <c r="C124" s="61"/>
      <c r="D124" s="61"/>
    </row>
    <row r="125" spans="1:4" ht="15.75" customHeight="1">
      <c r="A125" s="61"/>
      <c r="B125" s="61"/>
      <c r="C125" s="61"/>
      <c r="D125" s="61"/>
    </row>
    <row r="126" spans="1:4" ht="15.75" customHeight="1">
      <c r="A126" s="61"/>
      <c r="B126" s="61"/>
      <c r="C126" s="61"/>
      <c r="D126" s="61"/>
    </row>
    <row r="127" spans="1:4" ht="15.75" customHeight="1">
      <c r="A127" s="61"/>
      <c r="B127" s="61"/>
      <c r="C127" s="61"/>
      <c r="D127" s="61"/>
    </row>
    <row r="128" spans="1:4" ht="15.75" customHeight="1">
      <c r="A128" s="61"/>
      <c r="B128" s="61"/>
      <c r="C128" s="61"/>
      <c r="D128" s="61"/>
    </row>
    <row r="129" spans="1:4" ht="15.75" customHeight="1">
      <c r="A129" s="61"/>
      <c r="B129" s="61"/>
      <c r="C129" s="61"/>
      <c r="D129" s="61"/>
    </row>
    <row r="130" spans="1:4" ht="15.75" customHeight="1">
      <c r="A130" s="61"/>
      <c r="B130" s="61"/>
      <c r="C130" s="61"/>
      <c r="D130" s="61"/>
    </row>
    <row r="131" spans="1:4" ht="15.75" customHeight="1">
      <c r="A131" s="61"/>
      <c r="B131" s="61"/>
      <c r="C131" s="61"/>
      <c r="D131" s="61"/>
    </row>
    <row r="132" spans="1:4" ht="15.75" customHeight="1">
      <c r="A132" s="61"/>
      <c r="B132" s="61"/>
      <c r="C132" s="61"/>
      <c r="D132" s="61"/>
    </row>
    <row r="133" spans="1:4" ht="15.75" customHeight="1">
      <c r="A133" s="61"/>
      <c r="B133" s="61"/>
      <c r="C133" s="61"/>
      <c r="D133" s="61"/>
    </row>
    <row r="134" spans="1:4" ht="15.75" customHeight="1">
      <c r="A134" s="61"/>
      <c r="B134" s="61"/>
      <c r="C134" s="61"/>
      <c r="D134" s="61"/>
    </row>
    <row r="135" spans="1:4" ht="15.75" customHeight="1">
      <c r="A135" s="61"/>
      <c r="B135" s="61"/>
      <c r="C135" s="61"/>
      <c r="D135" s="61"/>
    </row>
    <row r="136" spans="1:4" ht="15.75" customHeight="1">
      <c r="A136" s="61"/>
      <c r="B136" s="61"/>
      <c r="C136" s="61"/>
      <c r="D136" s="61"/>
    </row>
    <row r="137" spans="1:4" ht="15.75" customHeight="1">
      <c r="A137" s="61"/>
      <c r="B137" s="61"/>
      <c r="C137" s="61"/>
      <c r="D137" s="61"/>
    </row>
    <row r="138" spans="1:4" ht="15.75" customHeight="1">
      <c r="A138" s="61"/>
      <c r="B138" s="61"/>
      <c r="C138" s="61"/>
      <c r="D138" s="61"/>
    </row>
    <row r="139" spans="1:4" ht="15.75" customHeight="1">
      <c r="A139" s="61"/>
      <c r="B139" s="61"/>
      <c r="C139" s="61"/>
      <c r="D139" s="61"/>
    </row>
    <row r="140" spans="1:4" ht="15.75" customHeight="1">
      <c r="A140" s="61"/>
      <c r="B140" s="61"/>
      <c r="C140" s="61"/>
      <c r="D140" s="61"/>
    </row>
    <row r="141" spans="1:4" ht="15.75" customHeight="1">
      <c r="A141" s="61"/>
      <c r="B141" s="61"/>
      <c r="C141" s="61"/>
      <c r="D141" s="61"/>
    </row>
    <row r="142" spans="1:4" ht="15.75" customHeight="1">
      <c r="A142" s="61"/>
      <c r="B142" s="61"/>
      <c r="C142" s="61"/>
      <c r="D142" s="61"/>
    </row>
    <row r="143" spans="1:4" ht="15.75" customHeight="1">
      <c r="A143" s="61"/>
      <c r="B143" s="61"/>
      <c r="C143" s="61"/>
      <c r="D143" s="61"/>
    </row>
    <row r="144" spans="1:4" ht="15.75" customHeight="1">
      <c r="A144" s="61"/>
      <c r="B144" s="61"/>
      <c r="C144" s="61"/>
      <c r="D144" s="61"/>
    </row>
    <row r="145" spans="1:4" ht="15.75" customHeight="1">
      <c r="A145" s="61"/>
      <c r="B145" s="61"/>
      <c r="C145" s="61"/>
      <c r="D145" s="61"/>
    </row>
    <row r="146" spans="1:4" ht="15.75" customHeight="1">
      <c r="A146" s="61"/>
      <c r="B146" s="61"/>
      <c r="C146" s="61"/>
      <c r="D146" s="61"/>
    </row>
    <row r="147" spans="1:4" ht="15.75" customHeight="1">
      <c r="A147" s="61"/>
      <c r="B147" s="61"/>
      <c r="C147" s="61"/>
      <c r="D147" s="61"/>
    </row>
    <row r="148" spans="1:4" ht="15.75" customHeight="1">
      <c r="A148" s="61"/>
      <c r="B148" s="61"/>
      <c r="C148" s="61"/>
      <c r="D148" s="61"/>
    </row>
    <row r="149" spans="1:4" ht="15.75" customHeight="1">
      <c r="A149" s="61"/>
      <c r="B149" s="61"/>
      <c r="C149" s="61"/>
      <c r="D149" s="61"/>
    </row>
    <row r="150" spans="1:4" ht="15.75" customHeight="1">
      <c r="A150" s="61"/>
      <c r="B150" s="61"/>
      <c r="C150" s="61"/>
      <c r="D150" s="61"/>
    </row>
    <row r="151" spans="1:4" ht="15.75" customHeight="1">
      <c r="A151" s="61"/>
      <c r="B151" s="61"/>
      <c r="C151" s="61"/>
      <c r="D151" s="61"/>
    </row>
    <row r="152" spans="1:4" ht="15.75" customHeight="1">
      <c r="A152" s="61"/>
      <c r="B152" s="61"/>
      <c r="C152" s="61"/>
      <c r="D152" s="61"/>
    </row>
    <row r="153" spans="1:4" ht="15.75" customHeight="1">
      <c r="A153" s="61"/>
      <c r="B153" s="61"/>
      <c r="C153" s="61"/>
      <c r="D153" s="61"/>
    </row>
    <row r="154" spans="1:4" ht="15.75" customHeight="1">
      <c r="A154" s="61"/>
      <c r="B154" s="61"/>
      <c r="C154" s="61"/>
      <c r="D154" s="61"/>
    </row>
    <row r="155" spans="1:4" ht="15.75" customHeight="1">
      <c r="A155" s="61"/>
      <c r="B155" s="61"/>
      <c r="C155" s="61"/>
      <c r="D155" s="61"/>
    </row>
    <row r="156" spans="1:4" ht="15.75" customHeight="1">
      <c r="A156" s="61"/>
      <c r="B156" s="61"/>
      <c r="C156" s="61"/>
      <c r="D156" s="61"/>
    </row>
    <row r="157" spans="1:4" ht="15.75" customHeight="1">
      <c r="A157" s="61"/>
      <c r="B157" s="61"/>
      <c r="C157" s="61"/>
      <c r="D157" s="61"/>
    </row>
    <row r="158" spans="1:4" ht="15.75" customHeight="1">
      <c r="A158" s="61"/>
      <c r="B158" s="61"/>
      <c r="C158" s="61"/>
      <c r="D158" s="61"/>
    </row>
    <row r="159" spans="1:4" ht="15.75" customHeight="1">
      <c r="A159" s="61"/>
      <c r="B159" s="61"/>
      <c r="C159" s="61"/>
      <c r="D159" s="61"/>
    </row>
    <row r="160" spans="1:4" ht="15.75" customHeight="1">
      <c r="A160" s="61"/>
      <c r="B160" s="61"/>
      <c r="C160" s="61"/>
      <c r="D160" s="61"/>
    </row>
    <row r="161" spans="1:4" ht="15.75" customHeight="1">
      <c r="A161" s="61"/>
      <c r="B161" s="61"/>
      <c r="C161" s="61"/>
      <c r="D161" s="61"/>
    </row>
    <row r="162" spans="1:4" ht="15.75" customHeight="1">
      <c r="A162" s="61"/>
      <c r="B162" s="61"/>
      <c r="C162" s="61"/>
      <c r="D162" s="61"/>
    </row>
    <row r="163" spans="1:4" ht="15.75" customHeight="1">
      <c r="A163" s="61"/>
      <c r="B163" s="61"/>
      <c r="C163" s="61"/>
      <c r="D163" s="61"/>
    </row>
    <row r="164" spans="1:4" ht="15.75" customHeight="1">
      <c r="A164" s="61"/>
      <c r="B164" s="61"/>
      <c r="C164" s="61"/>
      <c r="D164" s="61"/>
    </row>
    <row r="165" spans="1:4" ht="15.75" customHeight="1">
      <c r="A165" s="61"/>
      <c r="B165" s="61"/>
      <c r="C165" s="61"/>
      <c r="D165" s="61"/>
    </row>
    <row r="166" spans="1:4" ht="15.75" customHeight="1">
      <c r="A166" s="61"/>
      <c r="B166" s="61"/>
      <c r="C166" s="61"/>
      <c r="D166" s="61"/>
    </row>
    <row r="167" spans="1:4" ht="15.75" customHeight="1">
      <c r="A167" s="61"/>
      <c r="B167" s="61"/>
      <c r="C167" s="61"/>
      <c r="D167" s="61"/>
    </row>
    <row r="168" spans="1:4" ht="15.75" customHeight="1">
      <c r="A168" s="61"/>
      <c r="B168" s="61"/>
      <c r="C168" s="61"/>
      <c r="D168" s="61"/>
    </row>
    <row r="169" spans="1:4" ht="15.75" customHeight="1">
      <c r="A169" s="61"/>
      <c r="B169" s="61"/>
      <c r="C169" s="61"/>
      <c r="D169" s="61"/>
    </row>
    <row r="170" spans="1:4" ht="15.75" customHeight="1">
      <c r="A170" s="61"/>
      <c r="B170" s="61"/>
      <c r="C170" s="61"/>
      <c r="D170" s="61"/>
    </row>
    <row r="171" spans="1:4" ht="15.75" customHeight="1">
      <c r="A171" s="61"/>
      <c r="B171" s="61"/>
      <c r="C171" s="61"/>
      <c r="D171" s="61"/>
    </row>
    <row r="172" spans="1:4" ht="15.75" customHeight="1">
      <c r="A172" s="61"/>
      <c r="B172" s="61"/>
      <c r="C172" s="61"/>
      <c r="D172" s="61"/>
    </row>
    <row r="173" spans="1:4" ht="15.75" customHeight="1">
      <c r="A173" s="61"/>
      <c r="B173" s="61"/>
      <c r="C173" s="61"/>
      <c r="D173" s="61"/>
    </row>
    <row r="174" spans="1:4" ht="15.75" customHeight="1">
      <c r="A174" s="61"/>
      <c r="B174" s="61"/>
      <c r="C174" s="61"/>
      <c r="D174" s="61"/>
    </row>
    <row r="175" spans="1:4" ht="15.75" customHeight="1">
      <c r="A175" s="61"/>
      <c r="B175" s="61"/>
      <c r="C175" s="61"/>
      <c r="D175" s="61"/>
    </row>
    <row r="176" spans="1:4" ht="15.75" customHeight="1">
      <c r="A176" s="61"/>
      <c r="B176" s="61"/>
      <c r="C176" s="61"/>
      <c r="D176" s="61"/>
    </row>
    <row r="177" spans="1:4" ht="15.75" customHeight="1">
      <c r="A177" s="61"/>
      <c r="B177" s="61"/>
      <c r="C177" s="61"/>
      <c r="D177" s="61"/>
    </row>
    <row r="178" spans="1:4" ht="15.75" customHeight="1">
      <c r="A178" s="61"/>
      <c r="B178" s="61"/>
      <c r="C178" s="61"/>
      <c r="D178" s="61"/>
    </row>
    <row r="179" spans="1:4" ht="15.75" customHeight="1">
      <c r="A179" s="61"/>
      <c r="B179" s="61"/>
      <c r="C179" s="61"/>
      <c r="D179" s="61"/>
    </row>
    <row r="180" spans="1:4" ht="15.75" customHeight="1">
      <c r="A180" s="61"/>
      <c r="B180" s="61"/>
      <c r="C180" s="61"/>
      <c r="D180" s="61"/>
    </row>
    <row r="181" spans="1:4" ht="15.75" customHeight="1">
      <c r="A181" s="61"/>
      <c r="B181" s="61"/>
      <c r="C181" s="61"/>
      <c r="D181" s="61"/>
    </row>
    <row r="182" spans="1:4" ht="15.75" customHeight="1">
      <c r="A182" s="61"/>
      <c r="B182" s="61"/>
      <c r="C182" s="61"/>
      <c r="D182" s="61"/>
    </row>
    <row r="183" spans="1:4" ht="15.75" customHeight="1">
      <c r="A183" s="61"/>
      <c r="B183" s="61"/>
      <c r="C183" s="61"/>
      <c r="D183" s="61"/>
    </row>
    <row r="184" spans="1:4" ht="15.75" customHeight="1">
      <c r="A184" s="61"/>
      <c r="B184" s="61"/>
      <c r="C184" s="61"/>
      <c r="D184" s="61"/>
    </row>
    <row r="185" spans="1:4" ht="15.75" customHeight="1">
      <c r="A185" s="61"/>
      <c r="B185" s="61"/>
      <c r="C185" s="61"/>
      <c r="D185" s="61"/>
    </row>
    <row r="186" spans="1:4" ht="15.75" customHeight="1">
      <c r="A186" s="61"/>
      <c r="B186" s="61"/>
      <c r="C186" s="61"/>
      <c r="D186" s="61"/>
    </row>
    <row r="187" spans="1:4" ht="15.75" customHeight="1">
      <c r="A187" s="61"/>
      <c r="B187" s="61"/>
      <c r="C187" s="61"/>
      <c r="D187" s="61"/>
    </row>
    <row r="188" spans="1:4" ht="15.75" customHeight="1">
      <c r="A188" s="61"/>
      <c r="B188" s="61"/>
      <c r="C188" s="61"/>
      <c r="D188" s="61"/>
    </row>
    <row r="189" spans="1:4" ht="15.75" customHeight="1">
      <c r="A189" s="61"/>
      <c r="B189" s="61"/>
      <c r="C189" s="61"/>
      <c r="D189" s="61"/>
    </row>
    <row r="190" spans="1:4" ht="15.75" customHeight="1">
      <c r="A190" s="61"/>
      <c r="B190" s="61"/>
      <c r="C190" s="61"/>
      <c r="D190" s="61"/>
    </row>
    <row r="191" spans="1:4" ht="15.75" customHeight="1">
      <c r="A191" s="61"/>
      <c r="B191" s="61"/>
      <c r="C191" s="61"/>
      <c r="D191" s="61"/>
    </row>
    <row r="192" spans="1:4" ht="15.75" customHeight="1">
      <c r="A192" s="61"/>
      <c r="B192" s="61"/>
      <c r="C192" s="61"/>
      <c r="D192" s="61"/>
    </row>
    <row r="193" spans="1:4" ht="15.75" customHeight="1">
      <c r="A193" s="61"/>
      <c r="B193" s="61"/>
      <c r="C193" s="61"/>
      <c r="D193" s="61"/>
    </row>
    <row r="194" spans="1:4" ht="15.75" customHeight="1">
      <c r="A194" s="61"/>
      <c r="B194" s="61"/>
      <c r="C194" s="61"/>
      <c r="D194" s="61"/>
    </row>
    <row r="195" spans="1:4" ht="15.75" customHeight="1">
      <c r="A195" s="61"/>
      <c r="B195" s="61"/>
      <c r="C195" s="61"/>
      <c r="D195" s="61"/>
    </row>
    <row r="196" spans="1:4" ht="15.75" customHeight="1">
      <c r="A196" s="61"/>
      <c r="B196" s="61"/>
      <c r="C196" s="61"/>
      <c r="D196" s="61"/>
    </row>
    <row r="197" spans="1:4" ht="15.75" customHeight="1">
      <c r="A197" s="61"/>
      <c r="B197" s="61"/>
      <c r="C197" s="61"/>
      <c r="D197" s="61"/>
    </row>
    <row r="198" spans="1:4" ht="15.75" customHeight="1">
      <c r="A198" s="61"/>
      <c r="B198" s="61"/>
      <c r="C198" s="61"/>
      <c r="D198" s="61"/>
    </row>
    <row r="199" spans="1:4" ht="15.75" customHeight="1">
      <c r="A199" s="61"/>
      <c r="B199" s="61"/>
      <c r="C199" s="61"/>
      <c r="D199" s="61"/>
    </row>
    <row r="200" spans="1:4" ht="15.75" customHeight="1">
      <c r="A200" s="61"/>
      <c r="B200" s="61"/>
      <c r="C200" s="61"/>
      <c r="D200" s="61"/>
    </row>
    <row r="201" spans="1:4" ht="15.75" customHeight="1">
      <c r="A201" s="61"/>
      <c r="B201" s="61"/>
      <c r="C201" s="61"/>
      <c r="D201" s="61"/>
    </row>
    <row r="202" spans="1:4" ht="15.75" customHeight="1">
      <c r="A202" s="61"/>
      <c r="B202" s="61"/>
      <c r="C202" s="61"/>
      <c r="D202" s="61"/>
    </row>
    <row r="203" spans="1:4" ht="15.75" customHeight="1">
      <c r="A203" s="61"/>
      <c r="B203" s="61"/>
      <c r="C203" s="61"/>
      <c r="D203" s="61"/>
    </row>
    <row r="204" spans="1:4" ht="15.75" customHeight="1">
      <c r="A204" s="61"/>
      <c r="B204" s="61"/>
      <c r="C204" s="61"/>
      <c r="D204" s="61"/>
    </row>
    <row r="205" spans="1:4" ht="15.75" customHeight="1">
      <c r="A205" s="61"/>
      <c r="B205" s="61"/>
      <c r="C205" s="61"/>
      <c r="D205" s="61"/>
    </row>
    <row r="206" spans="1:4" ht="15.75" customHeight="1">
      <c r="A206" s="61"/>
      <c r="B206" s="61"/>
      <c r="C206" s="61"/>
      <c r="D206" s="61"/>
    </row>
    <row r="207" spans="1:4" ht="15.75" customHeight="1">
      <c r="A207" s="61"/>
      <c r="B207" s="61"/>
      <c r="C207" s="61"/>
      <c r="D207" s="61"/>
    </row>
    <row r="208" spans="1:4" ht="15.75" customHeight="1">
      <c r="A208" s="61"/>
      <c r="B208" s="61"/>
      <c r="C208" s="61"/>
      <c r="D208" s="61"/>
    </row>
    <row r="209" spans="1:4" ht="15.75" customHeight="1">
      <c r="A209" s="61"/>
      <c r="B209" s="61"/>
      <c r="C209" s="61"/>
      <c r="D209" s="61"/>
    </row>
    <row r="210" spans="1:4" ht="15.75" customHeight="1">
      <c r="A210" s="61"/>
      <c r="B210" s="61"/>
      <c r="C210" s="61"/>
      <c r="D210" s="61"/>
    </row>
    <row r="211" spans="1:4" ht="15.75" customHeight="1">
      <c r="A211" s="61"/>
      <c r="B211" s="61"/>
      <c r="C211" s="61"/>
      <c r="D211" s="61"/>
    </row>
    <row r="212" spans="1:4" ht="15.75" customHeight="1">
      <c r="A212" s="61"/>
      <c r="B212" s="61"/>
      <c r="C212" s="61"/>
      <c r="D212" s="61"/>
    </row>
    <row r="213" spans="1:4" ht="15.75" customHeight="1">
      <c r="A213" s="61"/>
      <c r="B213" s="61"/>
      <c r="C213" s="61"/>
      <c r="D213" s="61"/>
    </row>
    <row r="214" spans="1:4" ht="15.75" customHeight="1">
      <c r="A214" s="61"/>
      <c r="B214" s="61"/>
      <c r="C214" s="61"/>
      <c r="D214" s="61"/>
    </row>
    <row r="215" spans="1:4" ht="15.75" customHeight="1">
      <c r="A215" s="61"/>
      <c r="B215" s="61"/>
      <c r="C215" s="61"/>
      <c r="D215" s="61"/>
    </row>
    <row r="216" spans="1:4" ht="15.75" customHeight="1">
      <c r="A216" s="61"/>
      <c r="B216" s="61"/>
      <c r="C216" s="61"/>
      <c r="D216" s="61"/>
    </row>
    <row r="217" spans="1:4" ht="15.75" customHeight="1">
      <c r="A217" s="61"/>
      <c r="B217" s="61"/>
      <c r="C217" s="61"/>
      <c r="D217" s="61"/>
    </row>
    <row r="218" spans="1:4" ht="15.75" customHeight="1">
      <c r="A218" s="61"/>
      <c r="B218" s="61"/>
      <c r="C218" s="61"/>
      <c r="D218" s="61"/>
    </row>
    <row r="219" spans="1:4" ht="15.75" customHeight="1">
      <c r="A219" s="61"/>
      <c r="B219" s="61"/>
      <c r="C219" s="61"/>
      <c r="D219" s="61"/>
    </row>
    <row r="220" spans="1:4" ht="15.75" customHeight="1">
      <c r="A220" s="61"/>
      <c r="B220" s="61"/>
      <c r="C220" s="61"/>
      <c r="D220" s="61"/>
    </row>
    <row r="221" spans="1:4" ht="15.75" customHeight="1">
      <c r="A221" s="61"/>
      <c r="B221" s="61"/>
      <c r="C221" s="61"/>
      <c r="D221" s="61"/>
    </row>
    <row r="222" spans="1:4" ht="15.75" customHeight="1">
      <c r="A222" s="61"/>
      <c r="B222" s="61"/>
      <c r="C222" s="61"/>
      <c r="D222" s="61"/>
    </row>
    <row r="223" spans="1:4" ht="15.75" customHeight="1">
      <c r="A223" s="61"/>
      <c r="B223" s="61"/>
      <c r="C223" s="61"/>
      <c r="D223" s="61"/>
    </row>
    <row r="224" spans="1:4" ht="15.75" customHeight="1">
      <c r="A224" s="61"/>
      <c r="B224" s="61"/>
      <c r="C224" s="61"/>
      <c r="D224" s="61"/>
    </row>
    <row r="225" spans="1:4" ht="15.75" customHeight="1">
      <c r="A225" s="61"/>
      <c r="B225" s="61"/>
      <c r="C225" s="61"/>
      <c r="D225" s="61"/>
    </row>
    <row r="226" spans="1:4" ht="15.75" customHeight="1">
      <c r="A226" s="61"/>
      <c r="B226" s="61"/>
      <c r="C226" s="61"/>
      <c r="D226" s="61"/>
    </row>
    <row r="227" spans="1:4" ht="15.75" customHeight="1">
      <c r="A227" s="61"/>
      <c r="B227" s="61"/>
      <c r="C227" s="61"/>
      <c r="D227" s="61"/>
    </row>
    <row r="228" spans="1:4" ht="15.75" customHeight="1">
      <c r="A228" s="61"/>
      <c r="B228" s="61"/>
      <c r="C228" s="61"/>
      <c r="D228" s="61"/>
    </row>
    <row r="229" spans="1:4" ht="15.75" customHeight="1">
      <c r="A229" s="61"/>
      <c r="B229" s="61"/>
      <c r="C229" s="61"/>
      <c r="D229" s="61"/>
    </row>
    <row r="230" spans="1:4" ht="15.75" customHeight="1">
      <c r="A230" s="61"/>
      <c r="B230" s="61"/>
      <c r="C230" s="61"/>
      <c r="D230" s="61"/>
    </row>
    <row r="231" spans="1:4" ht="15.75" customHeight="1">
      <c r="A231" s="61"/>
      <c r="B231" s="61"/>
      <c r="C231" s="61"/>
      <c r="D231" s="61"/>
    </row>
    <row r="232" spans="1:4" ht="15.75" customHeight="1">
      <c r="A232" s="61"/>
      <c r="B232" s="61"/>
      <c r="C232" s="61"/>
      <c r="D232" s="61"/>
    </row>
    <row r="233" spans="1:4" ht="15.75" customHeight="1">
      <c r="A233" s="61"/>
      <c r="B233" s="61"/>
      <c r="C233" s="61"/>
      <c r="D233" s="61"/>
    </row>
    <row r="234" spans="1:4" ht="15.75" customHeight="1">
      <c r="A234" s="61"/>
      <c r="B234" s="61"/>
      <c r="C234" s="61"/>
      <c r="D234" s="61"/>
    </row>
    <row r="235" spans="1:4" ht="15.75" customHeight="1">
      <c r="A235" s="61"/>
      <c r="B235" s="61"/>
      <c r="C235" s="61"/>
      <c r="D235" s="61"/>
    </row>
    <row r="236" spans="1:4" ht="15.75" customHeight="1">
      <c r="A236" s="61"/>
      <c r="B236" s="61"/>
      <c r="C236" s="61"/>
      <c r="D236" s="61"/>
    </row>
    <row r="237" spans="1:4" ht="15.75" customHeight="1">
      <c r="A237" s="61"/>
      <c r="B237" s="61"/>
      <c r="C237" s="61"/>
      <c r="D237" s="61"/>
    </row>
    <row r="238" spans="1:4" ht="15.75" customHeight="1">
      <c r="A238" s="61"/>
      <c r="B238" s="61"/>
      <c r="C238" s="61"/>
      <c r="D238" s="61"/>
    </row>
    <row r="239" spans="1:4" ht="15.75" customHeight="1">
      <c r="A239" s="61"/>
      <c r="B239" s="61"/>
      <c r="C239" s="61"/>
      <c r="D239" s="61"/>
    </row>
    <row r="240" spans="1:4" ht="15.75" customHeight="1">
      <c r="A240" s="61"/>
      <c r="B240" s="61"/>
      <c r="C240" s="61"/>
      <c r="D240" s="61"/>
    </row>
    <row r="241" spans="1:4" ht="15.75" customHeight="1">
      <c r="A241" s="61"/>
      <c r="B241" s="61"/>
      <c r="C241" s="61"/>
      <c r="D241" s="61"/>
    </row>
    <row r="242" spans="1:4" ht="15.75" customHeight="1">
      <c r="A242" s="61"/>
      <c r="B242" s="61"/>
      <c r="C242" s="61"/>
      <c r="D242" s="61"/>
    </row>
    <row r="243" spans="1:4" ht="15.75" customHeight="1">
      <c r="A243" s="61"/>
      <c r="B243" s="61"/>
      <c r="C243" s="61"/>
      <c r="D243" s="61"/>
    </row>
    <row r="244" spans="1:4" ht="15.75" customHeight="1">
      <c r="A244" s="61"/>
      <c r="B244" s="61"/>
      <c r="C244" s="61"/>
      <c r="D244" s="61"/>
    </row>
    <row r="245" spans="1:4" ht="15.75" customHeight="1">
      <c r="A245" s="61"/>
      <c r="B245" s="61"/>
      <c r="C245" s="61"/>
      <c r="D245" s="61"/>
    </row>
    <row r="246" spans="1:4" ht="15.75" customHeight="1">
      <c r="A246" s="61"/>
      <c r="B246" s="61"/>
      <c r="C246" s="61"/>
      <c r="D246" s="61"/>
    </row>
    <row r="247" spans="1:4" ht="15.75" customHeight="1">
      <c r="A247" s="61"/>
      <c r="B247" s="61"/>
      <c r="C247" s="61"/>
      <c r="D247" s="61"/>
    </row>
    <row r="248" spans="1:4" ht="15.75" customHeight="1">
      <c r="A248" s="61"/>
      <c r="B248" s="61"/>
      <c r="C248" s="61"/>
      <c r="D248" s="61"/>
    </row>
    <row r="249" spans="1:4" ht="15.75" customHeight="1">
      <c r="A249" s="61"/>
      <c r="B249" s="61"/>
      <c r="C249" s="61"/>
      <c r="D249" s="61"/>
    </row>
    <row r="250" spans="1:4" ht="15.75" customHeight="1">
      <c r="A250" s="61"/>
      <c r="B250" s="61"/>
      <c r="C250" s="61"/>
      <c r="D250" s="61"/>
    </row>
    <row r="251" spans="1:4" ht="15.75" customHeight="1">
      <c r="A251" s="61"/>
      <c r="B251" s="61"/>
      <c r="C251" s="61"/>
      <c r="D251" s="61"/>
    </row>
    <row r="252" spans="1:4" ht="15.75" customHeight="1">
      <c r="A252" s="61"/>
      <c r="B252" s="61"/>
      <c r="C252" s="61"/>
      <c r="D252" s="61"/>
    </row>
    <row r="253" spans="1:4" ht="15.75" customHeight="1">
      <c r="A253" s="61"/>
      <c r="B253" s="61"/>
      <c r="C253" s="61"/>
      <c r="D253" s="61"/>
    </row>
    <row r="254" spans="1:4" ht="15.75" customHeight="1">
      <c r="A254" s="61"/>
      <c r="B254" s="61"/>
      <c r="C254" s="61"/>
      <c r="D254" s="61"/>
    </row>
    <row r="255" spans="1:4" ht="15.75" customHeight="1">
      <c r="A255" s="61"/>
      <c r="B255" s="61"/>
      <c r="C255" s="61"/>
      <c r="D255" s="61"/>
    </row>
    <row r="256" spans="1:4" ht="15.75" customHeight="1">
      <c r="A256" s="61"/>
      <c r="B256" s="61"/>
      <c r="C256" s="61"/>
      <c r="D256" s="61"/>
    </row>
    <row r="257" spans="1:4" ht="15.75" customHeight="1">
      <c r="A257" s="61"/>
      <c r="B257" s="61"/>
      <c r="C257" s="61"/>
      <c r="D257" s="61"/>
    </row>
    <row r="258" spans="1:4" ht="15.75" customHeight="1">
      <c r="A258" s="61"/>
      <c r="B258" s="61"/>
      <c r="C258" s="61"/>
      <c r="D258" s="61"/>
    </row>
    <row r="259" spans="1:4" ht="15.75" customHeight="1">
      <c r="A259" s="61"/>
      <c r="B259" s="61"/>
      <c r="C259" s="61"/>
      <c r="D259" s="61"/>
    </row>
    <row r="260" spans="1:4" ht="15.75" customHeight="1">
      <c r="A260" s="61"/>
      <c r="B260" s="61"/>
      <c r="C260" s="61"/>
      <c r="D260" s="61"/>
    </row>
    <row r="261" spans="1:4" ht="15.75" customHeight="1">
      <c r="A261" s="61"/>
      <c r="B261" s="61"/>
      <c r="C261" s="61"/>
      <c r="D261" s="61"/>
    </row>
    <row r="262" spans="1:4" ht="15.75" customHeight="1">
      <c r="A262" s="61"/>
      <c r="B262" s="61"/>
      <c r="C262" s="61"/>
      <c r="D262" s="61"/>
    </row>
    <row r="263" spans="1:4" ht="15.75" customHeight="1">
      <c r="A263" s="61"/>
      <c r="B263" s="61"/>
      <c r="C263" s="61"/>
      <c r="D263" s="61"/>
    </row>
    <row r="264" spans="1:4" ht="15.75" customHeight="1">
      <c r="A264" s="61"/>
      <c r="B264" s="61"/>
      <c r="C264" s="61"/>
      <c r="D264" s="61"/>
    </row>
    <row r="265" spans="1:4" ht="15.75" customHeight="1">
      <c r="A265" s="61"/>
      <c r="B265" s="61"/>
      <c r="C265" s="61"/>
      <c r="D265" s="61"/>
    </row>
    <row r="266" spans="1:4" ht="15.75" customHeight="1">
      <c r="A266" s="61"/>
      <c r="B266" s="61"/>
      <c r="C266" s="61"/>
      <c r="D266" s="61"/>
    </row>
    <row r="267" spans="1:4" ht="15.75" customHeight="1">
      <c r="A267" s="61"/>
      <c r="B267" s="61"/>
      <c r="C267" s="61"/>
      <c r="D267" s="61"/>
    </row>
    <row r="268" spans="1:4" ht="15.75" customHeight="1">
      <c r="A268" s="61"/>
      <c r="B268" s="61"/>
      <c r="C268" s="61"/>
      <c r="D268" s="61"/>
    </row>
    <row r="269" spans="1:4" ht="15.75" customHeight="1">
      <c r="A269" s="61"/>
      <c r="B269" s="61"/>
      <c r="C269" s="61"/>
      <c r="D269" s="61"/>
    </row>
    <row r="270" spans="1:4" ht="15.75" customHeight="1">
      <c r="A270" s="61"/>
      <c r="B270" s="61"/>
      <c r="C270" s="61"/>
      <c r="D270" s="61"/>
    </row>
    <row r="271" spans="1:4" ht="15.75" customHeight="1">
      <c r="A271" s="61"/>
      <c r="B271" s="61"/>
      <c r="C271" s="61"/>
      <c r="D271" s="61"/>
    </row>
    <row r="272" spans="1:4" ht="15.75" customHeight="1">
      <c r="A272" s="61"/>
      <c r="B272" s="61"/>
      <c r="C272" s="61"/>
      <c r="D272" s="61"/>
    </row>
    <row r="273" spans="1:4" ht="15.75" customHeight="1">
      <c r="A273" s="61"/>
      <c r="B273" s="61"/>
      <c r="C273" s="61"/>
      <c r="D273" s="61"/>
    </row>
    <row r="274" spans="1:4" ht="15.75" customHeight="1">
      <c r="A274" s="61"/>
      <c r="B274" s="61"/>
      <c r="C274" s="61"/>
      <c r="D274" s="61"/>
    </row>
    <row r="275" spans="1:4" ht="15.75" customHeight="1">
      <c r="A275" s="61"/>
      <c r="B275" s="61"/>
      <c r="C275" s="61"/>
      <c r="D275" s="61"/>
    </row>
    <row r="276" spans="1:4" ht="15.75" customHeight="1">
      <c r="A276" s="61"/>
      <c r="B276" s="61"/>
      <c r="C276" s="61"/>
      <c r="D276" s="61"/>
    </row>
    <row r="277" spans="1:4" ht="15.75" customHeight="1">
      <c r="A277" s="61"/>
      <c r="B277" s="61"/>
      <c r="C277" s="61"/>
      <c r="D277" s="61"/>
    </row>
    <row r="278" spans="1:4" ht="15.75" customHeight="1">
      <c r="A278" s="61"/>
      <c r="B278" s="61"/>
      <c r="C278" s="61"/>
      <c r="D278" s="61"/>
    </row>
    <row r="279" spans="1:4" ht="15.75" customHeight="1">
      <c r="A279" s="61"/>
      <c r="B279" s="61"/>
      <c r="C279" s="61"/>
      <c r="D279" s="61"/>
    </row>
    <row r="280" spans="1:4" ht="15.75" customHeight="1">
      <c r="A280" s="61"/>
      <c r="B280" s="61"/>
      <c r="C280" s="61"/>
      <c r="D280" s="61"/>
    </row>
    <row r="281" spans="1:4" ht="15.75" customHeight="1">
      <c r="A281" s="61"/>
      <c r="B281" s="61"/>
      <c r="C281" s="61"/>
      <c r="D281" s="61"/>
    </row>
    <row r="282" spans="1:4" ht="15.75" customHeight="1">
      <c r="A282" s="61"/>
      <c r="B282" s="61"/>
      <c r="C282" s="61"/>
      <c r="D282" s="61"/>
    </row>
    <row r="283" spans="1:4" ht="15.75" customHeight="1">
      <c r="A283" s="61"/>
      <c r="B283" s="61"/>
      <c r="C283" s="61"/>
      <c r="D283" s="61"/>
    </row>
    <row r="284" spans="1:4" ht="15.75" customHeight="1">
      <c r="A284" s="61"/>
      <c r="B284" s="61"/>
      <c r="C284" s="61"/>
      <c r="D284" s="61"/>
    </row>
    <row r="285" spans="1:4" ht="15.75" customHeight="1">
      <c r="A285" s="61"/>
      <c r="B285" s="61"/>
      <c r="C285" s="61"/>
      <c r="D285" s="61"/>
    </row>
    <row r="286" spans="1:4" ht="15.75" customHeight="1">
      <c r="A286" s="61"/>
      <c r="B286" s="61"/>
      <c r="C286" s="61"/>
      <c r="D286" s="61"/>
    </row>
    <row r="287" spans="1:4" ht="15.75" customHeight="1">
      <c r="A287" s="61"/>
      <c r="B287" s="61"/>
      <c r="C287" s="61"/>
      <c r="D287" s="61"/>
    </row>
    <row r="288" spans="1:4" ht="15.75" customHeight="1">
      <c r="A288" s="61"/>
      <c r="B288" s="61"/>
      <c r="C288" s="61"/>
      <c r="D288" s="61"/>
    </row>
    <row r="289" spans="1:4" ht="15.75" customHeight="1">
      <c r="A289" s="61"/>
      <c r="B289" s="61"/>
      <c r="C289" s="61"/>
      <c r="D289" s="61"/>
    </row>
    <row r="290" spans="1:4" ht="15.75" customHeight="1">
      <c r="A290" s="61"/>
      <c r="B290" s="61"/>
      <c r="C290" s="61"/>
      <c r="D290" s="61"/>
    </row>
    <row r="291" spans="1:4" ht="15.75" customHeight="1">
      <c r="A291" s="61"/>
      <c r="B291" s="61"/>
      <c r="C291" s="61"/>
      <c r="D291" s="61"/>
    </row>
    <row r="292" spans="1:4" ht="15.75" customHeight="1">
      <c r="A292" s="61"/>
      <c r="B292" s="61"/>
      <c r="C292" s="61"/>
      <c r="D292" s="61"/>
    </row>
    <row r="293" spans="1:4" ht="15.75" customHeight="1">
      <c r="A293" s="61"/>
      <c r="B293" s="61"/>
      <c r="C293" s="61"/>
      <c r="D293" s="61"/>
    </row>
    <row r="294" spans="1:4" ht="15.75" customHeight="1">
      <c r="A294" s="61"/>
      <c r="B294" s="61"/>
      <c r="C294" s="61"/>
      <c r="D294" s="61"/>
    </row>
    <row r="295" spans="1:4" ht="15.75" customHeight="1">
      <c r="A295" s="61"/>
      <c r="B295" s="61"/>
      <c r="C295" s="61"/>
      <c r="D295" s="61"/>
    </row>
    <row r="296" spans="1:4" ht="15.75" customHeight="1">
      <c r="A296" s="61"/>
      <c r="B296" s="61"/>
      <c r="C296" s="61"/>
      <c r="D296" s="61"/>
    </row>
    <row r="297" spans="1:4" ht="15.75" customHeight="1">
      <c r="A297" s="61"/>
      <c r="B297" s="61"/>
      <c r="C297" s="61"/>
      <c r="D297" s="61"/>
    </row>
    <row r="298" spans="1:4" ht="15.75" customHeight="1">
      <c r="A298" s="61"/>
      <c r="B298" s="61"/>
      <c r="C298" s="61"/>
      <c r="D298" s="61"/>
    </row>
    <row r="299" spans="1:4" ht="15.75" customHeight="1">
      <c r="A299" s="61"/>
      <c r="B299" s="61"/>
      <c r="C299" s="61"/>
      <c r="D299" s="61"/>
    </row>
    <row r="300" spans="1:4" ht="15.75" customHeight="1">
      <c r="A300" s="61"/>
      <c r="B300" s="61"/>
      <c r="C300" s="61"/>
      <c r="D300" s="61"/>
    </row>
    <row r="301" spans="1:4" ht="15.75" customHeight="1">
      <c r="A301" s="61"/>
      <c r="B301" s="61"/>
      <c r="C301" s="61"/>
      <c r="D301" s="61"/>
    </row>
    <row r="302" spans="1:4" ht="15.75" customHeight="1">
      <c r="A302" s="61"/>
      <c r="B302" s="61"/>
      <c r="C302" s="61"/>
      <c r="D302" s="61"/>
    </row>
    <row r="303" spans="1:4" ht="15.75" customHeight="1">
      <c r="A303" s="61"/>
      <c r="B303" s="61"/>
      <c r="C303" s="61"/>
      <c r="D303" s="61"/>
    </row>
    <row r="304" spans="1:4" ht="15.75" customHeight="1">
      <c r="A304" s="61"/>
      <c r="B304" s="61"/>
      <c r="C304" s="61"/>
      <c r="D304" s="61"/>
    </row>
    <row r="305" spans="1:4" ht="15.75" customHeight="1">
      <c r="A305" s="61"/>
      <c r="B305" s="61"/>
      <c r="C305" s="61"/>
      <c r="D305" s="61"/>
    </row>
    <row r="306" spans="1:4" ht="15.75" customHeight="1">
      <c r="A306" s="61"/>
      <c r="B306" s="61"/>
      <c r="C306" s="61"/>
      <c r="D306" s="61"/>
    </row>
    <row r="307" spans="1:4" ht="15.75" customHeight="1">
      <c r="A307" s="61"/>
      <c r="B307" s="61"/>
      <c r="C307" s="61"/>
      <c r="D307" s="61"/>
    </row>
    <row r="308" spans="1:4" ht="15.75" customHeight="1">
      <c r="A308" s="61"/>
      <c r="B308" s="61"/>
      <c r="C308" s="61"/>
      <c r="D308" s="61"/>
    </row>
    <row r="309" spans="1:4" ht="15.75" customHeight="1">
      <c r="A309" s="61"/>
      <c r="B309" s="61"/>
      <c r="C309" s="61"/>
      <c r="D309" s="61"/>
    </row>
    <row r="310" spans="1:4" ht="15.75" customHeight="1">
      <c r="A310" s="61"/>
      <c r="B310" s="61"/>
      <c r="C310" s="61"/>
      <c r="D310" s="61"/>
    </row>
    <row r="311" spans="1:4" ht="15.75" customHeight="1">
      <c r="A311" s="61"/>
      <c r="B311" s="61"/>
      <c r="C311" s="61"/>
      <c r="D311" s="61"/>
    </row>
    <row r="312" spans="1:4" ht="15.75" customHeight="1">
      <c r="A312" s="61"/>
      <c r="B312" s="61"/>
      <c r="C312" s="61"/>
      <c r="D312" s="61"/>
    </row>
    <row r="313" spans="1:4" ht="15.75" customHeight="1">
      <c r="A313" s="61"/>
      <c r="B313" s="61"/>
      <c r="C313" s="61"/>
      <c r="D313" s="61"/>
    </row>
    <row r="314" spans="1:4" ht="15.75" customHeight="1">
      <c r="A314" s="61"/>
      <c r="B314" s="61"/>
      <c r="C314" s="61"/>
      <c r="D314" s="61"/>
    </row>
    <row r="315" spans="1:4" ht="15.75" customHeight="1">
      <c r="A315" s="61"/>
      <c r="B315" s="61"/>
      <c r="C315" s="61"/>
      <c r="D315" s="61"/>
    </row>
    <row r="316" spans="1:4" ht="15.75" customHeight="1">
      <c r="A316" s="61"/>
      <c r="B316" s="61"/>
      <c r="C316" s="61"/>
      <c r="D316" s="61"/>
    </row>
    <row r="317" spans="1:4" ht="15.75" customHeight="1">
      <c r="A317" s="61"/>
      <c r="B317" s="61"/>
      <c r="C317" s="61"/>
      <c r="D317" s="61"/>
    </row>
    <row r="318" spans="1:4" ht="15.75" customHeight="1">
      <c r="A318" s="61"/>
      <c r="B318" s="61"/>
      <c r="C318" s="61"/>
      <c r="D318" s="61"/>
    </row>
    <row r="319" spans="1:4" ht="15.75" customHeight="1">
      <c r="A319" s="61"/>
      <c r="B319" s="61"/>
      <c r="C319" s="61"/>
      <c r="D319" s="61"/>
    </row>
    <row r="320" spans="1:4" ht="15.75" customHeight="1">
      <c r="A320" s="61"/>
      <c r="B320" s="61"/>
      <c r="C320" s="61"/>
      <c r="D320" s="61"/>
    </row>
    <row r="321" spans="1:4" ht="15.75" customHeight="1">
      <c r="A321" s="61"/>
      <c r="B321" s="61"/>
      <c r="C321" s="61"/>
      <c r="D321" s="61"/>
    </row>
    <row r="322" spans="1:4" ht="15.75" customHeight="1">
      <c r="A322" s="61"/>
      <c r="B322" s="61"/>
      <c r="C322" s="61"/>
      <c r="D322" s="61"/>
    </row>
    <row r="323" spans="1:4" ht="15.75" customHeight="1">
      <c r="A323" s="61"/>
      <c r="B323" s="61"/>
      <c r="C323" s="61"/>
      <c r="D323" s="61"/>
    </row>
    <row r="324" spans="1:4" ht="15.75" customHeight="1">
      <c r="A324" s="61"/>
      <c r="B324" s="61"/>
      <c r="C324" s="61"/>
      <c r="D324" s="61"/>
    </row>
    <row r="325" spans="1:4" ht="15.75" customHeight="1">
      <c r="A325" s="61"/>
      <c r="B325" s="61"/>
      <c r="C325" s="61"/>
      <c r="D325" s="61"/>
    </row>
    <row r="326" spans="1:4" ht="15.75" customHeight="1">
      <c r="A326" s="61"/>
      <c r="B326" s="61"/>
      <c r="C326" s="61"/>
      <c r="D326" s="61"/>
    </row>
    <row r="327" spans="1:4" ht="15.75" customHeight="1">
      <c r="A327" s="61"/>
      <c r="B327" s="61"/>
      <c r="C327" s="61"/>
      <c r="D327" s="61"/>
    </row>
    <row r="328" spans="1:4" ht="15.75" customHeight="1">
      <c r="A328" s="61"/>
      <c r="B328" s="61"/>
      <c r="C328" s="61"/>
      <c r="D328" s="61"/>
    </row>
    <row r="329" spans="1:4" ht="15.75" customHeight="1">
      <c r="A329" s="61"/>
      <c r="B329" s="61"/>
      <c r="C329" s="61"/>
      <c r="D329" s="61"/>
    </row>
    <row r="330" spans="1:4" ht="15.75" customHeight="1">
      <c r="A330" s="61"/>
      <c r="B330" s="61"/>
      <c r="C330" s="61"/>
      <c r="D330" s="61"/>
    </row>
    <row r="331" spans="1:4" ht="15.75" customHeight="1">
      <c r="A331" s="61"/>
      <c r="B331" s="61"/>
      <c r="C331" s="61"/>
      <c r="D331" s="61"/>
    </row>
    <row r="332" spans="1:4" ht="15.75" customHeight="1">
      <c r="A332" s="61"/>
      <c r="B332" s="61"/>
      <c r="C332" s="61"/>
      <c r="D332" s="61"/>
    </row>
    <row r="333" spans="1:4" ht="15.75" customHeight="1">
      <c r="A333" s="61"/>
      <c r="B333" s="61"/>
      <c r="C333" s="61"/>
      <c r="D333" s="61"/>
    </row>
    <row r="334" spans="1:4" ht="15.75" customHeight="1">
      <c r="A334" s="61"/>
      <c r="B334" s="61"/>
      <c r="C334" s="61"/>
      <c r="D334" s="61"/>
    </row>
    <row r="335" spans="1:4" ht="15.75" customHeight="1">
      <c r="A335" s="61"/>
      <c r="B335" s="61"/>
      <c r="C335" s="61"/>
      <c r="D335" s="61"/>
    </row>
    <row r="336" spans="1:4" ht="15.75" customHeight="1">
      <c r="A336" s="61"/>
      <c r="B336" s="61"/>
      <c r="C336" s="61"/>
      <c r="D336" s="61"/>
    </row>
    <row r="337" spans="1:4" ht="15.75" customHeight="1">
      <c r="A337" s="61"/>
      <c r="B337" s="61"/>
      <c r="C337" s="61"/>
      <c r="D337" s="61"/>
    </row>
    <row r="338" spans="1:4" ht="15.75" customHeight="1">
      <c r="A338" s="61"/>
      <c r="B338" s="61"/>
      <c r="C338" s="61"/>
      <c r="D338" s="61"/>
    </row>
    <row r="339" spans="1:4" ht="15.75" customHeight="1">
      <c r="A339" s="61"/>
      <c r="B339" s="61"/>
      <c r="C339" s="61"/>
      <c r="D339" s="61"/>
    </row>
    <row r="340" spans="1:4" ht="15.75" customHeight="1">
      <c r="A340" s="61"/>
      <c r="B340" s="61"/>
      <c r="C340" s="61"/>
      <c r="D340" s="61"/>
    </row>
    <row r="341" spans="1:4" ht="15.75" customHeight="1">
      <c r="A341" s="61"/>
      <c r="B341" s="61"/>
      <c r="C341" s="61"/>
      <c r="D341" s="61"/>
    </row>
    <row r="342" spans="1:4" ht="15.75" customHeight="1">
      <c r="A342" s="61"/>
      <c r="B342" s="61"/>
      <c r="C342" s="61"/>
      <c r="D342" s="61"/>
    </row>
    <row r="343" spans="1:4" ht="15.75" customHeight="1">
      <c r="A343" s="61"/>
      <c r="B343" s="61"/>
      <c r="C343" s="61"/>
      <c r="D343" s="61"/>
    </row>
    <row r="344" spans="1:4" ht="15.75" customHeight="1">
      <c r="A344" s="61"/>
      <c r="B344" s="61"/>
      <c r="C344" s="61"/>
      <c r="D344" s="61"/>
    </row>
    <row r="345" spans="1:4" ht="15.75" customHeight="1">
      <c r="A345" s="61"/>
      <c r="B345" s="61"/>
      <c r="C345" s="61"/>
      <c r="D345" s="61"/>
    </row>
    <row r="346" spans="1:4" ht="15.75" customHeight="1">
      <c r="A346" s="61"/>
      <c r="B346" s="61"/>
      <c r="C346" s="61"/>
      <c r="D346" s="61"/>
    </row>
    <row r="347" spans="1:4" ht="15.75" customHeight="1">
      <c r="A347" s="61"/>
      <c r="B347" s="61"/>
      <c r="C347" s="61"/>
      <c r="D347" s="61"/>
    </row>
    <row r="348" spans="1:4" ht="15.75" customHeight="1">
      <c r="A348" s="61"/>
      <c r="B348" s="61"/>
      <c r="C348" s="61"/>
      <c r="D348" s="61"/>
    </row>
    <row r="349" spans="1:4" ht="15.75" customHeight="1">
      <c r="A349" s="61"/>
      <c r="B349" s="61"/>
      <c r="C349" s="61"/>
      <c r="D349" s="61"/>
    </row>
    <row r="350" spans="1:4" ht="15.75" customHeight="1">
      <c r="A350" s="61"/>
      <c r="B350" s="61"/>
      <c r="C350" s="61"/>
      <c r="D350" s="61"/>
    </row>
    <row r="351" spans="1:4" ht="15.75" customHeight="1">
      <c r="A351" s="61"/>
      <c r="B351" s="61"/>
      <c r="C351" s="61"/>
      <c r="D351" s="61"/>
    </row>
    <row r="352" spans="1:4" ht="15.75" customHeight="1">
      <c r="A352" s="61"/>
      <c r="B352" s="61"/>
      <c r="C352" s="61"/>
      <c r="D352" s="61"/>
    </row>
    <row r="353" spans="1:4" ht="15.75" customHeight="1">
      <c r="A353" s="61"/>
      <c r="B353" s="61"/>
      <c r="C353" s="61"/>
      <c r="D353" s="61"/>
    </row>
    <row r="354" spans="1:4" ht="15.75" customHeight="1">
      <c r="A354" s="61"/>
      <c r="B354" s="61"/>
      <c r="C354" s="61"/>
      <c r="D354" s="61"/>
    </row>
    <row r="355" spans="1:4" ht="15.75" customHeight="1">
      <c r="A355" s="61"/>
      <c r="B355" s="61"/>
      <c r="C355" s="61"/>
      <c r="D355" s="61"/>
    </row>
    <row r="356" spans="1:4" ht="15.75" customHeight="1">
      <c r="A356" s="61"/>
      <c r="B356" s="61"/>
      <c r="C356" s="61"/>
      <c r="D356" s="61"/>
    </row>
    <row r="357" spans="1:4" ht="15.75" customHeight="1">
      <c r="A357" s="61"/>
      <c r="B357" s="61"/>
      <c r="C357" s="61"/>
      <c r="D357" s="61"/>
    </row>
    <row r="358" spans="1:4" ht="15.75" customHeight="1">
      <c r="A358" s="61"/>
      <c r="B358" s="61"/>
      <c r="C358" s="61"/>
      <c r="D358" s="61"/>
    </row>
    <row r="359" spans="1:4" ht="15.75" customHeight="1">
      <c r="A359" s="61"/>
      <c r="B359" s="61"/>
      <c r="C359" s="61"/>
      <c r="D359" s="61"/>
    </row>
    <row r="360" spans="1:4" ht="15.75" customHeight="1">
      <c r="A360" s="61"/>
      <c r="B360" s="61"/>
      <c r="C360" s="61"/>
      <c r="D360" s="61"/>
    </row>
    <row r="361" spans="1:4" ht="15.75" customHeight="1">
      <c r="A361" s="61"/>
      <c r="B361" s="61"/>
      <c r="C361" s="61"/>
      <c r="D361" s="61"/>
    </row>
    <row r="362" spans="1:4" ht="15.75" customHeight="1">
      <c r="A362" s="61"/>
      <c r="B362" s="61"/>
      <c r="C362" s="61"/>
      <c r="D362" s="61"/>
    </row>
    <row r="363" spans="1:4" ht="15.75" customHeight="1">
      <c r="A363" s="61"/>
      <c r="B363" s="61"/>
      <c r="C363" s="61"/>
      <c r="D363" s="61"/>
    </row>
    <row r="364" spans="1:4" ht="15.75" customHeight="1">
      <c r="A364" s="61"/>
      <c r="B364" s="61"/>
      <c r="C364" s="61"/>
      <c r="D364" s="61"/>
    </row>
    <row r="365" spans="1:4" ht="15.75" customHeight="1">
      <c r="A365" s="61"/>
      <c r="B365" s="61"/>
      <c r="C365" s="61"/>
      <c r="D365" s="61"/>
    </row>
    <row r="366" spans="1:4" ht="15.75" customHeight="1">
      <c r="A366" s="61"/>
      <c r="B366" s="61"/>
      <c r="C366" s="61"/>
      <c r="D366" s="61"/>
    </row>
    <row r="367" spans="1:4" ht="15.75" customHeight="1">
      <c r="A367" s="61"/>
      <c r="B367" s="61"/>
      <c r="C367" s="61"/>
      <c r="D367" s="61"/>
    </row>
    <row r="368" spans="1:4" ht="15.75" customHeight="1">
      <c r="A368" s="61"/>
      <c r="B368" s="61"/>
      <c r="C368" s="61"/>
      <c r="D368" s="61"/>
    </row>
    <row r="369" spans="1:4" ht="15.75" customHeight="1">
      <c r="A369" s="61"/>
      <c r="B369" s="61"/>
      <c r="C369" s="61"/>
      <c r="D369" s="61"/>
    </row>
    <row r="370" spans="1:4" ht="15.75" customHeight="1">
      <c r="A370" s="61"/>
      <c r="B370" s="61"/>
      <c r="C370" s="61"/>
      <c r="D370" s="61"/>
    </row>
    <row r="371" spans="1:4" ht="15.75" customHeight="1">
      <c r="A371" s="61"/>
      <c r="B371" s="61"/>
      <c r="C371" s="61"/>
      <c r="D371" s="61"/>
    </row>
    <row r="372" spans="1:4" ht="15.75" customHeight="1">
      <c r="A372" s="61"/>
      <c r="B372" s="61"/>
      <c r="C372" s="61"/>
      <c r="D372" s="61"/>
    </row>
    <row r="373" spans="1:4" ht="15.75" customHeight="1">
      <c r="A373" s="61"/>
      <c r="B373" s="61"/>
      <c r="C373" s="61"/>
      <c r="D373" s="61"/>
    </row>
    <row r="374" spans="1:4" ht="15.75" customHeight="1">
      <c r="A374" s="61"/>
      <c r="B374" s="61"/>
      <c r="C374" s="61"/>
      <c r="D374" s="61"/>
    </row>
    <row r="375" spans="1:4" ht="15.75" customHeight="1">
      <c r="A375" s="61"/>
      <c r="B375" s="61"/>
      <c r="C375" s="61"/>
      <c r="D375" s="61"/>
    </row>
    <row r="376" spans="1:4" ht="15.75" customHeight="1">
      <c r="A376" s="61"/>
      <c r="B376" s="61"/>
      <c r="C376" s="61"/>
      <c r="D376" s="61"/>
    </row>
    <row r="377" spans="1:4" ht="15.75" customHeight="1">
      <c r="A377" s="61"/>
      <c r="B377" s="61"/>
      <c r="C377" s="61"/>
      <c r="D377" s="61"/>
    </row>
    <row r="378" spans="1:4" ht="15.75" customHeight="1">
      <c r="A378" s="61"/>
      <c r="B378" s="61"/>
      <c r="C378" s="61"/>
      <c r="D378" s="61"/>
    </row>
    <row r="379" spans="1:4" ht="15.75" customHeight="1">
      <c r="A379" s="61"/>
      <c r="B379" s="61"/>
      <c r="C379" s="61"/>
      <c r="D379" s="61"/>
    </row>
    <row r="380" spans="1:4" ht="15.75" customHeight="1">
      <c r="A380" s="61"/>
      <c r="B380" s="61"/>
      <c r="C380" s="61"/>
      <c r="D380" s="61"/>
    </row>
    <row r="381" spans="1:4" ht="15.75" customHeight="1">
      <c r="A381" s="61"/>
      <c r="B381" s="61"/>
      <c r="C381" s="61"/>
      <c r="D381" s="61"/>
    </row>
    <row r="382" spans="1:4" ht="15.75" customHeight="1">
      <c r="A382" s="61"/>
      <c r="B382" s="61"/>
      <c r="C382" s="61"/>
      <c r="D382" s="61"/>
    </row>
    <row r="383" spans="1:4" ht="15.75" customHeight="1">
      <c r="A383" s="61"/>
      <c r="B383" s="61"/>
      <c r="C383" s="61"/>
      <c r="D383" s="61"/>
    </row>
    <row r="384" spans="1:4" ht="15.75" customHeight="1">
      <c r="A384" s="61"/>
      <c r="B384" s="61"/>
      <c r="C384" s="61"/>
      <c r="D384" s="61"/>
    </row>
    <row r="385" spans="1:4" ht="15.75" customHeight="1">
      <c r="A385" s="61"/>
      <c r="B385" s="61"/>
      <c r="C385" s="61"/>
      <c r="D385" s="61"/>
    </row>
    <row r="386" spans="1:4" ht="15.75" customHeight="1">
      <c r="A386" s="61"/>
      <c r="B386" s="61"/>
      <c r="C386" s="61"/>
      <c r="D386" s="61"/>
    </row>
    <row r="387" spans="1:4" ht="15.75" customHeight="1">
      <c r="A387" s="61"/>
      <c r="B387" s="61"/>
      <c r="C387" s="61"/>
      <c r="D387" s="61"/>
    </row>
    <row r="388" spans="1:4" ht="15.75" customHeight="1">
      <c r="A388" s="61"/>
      <c r="B388" s="61"/>
      <c r="C388" s="61"/>
      <c r="D388" s="61"/>
    </row>
    <row r="389" spans="1:4" ht="15.75" customHeight="1">
      <c r="A389" s="61"/>
      <c r="B389" s="61"/>
      <c r="C389" s="61"/>
      <c r="D389" s="61"/>
    </row>
    <row r="390" spans="1:4" ht="15.75" customHeight="1">
      <c r="A390" s="61"/>
      <c r="B390" s="61"/>
      <c r="C390" s="61"/>
      <c r="D390" s="61"/>
    </row>
    <row r="391" spans="1:4" ht="15.75" customHeight="1">
      <c r="A391" s="61"/>
      <c r="B391" s="61"/>
      <c r="C391" s="61"/>
      <c r="D391" s="61"/>
    </row>
    <row r="392" spans="1:4" ht="15.75" customHeight="1">
      <c r="A392" s="61"/>
      <c r="B392" s="61"/>
      <c r="C392" s="61"/>
      <c r="D392" s="61"/>
    </row>
    <row r="393" spans="1:4" ht="15.75" customHeight="1">
      <c r="A393" s="61"/>
      <c r="B393" s="61"/>
      <c r="C393" s="61"/>
      <c r="D393" s="61"/>
    </row>
    <row r="394" spans="1:4" ht="15.75" customHeight="1">
      <c r="A394" s="61"/>
      <c r="B394" s="61"/>
      <c r="C394" s="61"/>
      <c r="D394" s="61"/>
    </row>
    <row r="395" spans="1:4" ht="15.75" customHeight="1">
      <c r="A395" s="61"/>
      <c r="B395" s="61"/>
      <c r="C395" s="61"/>
      <c r="D395" s="61"/>
    </row>
    <row r="396" spans="1:4" ht="15.75" customHeight="1">
      <c r="A396" s="61"/>
      <c r="B396" s="61"/>
      <c r="C396" s="61"/>
      <c r="D396" s="61"/>
    </row>
    <row r="397" spans="1:4" ht="15.75" customHeight="1">
      <c r="A397" s="61"/>
      <c r="B397" s="61"/>
      <c r="C397" s="61"/>
      <c r="D397" s="61"/>
    </row>
    <row r="398" spans="1:4" ht="15.75" customHeight="1">
      <c r="A398" s="61"/>
      <c r="B398" s="61"/>
      <c r="C398" s="61"/>
      <c r="D398" s="61"/>
    </row>
    <row r="399" spans="1:4" ht="15.75" customHeight="1">
      <c r="A399" s="61"/>
      <c r="B399" s="61"/>
      <c r="C399" s="61"/>
      <c r="D399" s="61"/>
    </row>
    <row r="400" spans="1:4" ht="15.75" customHeight="1">
      <c r="A400" s="61"/>
      <c r="B400" s="61"/>
      <c r="C400" s="61"/>
      <c r="D400" s="61"/>
    </row>
    <row r="401" spans="1:4" ht="15.75" customHeight="1">
      <c r="A401" s="61"/>
      <c r="B401" s="61"/>
      <c r="C401" s="61"/>
      <c r="D401" s="61"/>
    </row>
    <row r="402" spans="1:4" ht="15.75" customHeight="1">
      <c r="A402" s="61"/>
      <c r="B402" s="61"/>
      <c r="C402" s="61"/>
      <c r="D402" s="61"/>
    </row>
    <row r="403" spans="1:4" ht="15.75" customHeight="1">
      <c r="A403" s="61"/>
      <c r="B403" s="61"/>
      <c r="C403" s="61"/>
      <c r="D403" s="61"/>
    </row>
    <row r="404" spans="1:4" ht="15.75" customHeight="1">
      <c r="A404" s="61"/>
      <c r="B404" s="61"/>
      <c r="C404" s="61"/>
      <c r="D404" s="61"/>
    </row>
    <row r="405" spans="1:4" ht="15.75" customHeight="1">
      <c r="A405" s="61"/>
      <c r="B405" s="61"/>
      <c r="C405" s="61"/>
      <c r="D405" s="61"/>
    </row>
    <row r="406" spans="1:4" ht="15.75" customHeight="1">
      <c r="A406" s="61"/>
      <c r="B406" s="61"/>
      <c r="C406" s="61"/>
      <c r="D406" s="61"/>
    </row>
    <row r="407" spans="1:4" ht="15.75" customHeight="1">
      <c r="A407" s="61"/>
      <c r="B407" s="61"/>
      <c r="C407" s="61"/>
      <c r="D407" s="61"/>
    </row>
    <row r="408" spans="1:4" ht="15.75" customHeight="1">
      <c r="A408" s="61"/>
      <c r="B408" s="61"/>
      <c r="C408" s="61"/>
      <c r="D408" s="61"/>
    </row>
    <row r="409" spans="1:4" ht="15.75" customHeight="1">
      <c r="A409" s="61"/>
      <c r="B409" s="61"/>
      <c r="C409" s="61"/>
      <c r="D409" s="61"/>
    </row>
    <row r="410" spans="1:4" ht="15.75" customHeight="1">
      <c r="A410" s="61"/>
      <c r="B410" s="61"/>
      <c r="C410" s="61"/>
      <c r="D410" s="61"/>
    </row>
    <row r="411" spans="1:4" ht="15.75" customHeight="1">
      <c r="A411" s="61"/>
      <c r="B411" s="61"/>
      <c r="C411" s="61"/>
      <c r="D411" s="61"/>
    </row>
    <row r="412" spans="1:4" ht="15.75" customHeight="1">
      <c r="A412" s="61"/>
      <c r="B412" s="61"/>
      <c r="C412" s="61"/>
      <c r="D412" s="61"/>
    </row>
    <row r="413" spans="1:4" ht="15.75" customHeight="1">
      <c r="A413" s="61"/>
      <c r="B413" s="61"/>
      <c r="C413" s="61"/>
      <c r="D413" s="61"/>
    </row>
    <row r="414" spans="1:4" ht="15.75" customHeight="1">
      <c r="A414" s="61"/>
      <c r="B414" s="61"/>
      <c r="C414" s="61"/>
      <c r="D414" s="61"/>
    </row>
    <row r="415" spans="1:4" ht="15.75" customHeight="1">
      <c r="A415" s="61"/>
      <c r="B415" s="61"/>
      <c r="C415" s="61"/>
      <c r="D415" s="61"/>
    </row>
    <row r="416" spans="1:4" ht="15.75" customHeight="1">
      <c r="A416" s="61"/>
      <c r="B416" s="61"/>
      <c r="C416" s="61"/>
      <c r="D416" s="61"/>
    </row>
    <row r="417" spans="1:4" ht="15.75" customHeight="1">
      <c r="A417" s="61"/>
      <c r="B417" s="61"/>
      <c r="C417" s="61"/>
      <c r="D417" s="61"/>
    </row>
    <row r="418" spans="1:4" ht="15.75" customHeight="1">
      <c r="A418" s="61"/>
      <c r="B418" s="61"/>
      <c r="C418" s="61"/>
      <c r="D418" s="61"/>
    </row>
    <row r="419" spans="1:4" ht="15.75" customHeight="1">
      <c r="A419" s="61"/>
      <c r="B419" s="61"/>
      <c r="C419" s="61"/>
      <c r="D419" s="61"/>
    </row>
    <row r="420" spans="1:4" ht="15.75" customHeight="1">
      <c r="A420" s="61"/>
      <c r="B420" s="61"/>
      <c r="C420" s="61"/>
      <c r="D420" s="61"/>
    </row>
    <row r="421" spans="1:4" ht="15.75" customHeight="1">
      <c r="A421" s="61"/>
      <c r="B421" s="61"/>
      <c r="C421" s="61"/>
      <c r="D421" s="61"/>
    </row>
    <row r="422" spans="1:4" ht="15.75" customHeight="1">
      <c r="A422" s="61"/>
      <c r="B422" s="61"/>
      <c r="C422" s="61"/>
      <c r="D422" s="61"/>
    </row>
    <row r="423" spans="1:4" ht="15.75" customHeight="1">
      <c r="A423" s="61"/>
      <c r="B423" s="61"/>
      <c r="C423" s="61"/>
      <c r="D423" s="61"/>
    </row>
    <row r="424" spans="1:4" ht="15.75" customHeight="1">
      <c r="A424" s="61"/>
      <c r="B424" s="61"/>
      <c r="C424" s="61"/>
      <c r="D424" s="61"/>
    </row>
    <row r="425" spans="1:4" ht="15.75" customHeight="1">
      <c r="A425" s="61"/>
      <c r="B425" s="61"/>
      <c r="C425" s="61"/>
      <c r="D425" s="61"/>
    </row>
    <row r="426" spans="1:4" ht="15.75" customHeight="1">
      <c r="A426" s="61"/>
      <c r="B426" s="61"/>
      <c r="C426" s="61"/>
      <c r="D426" s="61"/>
    </row>
    <row r="427" spans="1:4" ht="15.75" customHeight="1">
      <c r="A427" s="61"/>
      <c r="B427" s="61"/>
      <c r="C427" s="61"/>
      <c r="D427" s="61"/>
    </row>
    <row r="428" spans="1:4" ht="15.75" customHeight="1">
      <c r="A428" s="61"/>
      <c r="B428" s="61"/>
      <c r="C428" s="61"/>
      <c r="D428" s="61"/>
    </row>
    <row r="429" spans="1:4" ht="15.75" customHeight="1">
      <c r="A429" s="61"/>
      <c r="B429" s="61"/>
      <c r="C429" s="61"/>
      <c r="D429" s="61"/>
    </row>
    <row r="430" spans="1:4" ht="15.75" customHeight="1">
      <c r="A430" s="61"/>
      <c r="B430" s="61"/>
      <c r="C430" s="61"/>
      <c r="D430" s="61"/>
    </row>
    <row r="431" spans="1:4" ht="15.75" customHeight="1">
      <c r="A431" s="61"/>
      <c r="B431" s="61"/>
      <c r="C431" s="61"/>
      <c r="D431" s="61"/>
    </row>
    <row r="432" spans="1:4" ht="15.75" customHeight="1">
      <c r="A432" s="61"/>
      <c r="B432" s="61"/>
      <c r="C432" s="61"/>
      <c r="D432" s="61"/>
    </row>
    <row r="433" spans="1:4" ht="15.75" customHeight="1">
      <c r="A433" s="61"/>
      <c r="B433" s="61"/>
      <c r="C433" s="61"/>
      <c r="D433" s="61"/>
    </row>
    <row r="434" spans="1:4" ht="15.75" customHeight="1">
      <c r="A434" s="61"/>
      <c r="B434" s="61"/>
      <c r="C434" s="61"/>
      <c r="D434" s="61"/>
    </row>
    <row r="435" spans="1:4" ht="15.75" customHeight="1">
      <c r="A435" s="61"/>
      <c r="B435" s="61"/>
      <c r="C435" s="61"/>
      <c r="D435" s="61"/>
    </row>
    <row r="436" spans="1:4" ht="15.75" customHeight="1">
      <c r="A436" s="61"/>
      <c r="B436" s="61"/>
      <c r="C436" s="61"/>
      <c r="D436" s="61"/>
    </row>
    <row r="437" spans="1:4" ht="15.75" customHeight="1">
      <c r="A437" s="61"/>
      <c r="B437" s="61"/>
      <c r="C437" s="61"/>
      <c r="D437" s="61"/>
    </row>
    <row r="438" spans="1:4" ht="15.75" customHeight="1">
      <c r="A438" s="61"/>
      <c r="B438" s="61"/>
      <c r="C438" s="61"/>
      <c r="D438" s="61"/>
    </row>
    <row r="439" spans="1:4" ht="15.75" customHeight="1">
      <c r="A439" s="61"/>
      <c r="B439" s="61"/>
      <c r="C439" s="61"/>
      <c r="D439" s="61"/>
    </row>
    <row r="440" spans="1:4" ht="15.75" customHeight="1">
      <c r="A440" s="61"/>
      <c r="B440" s="61"/>
      <c r="C440" s="61"/>
      <c r="D440" s="61"/>
    </row>
    <row r="441" spans="1:4" ht="15.75" customHeight="1">
      <c r="A441" s="61"/>
      <c r="B441" s="61"/>
      <c r="C441" s="61"/>
      <c r="D441" s="61"/>
    </row>
    <row r="442" spans="1:4" ht="15.75" customHeight="1">
      <c r="A442" s="61"/>
      <c r="B442" s="61"/>
      <c r="C442" s="61"/>
      <c r="D442" s="61"/>
    </row>
    <row r="443" spans="1:4" ht="15.75" customHeight="1">
      <c r="A443" s="61"/>
      <c r="B443" s="61"/>
      <c r="C443" s="61"/>
      <c r="D443" s="61"/>
    </row>
    <row r="444" spans="1:4" ht="15.75" customHeight="1">
      <c r="A444" s="61"/>
      <c r="B444" s="61"/>
      <c r="C444" s="61"/>
      <c r="D444" s="61"/>
    </row>
    <row r="445" spans="1:4" ht="15.75" customHeight="1">
      <c r="A445" s="61"/>
      <c r="B445" s="61"/>
      <c r="C445" s="61"/>
      <c r="D445" s="61"/>
    </row>
    <row r="446" spans="1:4" ht="15.75" customHeight="1">
      <c r="A446" s="61"/>
      <c r="B446" s="61"/>
      <c r="C446" s="61"/>
      <c r="D446" s="61"/>
    </row>
    <row r="447" spans="1:4" ht="15.75" customHeight="1">
      <c r="A447" s="61"/>
      <c r="B447" s="61"/>
      <c r="C447" s="61"/>
      <c r="D447" s="61"/>
    </row>
    <row r="448" spans="1:4" ht="15.75" customHeight="1">
      <c r="A448" s="61"/>
      <c r="B448" s="61"/>
      <c r="C448" s="61"/>
      <c r="D448" s="61"/>
    </row>
    <row r="449" spans="1:4" ht="15.75" customHeight="1">
      <c r="A449" s="61"/>
      <c r="B449" s="61"/>
      <c r="C449" s="61"/>
      <c r="D449" s="61"/>
    </row>
    <row r="450" spans="1:4" ht="15.75" customHeight="1">
      <c r="A450" s="61"/>
      <c r="B450" s="61"/>
      <c r="C450" s="61"/>
      <c r="D450" s="61"/>
    </row>
    <row r="451" spans="1:4" ht="15.75" customHeight="1">
      <c r="A451" s="61"/>
      <c r="B451" s="61"/>
      <c r="C451" s="61"/>
      <c r="D451" s="61"/>
    </row>
    <row r="452" spans="1:4" ht="15.75" customHeight="1">
      <c r="A452" s="61"/>
      <c r="B452" s="61"/>
      <c r="C452" s="61"/>
      <c r="D452" s="61"/>
    </row>
    <row r="453" spans="1:4" ht="15.75" customHeight="1">
      <c r="A453" s="61"/>
      <c r="B453" s="61"/>
      <c r="C453" s="61"/>
      <c r="D453" s="61"/>
    </row>
    <row r="454" spans="1:4" ht="15.75" customHeight="1">
      <c r="A454" s="61"/>
      <c r="B454" s="61"/>
      <c r="C454" s="61"/>
      <c r="D454" s="61"/>
    </row>
    <row r="455" spans="1:4" ht="15.75" customHeight="1">
      <c r="A455" s="61"/>
      <c r="B455" s="61"/>
      <c r="C455" s="61"/>
      <c r="D455" s="61"/>
    </row>
    <row r="456" spans="1:4" ht="15.75" customHeight="1">
      <c r="A456" s="61"/>
      <c r="B456" s="61"/>
      <c r="C456" s="61"/>
      <c r="D456" s="61"/>
    </row>
    <row r="457" spans="1:4" ht="15.75" customHeight="1">
      <c r="A457" s="61"/>
      <c r="B457" s="61"/>
      <c r="C457" s="61"/>
      <c r="D457" s="61"/>
    </row>
    <row r="458" spans="1:4" ht="15.75" customHeight="1">
      <c r="A458" s="61"/>
      <c r="B458" s="61"/>
      <c r="C458" s="61"/>
      <c r="D458" s="61"/>
    </row>
    <row r="459" spans="1:4" ht="15.75" customHeight="1">
      <c r="A459" s="61"/>
      <c r="B459" s="61"/>
      <c r="C459" s="61"/>
      <c r="D459" s="61"/>
    </row>
    <row r="460" spans="1:4" ht="15.75" customHeight="1">
      <c r="A460" s="61"/>
      <c r="B460" s="61"/>
      <c r="C460" s="61"/>
      <c r="D460" s="61"/>
    </row>
    <row r="461" spans="1:4" ht="15.75" customHeight="1">
      <c r="A461" s="61"/>
      <c r="B461" s="61"/>
      <c r="C461" s="61"/>
      <c r="D461" s="61"/>
    </row>
    <row r="462" spans="1:4" ht="15.75" customHeight="1">
      <c r="A462" s="61"/>
      <c r="B462" s="61"/>
      <c r="C462" s="61"/>
      <c r="D462" s="61"/>
    </row>
    <row r="463" spans="1:4" ht="15.75" customHeight="1">
      <c r="A463" s="61"/>
      <c r="B463" s="61"/>
      <c r="C463" s="61"/>
      <c r="D463" s="61"/>
    </row>
    <row r="464" spans="1:4" ht="15.75" customHeight="1">
      <c r="A464" s="61"/>
      <c r="B464" s="61"/>
      <c r="C464" s="61"/>
      <c r="D464" s="61"/>
    </row>
    <row r="465" spans="1:4" ht="15.75" customHeight="1">
      <c r="A465" s="61"/>
      <c r="B465" s="61"/>
      <c r="C465" s="61"/>
      <c r="D465" s="61"/>
    </row>
    <row r="466" spans="1:4" ht="15.75" customHeight="1">
      <c r="A466" s="61"/>
      <c r="B466" s="61"/>
      <c r="C466" s="61"/>
      <c r="D466" s="61"/>
    </row>
    <row r="467" spans="1:4" ht="15.75" customHeight="1">
      <c r="A467" s="61"/>
      <c r="B467" s="61"/>
      <c r="C467" s="61"/>
      <c r="D467" s="61"/>
    </row>
    <row r="468" spans="1:4" ht="15.75" customHeight="1">
      <c r="A468" s="61"/>
      <c r="B468" s="61"/>
      <c r="C468" s="61"/>
      <c r="D468" s="61"/>
    </row>
    <row r="469" spans="1:4" ht="15.75" customHeight="1">
      <c r="A469" s="61"/>
      <c r="B469" s="61"/>
      <c r="C469" s="61"/>
      <c r="D469" s="61"/>
    </row>
    <row r="470" spans="1:4" ht="15.75" customHeight="1">
      <c r="A470" s="61"/>
      <c r="B470" s="61"/>
      <c r="C470" s="61"/>
      <c r="D470" s="61"/>
    </row>
    <row r="471" spans="1:4" ht="15.75" customHeight="1">
      <c r="A471" s="61"/>
      <c r="B471" s="61"/>
      <c r="C471" s="61"/>
      <c r="D471" s="61"/>
    </row>
    <row r="472" spans="1:4" ht="15.75" customHeight="1">
      <c r="A472" s="61"/>
      <c r="B472" s="61"/>
      <c r="C472" s="61"/>
      <c r="D472" s="61"/>
    </row>
    <row r="473" spans="1:4" ht="15.75" customHeight="1">
      <c r="A473" s="61"/>
      <c r="B473" s="61"/>
      <c r="C473" s="61"/>
      <c r="D473" s="61"/>
    </row>
    <row r="474" spans="1:4" ht="15.75" customHeight="1">
      <c r="A474" s="61"/>
      <c r="B474" s="61"/>
      <c r="C474" s="61"/>
      <c r="D474" s="61"/>
    </row>
    <row r="475" spans="1:4" ht="15.75" customHeight="1">
      <c r="A475" s="61"/>
      <c r="B475" s="61"/>
      <c r="C475" s="61"/>
      <c r="D475" s="61"/>
    </row>
    <row r="476" spans="1:4" ht="15.75" customHeight="1">
      <c r="A476" s="61"/>
      <c r="B476" s="61"/>
      <c r="C476" s="61"/>
      <c r="D476" s="61"/>
    </row>
    <row r="477" spans="1:4" ht="15.75" customHeight="1">
      <c r="A477" s="61"/>
      <c r="B477" s="61"/>
      <c r="C477" s="61"/>
      <c r="D477" s="61"/>
    </row>
    <row r="478" spans="1:4" ht="15.75" customHeight="1">
      <c r="A478" s="61"/>
      <c r="B478" s="61"/>
      <c r="C478" s="61"/>
      <c r="D478" s="61"/>
    </row>
    <row r="479" spans="1:4" ht="15.75" customHeight="1">
      <c r="A479" s="61"/>
      <c r="B479" s="61"/>
      <c r="C479" s="61"/>
      <c r="D479" s="61"/>
    </row>
    <row r="480" spans="1:4" ht="15.75" customHeight="1">
      <c r="A480" s="61"/>
      <c r="B480" s="61"/>
      <c r="C480" s="61"/>
      <c r="D480" s="61"/>
    </row>
    <row r="481" spans="1:4" ht="15.75" customHeight="1">
      <c r="A481" s="61"/>
      <c r="B481" s="61"/>
      <c r="C481" s="61"/>
      <c r="D481" s="61"/>
    </row>
    <row r="482" spans="1:4" ht="15.75" customHeight="1">
      <c r="A482" s="61"/>
      <c r="B482" s="61"/>
      <c r="C482" s="61"/>
      <c r="D482" s="61"/>
    </row>
    <row r="483" spans="1:4" ht="15.75" customHeight="1">
      <c r="A483" s="61"/>
      <c r="B483" s="61"/>
      <c r="C483" s="61"/>
      <c r="D483" s="61"/>
    </row>
    <row r="484" spans="1:4" ht="15.75" customHeight="1">
      <c r="A484" s="61"/>
      <c r="B484" s="61"/>
      <c r="C484" s="61"/>
      <c r="D484" s="61"/>
    </row>
    <row r="485" spans="1:4" ht="15.75" customHeight="1">
      <c r="A485" s="61"/>
      <c r="B485" s="61"/>
      <c r="C485" s="61"/>
      <c r="D485" s="61"/>
    </row>
    <row r="486" spans="1:4" ht="15.75" customHeight="1">
      <c r="A486" s="61"/>
      <c r="B486" s="61"/>
      <c r="C486" s="61"/>
      <c r="D486" s="61"/>
    </row>
    <row r="487" spans="1:4" ht="15.75" customHeight="1">
      <c r="A487" s="61"/>
      <c r="B487" s="61"/>
      <c r="C487" s="61"/>
      <c r="D487" s="61"/>
    </row>
    <row r="488" spans="1:4" ht="15.75" customHeight="1">
      <c r="A488" s="61"/>
      <c r="B488" s="61"/>
      <c r="C488" s="61"/>
      <c r="D488" s="61"/>
    </row>
    <row r="489" spans="1:4" ht="15.75" customHeight="1">
      <c r="A489" s="61"/>
      <c r="B489" s="61"/>
      <c r="C489" s="61"/>
      <c r="D489" s="61"/>
    </row>
    <row r="490" spans="1:4" ht="15.75" customHeight="1">
      <c r="A490" s="61"/>
      <c r="B490" s="61"/>
      <c r="C490" s="61"/>
      <c r="D490" s="61"/>
    </row>
    <row r="491" spans="1:4" ht="15.75" customHeight="1">
      <c r="A491" s="61"/>
      <c r="B491" s="61"/>
      <c r="C491" s="61"/>
      <c r="D491" s="61"/>
    </row>
    <row r="492" spans="1:4" ht="15.75" customHeight="1">
      <c r="A492" s="61"/>
      <c r="B492" s="61"/>
      <c r="C492" s="61"/>
      <c r="D492" s="61"/>
    </row>
    <row r="493" spans="1:4" ht="15.75" customHeight="1">
      <c r="A493" s="61"/>
      <c r="B493" s="61"/>
      <c r="C493" s="61"/>
      <c r="D493" s="61"/>
    </row>
    <row r="494" spans="1:4" ht="15.75" customHeight="1">
      <c r="A494" s="61"/>
      <c r="B494" s="61"/>
      <c r="C494" s="61"/>
      <c r="D494" s="61"/>
    </row>
    <row r="495" spans="1:4" ht="15.75" customHeight="1">
      <c r="A495" s="61"/>
      <c r="B495" s="61"/>
      <c r="C495" s="61"/>
      <c r="D495" s="61"/>
    </row>
    <row r="496" spans="1:4" ht="15.75" customHeight="1">
      <c r="A496" s="61"/>
      <c r="B496" s="61"/>
      <c r="C496" s="61"/>
      <c r="D496" s="61"/>
    </row>
    <row r="497" spans="1:4" ht="15.75" customHeight="1">
      <c r="A497" s="61"/>
      <c r="B497" s="61"/>
      <c r="C497" s="61"/>
      <c r="D497" s="61"/>
    </row>
    <row r="498" spans="1:4" ht="15.75" customHeight="1">
      <c r="A498" s="61"/>
      <c r="B498" s="61"/>
      <c r="C498" s="61"/>
      <c r="D498" s="61"/>
    </row>
    <row r="499" spans="1:4" ht="15.75" customHeight="1">
      <c r="A499" s="61"/>
      <c r="B499" s="61"/>
      <c r="C499" s="61"/>
      <c r="D499" s="61"/>
    </row>
    <row r="500" spans="1:4" ht="15.75" customHeight="1">
      <c r="A500" s="61"/>
      <c r="B500" s="61"/>
      <c r="C500" s="61"/>
      <c r="D500" s="61"/>
    </row>
    <row r="501" spans="1:4" ht="15.75" customHeight="1">
      <c r="A501" s="61"/>
      <c r="B501" s="61"/>
      <c r="C501" s="61"/>
      <c r="D501" s="61"/>
    </row>
    <row r="502" spans="1:4" ht="15.75" customHeight="1">
      <c r="A502" s="61"/>
      <c r="B502" s="61"/>
      <c r="C502" s="61"/>
      <c r="D502" s="61"/>
    </row>
    <row r="503" spans="1:4" ht="15.75" customHeight="1">
      <c r="A503" s="61"/>
      <c r="B503" s="61"/>
      <c r="C503" s="61"/>
      <c r="D503" s="61"/>
    </row>
    <row r="504" spans="1:4" ht="15.75" customHeight="1">
      <c r="A504" s="61"/>
      <c r="B504" s="61"/>
      <c r="C504" s="61"/>
      <c r="D504" s="61"/>
    </row>
    <row r="505" spans="1:4" ht="15.75" customHeight="1">
      <c r="A505" s="61"/>
      <c r="B505" s="61"/>
      <c r="C505" s="61"/>
      <c r="D505" s="61"/>
    </row>
    <row r="506" spans="1:4" ht="15.75" customHeight="1">
      <c r="A506" s="61"/>
      <c r="B506" s="61"/>
      <c r="C506" s="61"/>
      <c r="D506" s="61"/>
    </row>
    <row r="507" spans="1:4" ht="15.75" customHeight="1">
      <c r="A507" s="61"/>
      <c r="B507" s="61"/>
      <c r="C507" s="61"/>
      <c r="D507" s="61"/>
    </row>
    <row r="508" spans="1:4" ht="15.75" customHeight="1">
      <c r="A508" s="61"/>
      <c r="B508" s="61"/>
      <c r="C508" s="61"/>
      <c r="D508" s="61"/>
    </row>
    <row r="509" spans="1:4" ht="15.75" customHeight="1">
      <c r="A509" s="61"/>
      <c r="B509" s="61"/>
      <c r="C509" s="61"/>
      <c r="D509" s="61"/>
    </row>
    <row r="510" spans="1:4" ht="15.75" customHeight="1">
      <c r="A510" s="61"/>
      <c r="B510" s="61"/>
      <c r="C510" s="61"/>
      <c r="D510" s="61"/>
    </row>
    <row r="511" spans="1:4" ht="15.75" customHeight="1">
      <c r="A511" s="61"/>
      <c r="B511" s="61"/>
      <c r="C511" s="61"/>
      <c r="D511" s="61"/>
    </row>
    <row r="512" spans="1:4" ht="15.75" customHeight="1">
      <c r="A512" s="61"/>
      <c r="B512" s="61"/>
      <c r="C512" s="61"/>
      <c r="D512" s="61"/>
    </row>
    <row r="513" spans="1:4" ht="15.75" customHeight="1">
      <c r="A513" s="61"/>
      <c r="B513" s="61"/>
      <c r="C513" s="61"/>
      <c r="D513" s="61"/>
    </row>
    <row r="514" spans="1:4" ht="15.75" customHeight="1">
      <c r="A514" s="61"/>
      <c r="B514" s="61"/>
      <c r="C514" s="61"/>
      <c r="D514" s="61"/>
    </row>
    <row r="515" spans="1:4" ht="15.75" customHeight="1">
      <c r="A515" s="61"/>
      <c r="B515" s="61"/>
      <c r="C515" s="61"/>
      <c r="D515" s="61"/>
    </row>
    <row r="516" spans="1:4" ht="15.75" customHeight="1">
      <c r="A516" s="61"/>
      <c r="B516" s="61"/>
      <c r="C516" s="61"/>
      <c r="D516" s="61"/>
    </row>
    <row r="517" spans="1:4" ht="15.75" customHeight="1">
      <c r="A517" s="61"/>
      <c r="B517" s="61"/>
      <c r="C517" s="61"/>
      <c r="D517" s="61"/>
    </row>
    <row r="518" spans="1:4" ht="15.75" customHeight="1">
      <c r="A518" s="61"/>
      <c r="B518" s="61"/>
      <c r="C518" s="61"/>
      <c r="D518" s="61"/>
    </row>
    <row r="519" spans="1:4" ht="15.75" customHeight="1">
      <c r="A519" s="61"/>
      <c r="B519" s="61"/>
      <c r="C519" s="61"/>
      <c r="D519" s="61"/>
    </row>
    <row r="520" spans="1:4" ht="15.75" customHeight="1">
      <c r="A520" s="61"/>
      <c r="B520" s="61"/>
      <c r="C520" s="61"/>
      <c r="D520" s="61"/>
    </row>
    <row r="521" spans="1:4" ht="15.75" customHeight="1">
      <c r="A521" s="61"/>
      <c r="B521" s="61"/>
      <c r="C521" s="61"/>
      <c r="D521" s="61"/>
    </row>
    <row r="522" spans="1:4" ht="15.75" customHeight="1">
      <c r="A522" s="61"/>
      <c r="B522" s="61"/>
      <c r="C522" s="61"/>
      <c r="D522" s="61"/>
    </row>
    <row r="523" spans="1:4" ht="15.75" customHeight="1">
      <c r="A523" s="61"/>
      <c r="B523" s="61"/>
      <c r="C523" s="61"/>
      <c r="D523" s="61"/>
    </row>
    <row r="524" spans="1:4" ht="15.75" customHeight="1">
      <c r="A524" s="61"/>
      <c r="B524" s="61"/>
      <c r="C524" s="61"/>
      <c r="D524" s="61"/>
    </row>
    <row r="525" spans="1:4" ht="15.75" customHeight="1">
      <c r="A525" s="61"/>
      <c r="B525" s="61"/>
      <c r="C525" s="61"/>
      <c r="D525" s="61"/>
    </row>
    <row r="526" spans="1:4" ht="15.75" customHeight="1">
      <c r="A526" s="61"/>
      <c r="B526" s="61"/>
      <c r="C526" s="61"/>
      <c r="D526" s="61"/>
    </row>
    <row r="527" spans="1:4" ht="15.75" customHeight="1">
      <c r="A527" s="61"/>
      <c r="B527" s="61"/>
      <c r="C527" s="61"/>
      <c r="D527" s="61"/>
    </row>
    <row r="528" spans="1:4" ht="15.75" customHeight="1">
      <c r="A528" s="61"/>
      <c r="B528" s="61"/>
      <c r="C528" s="61"/>
      <c r="D528" s="61"/>
    </row>
    <row r="529" spans="1:4" ht="15.75" customHeight="1">
      <c r="A529" s="61"/>
      <c r="B529" s="61"/>
      <c r="C529" s="61"/>
      <c r="D529" s="61"/>
    </row>
    <row r="530" spans="1:4" ht="15.75" customHeight="1">
      <c r="A530" s="61"/>
      <c r="B530" s="61"/>
      <c r="C530" s="61"/>
      <c r="D530" s="61"/>
    </row>
    <row r="531" spans="1:4" ht="15.75" customHeight="1">
      <c r="A531" s="61"/>
      <c r="B531" s="61"/>
      <c r="C531" s="61"/>
      <c r="D531" s="61"/>
    </row>
    <row r="532" spans="1:4" ht="15.75" customHeight="1">
      <c r="A532" s="61"/>
      <c r="B532" s="61"/>
      <c r="C532" s="61"/>
      <c r="D532" s="61"/>
    </row>
    <row r="533" spans="1:4" ht="15.75" customHeight="1">
      <c r="A533" s="61"/>
      <c r="B533" s="61"/>
      <c r="C533" s="61"/>
      <c r="D533" s="61"/>
    </row>
    <row r="534" spans="1:4" ht="15.75" customHeight="1">
      <c r="A534" s="61"/>
      <c r="B534" s="61"/>
      <c r="C534" s="61"/>
      <c r="D534" s="61"/>
    </row>
    <row r="535" spans="1:4" ht="15.75" customHeight="1">
      <c r="A535" s="61"/>
      <c r="B535" s="61"/>
      <c r="C535" s="61"/>
      <c r="D535" s="61"/>
    </row>
    <row r="536" spans="1:4" ht="15.75" customHeight="1">
      <c r="A536" s="61"/>
      <c r="B536" s="61"/>
      <c r="C536" s="61"/>
      <c r="D536" s="61"/>
    </row>
    <row r="537" spans="1:4" ht="15.75" customHeight="1">
      <c r="A537" s="61"/>
      <c r="B537" s="61"/>
      <c r="C537" s="61"/>
      <c r="D537" s="61"/>
    </row>
    <row r="538" spans="1:4" ht="15.75" customHeight="1">
      <c r="A538" s="61"/>
      <c r="B538" s="61"/>
      <c r="C538" s="61"/>
      <c r="D538" s="61"/>
    </row>
    <row r="539" spans="1:4" ht="15.75" customHeight="1">
      <c r="A539" s="61"/>
      <c r="B539" s="61"/>
      <c r="C539" s="61"/>
      <c r="D539" s="61"/>
    </row>
    <row r="540" spans="1:4" ht="15.75" customHeight="1">
      <c r="A540" s="61"/>
      <c r="B540" s="61"/>
      <c r="C540" s="61"/>
      <c r="D540" s="61"/>
    </row>
    <row r="541" spans="1:4" ht="15.75" customHeight="1">
      <c r="A541" s="61"/>
      <c r="B541" s="61"/>
      <c r="C541" s="61"/>
      <c r="D541" s="61"/>
    </row>
    <row r="542" spans="1:4" ht="15.75" customHeight="1">
      <c r="A542" s="61"/>
      <c r="B542" s="61"/>
      <c r="C542" s="61"/>
      <c r="D542" s="61"/>
    </row>
    <row r="543" spans="1:4" ht="15.75" customHeight="1">
      <c r="A543" s="61"/>
      <c r="B543" s="61"/>
      <c r="C543" s="61"/>
      <c r="D543" s="61"/>
    </row>
    <row r="544" spans="1:4" ht="15.75" customHeight="1">
      <c r="A544" s="61"/>
      <c r="B544" s="61"/>
      <c r="C544" s="61"/>
      <c r="D544" s="61"/>
    </row>
    <row r="545" spans="1:4" ht="15.75" customHeight="1">
      <c r="A545" s="61"/>
      <c r="B545" s="61"/>
      <c r="C545" s="61"/>
      <c r="D545" s="61"/>
    </row>
    <row r="546" spans="1:4" ht="15.75" customHeight="1">
      <c r="A546" s="61"/>
      <c r="B546" s="61"/>
      <c r="C546" s="61"/>
      <c r="D546" s="61"/>
    </row>
    <row r="547" spans="1:4" ht="15.75" customHeight="1">
      <c r="A547" s="61"/>
      <c r="B547" s="61"/>
      <c r="C547" s="61"/>
      <c r="D547" s="61"/>
    </row>
    <row r="548" spans="1:4" ht="15.75" customHeight="1">
      <c r="A548" s="61"/>
      <c r="B548" s="61"/>
      <c r="C548" s="61"/>
      <c r="D548" s="61"/>
    </row>
    <row r="549" spans="1:4" ht="15.75" customHeight="1">
      <c r="A549" s="61"/>
      <c r="B549" s="61"/>
      <c r="C549" s="61"/>
      <c r="D549" s="61"/>
    </row>
    <row r="550" spans="1:4" ht="15.75" customHeight="1">
      <c r="A550" s="61"/>
      <c r="B550" s="61"/>
      <c r="C550" s="61"/>
      <c r="D550" s="61"/>
    </row>
    <row r="551" spans="1:4" ht="15.75" customHeight="1">
      <c r="A551" s="61"/>
      <c r="B551" s="61"/>
      <c r="C551" s="61"/>
      <c r="D551" s="61"/>
    </row>
    <row r="552" spans="1:4" ht="15.75" customHeight="1">
      <c r="A552" s="61"/>
      <c r="B552" s="61"/>
      <c r="C552" s="61"/>
      <c r="D552" s="61"/>
    </row>
    <row r="553" spans="1:4" ht="15.75" customHeight="1">
      <c r="A553" s="61"/>
      <c r="B553" s="61"/>
      <c r="C553" s="61"/>
      <c r="D553" s="61"/>
    </row>
    <row r="554" spans="1:4" ht="15.75" customHeight="1">
      <c r="A554" s="61"/>
      <c r="B554" s="61"/>
      <c r="C554" s="61"/>
      <c r="D554" s="61"/>
    </row>
    <row r="555" spans="1:4" ht="15.75" customHeight="1">
      <c r="A555" s="61"/>
      <c r="B555" s="61"/>
      <c r="C555" s="61"/>
      <c r="D555" s="61"/>
    </row>
    <row r="556" spans="1:4" ht="15.75" customHeight="1">
      <c r="A556" s="61"/>
      <c r="B556" s="61"/>
      <c r="C556" s="61"/>
      <c r="D556" s="61"/>
    </row>
    <row r="557" spans="1:4" ht="15.75" customHeight="1">
      <c r="A557" s="61"/>
      <c r="B557" s="61"/>
      <c r="C557" s="61"/>
      <c r="D557" s="61"/>
    </row>
    <row r="558" spans="1:4" ht="15.75" customHeight="1">
      <c r="A558" s="61"/>
      <c r="B558" s="61"/>
      <c r="C558" s="61"/>
      <c r="D558" s="61"/>
    </row>
    <row r="559" spans="1:4" ht="15.75" customHeight="1">
      <c r="A559" s="61"/>
      <c r="B559" s="61"/>
      <c r="C559" s="61"/>
      <c r="D559" s="61"/>
    </row>
    <row r="560" spans="1:4" ht="15.75" customHeight="1">
      <c r="A560" s="61"/>
      <c r="B560" s="61"/>
      <c r="C560" s="61"/>
      <c r="D560" s="61"/>
    </row>
    <row r="561" spans="1:4" ht="15.75" customHeight="1">
      <c r="A561" s="61"/>
      <c r="B561" s="61"/>
      <c r="C561" s="61"/>
      <c r="D561" s="61"/>
    </row>
    <row r="562" spans="1:4" ht="15.75" customHeight="1">
      <c r="A562" s="61"/>
      <c r="B562" s="61"/>
      <c r="C562" s="61"/>
      <c r="D562" s="61"/>
    </row>
    <row r="563" spans="1:4" ht="15.75" customHeight="1">
      <c r="A563" s="61"/>
      <c r="B563" s="61"/>
      <c r="C563" s="61"/>
      <c r="D563" s="61"/>
    </row>
    <row r="564" spans="1:4" ht="15.75" customHeight="1">
      <c r="A564" s="61"/>
      <c r="B564" s="61"/>
      <c r="C564" s="61"/>
      <c r="D564" s="61"/>
    </row>
    <row r="565" spans="1:4" ht="15.75" customHeight="1">
      <c r="A565" s="61"/>
      <c r="B565" s="61"/>
      <c r="C565" s="61"/>
      <c r="D565" s="61"/>
    </row>
    <row r="566" spans="1:4" ht="15.75" customHeight="1">
      <c r="A566" s="61"/>
      <c r="B566" s="61"/>
      <c r="C566" s="61"/>
      <c r="D566" s="61"/>
    </row>
    <row r="567" spans="1:4" ht="15.75" customHeight="1">
      <c r="A567" s="61"/>
      <c r="B567" s="61"/>
      <c r="C567" s="61"/>
      <c r="D567" s="61"/>
    </row>
    <row r="568" spans="1:4" ht="15.75" customHeight="1">
      <c r="A568" s="61"/>
      <c r="B568" s="61"/>
      <c r="C568" s="61"/>
      <c r="D568" s="61"/>
    </row>
    <row r="569" spans="1:4" ht="15.75" customHeight="1">
      <c r="A569" s="61"/>
      <c r="B569" s="61"/>
      <c r="C569" s="61"/>
      <c r="D569" s="61"/>
    </row>
    <row r="570" spans="1:4" ht="15.75" customHeight="1">
      <c r="A570" s="61"/>
      <c r="B570" s="61"/>
      <c r="C570" s="61"/>
      <c r="D570" s="61"/>
    </row>
    <row r="571" spans="1:4" ht="15.75" customHeight="1">
      <c r="A571" s="61"/>
      <c r="B571" s="61"/>
      <c r="C571" s="61"/>
      <c r="D571" s="61"/>
    </row>
    <row r="572" spans="1:4" ht="15.75" customHeight="1">
      <c r="A572" s="61"/>
      <c r="B572" s="61"/>
      <c r="C572" s="61"/>
      <c r="D572" s="61"/>
    </row>
    <row r="573" spans="1:4" ht="15.75" customHeight="1">
      <c r="A573" s="61"/>
      <c r="B573" s="61"/>
      <c r="C573" s="61"/>
      <c r="D573" s="61"/>
    </row>
    <row r="574" spans="1:4" ht="15.75" customHeight="1">
      <c r="A574" s="61"/>
      <c r="B574" s="61"/>
      <c r="C574" s="61"/>
      <c r="D574" s="61"/>
    </row>
    <row r="575" spans="1:4" ht="15.75" customHeight="1">
      <c r="A575" s="61"/>
      <c r="B575" s="61"/>
      <c r="C575" s="61"/>
      <c r="D575" s="61"/>
    </row>
    <row r="576" spans="1:4" ht="15.75" customHeight="1">
      <c r="A576" s="61"/>
      <c r="B576" s="61"/>
      <c r="C576" s="61"/>
      <c r="D576" s="61"/>
    </row>
    <row r="577" spans="1:4" ht="15.75" customHeight="1">
      <c r="A577" s="61"/>
      <c r="B577" s="61"/>
      <c r="C577" s="61"/>
      <c r="D577" s="61"/>
    </row>
    <row r="578" spans="1:4" ht="15.75" customHeight="1">
      <c r="A578" s="61"/>
      <c r="B578" s="61"/>
      <c r="C578" s="61"/>
      <c r="D578" s="61"/>
    </row>
    <row r="579" spans="1:4" ht="15.75" customHeight="1">
      <c r="A579" s="61"/>
      <c r="B579" s="61"/>
      <c r="C579" s="61"/>
      <c r="D579" s="61"/>
    </row>
    <row r="580" spans="1:4" ht="15.75" customHeight="1">
      <c r="A580" s="61"/>
      <c r="B580" s="61"/>
      <c r="C580" s="61"/>
      <c r="D580" s="61"/>
    </row>
    <row r="581" spans="1:4" ht="15.75" customHeight="1">
      <c r="A581" s="61"/>
      <c r="B581" s="61"/>
      <c r="C581" s="61"/>
      <c r="D581" s="61"/>
    </row>
    <row r="582" spans="1:4" ht="15.75" customHeight="1">
      <c r="A582" s="61"/>
      <c r="B582" s="61"/>
      <c r="C582" s="61"/>
      <c r="D582" s="61"/>
    </row>
    <row r="583" spans="1:4" ht="15.75" customHeight="1">
      <c r="A583" s="61"/>
      <c r="B583" s="61"/>
      <c r="C583" s="61"/>
      <c r="D583" s="61"/>
    </row>
    <row r="584" spans="1:4" ht="15.75" customHeight="1">
      <c r="A584" s="61"/>
      <c r="B584" s="61"/>
      <c r="C584" s="61"/>
      <c r="D584" s="61"/>
    </row>
    <row r="585" spans="1:4" ht="15.75" customHeight="1">
      <c r="A585" s="61"/>
      <c r="B585" s="61"/>
      <c r="C585" s="61"/>
      <c r="D585" s="61"/>
    </row>
    <row r="586" spans="1:4" ht="15.75" customHeight="1">
      <c r="A586" s="61"/>
      <c r="B586" s="61"/>
      <c r="C586" s="61"/>
      <c r="D586" s="61"/>
    </row>
    <row r="587" spans="1:4" ht="15.75" customHeight="1">
      <c r="A587" s="61"/>
      <c r="B587" s="61"/>
      <c r="C587" s="61"/>
      <c r="D587" s="61"/>
    </row>
    <row r="588" spans="1:4" ht="15.75" customHeight="1">
      <c r="A588" s="61"/>
      <c r="B588" s="61"/>
      <c r="C588" s="61"/>
      <c r="D588" s="61"/>
    </row>
    <row r="589" spans="1:4" ht="15.75" customHeight="1">
      <c r="A589" s="61"/>
      <c r="B589" s="61"/>
      <c r="C589" s="61"/>
      <c r="D589" s="61"/>
    </row>
    <row r="590" spans="1:4" ht="15.75" customHeight="1">
      <c r="A590" s="61"/>
      <c r="B590" s="61"/>
      <c r="C590" s="61"/>
      <c r="D590" s="61"/>
    </row>
    <row r="591" spans="1:4" ht="15.75" customHeight="1">
      <c r="A591" s="61"/>
      <c r="B591" s="61"/>
      <c r="C591" s="61"/>
      <c r="D591" s="61"/>
    </row>
    <row r="592" spans="1:4" ht="15.75" customHeight="1">
      <c r="A592" s="61"/>
      <c r="B592" s="61"/>
      <c r="C592" s="61"/>
      <c r="D592" s="61"/>
    </row>
    <row r="593" spans="1:4" ht="15.75" customHeight="1">
      <c r="A593" s="61"/>
      <c r="B593" s="61"/>
      <c r="C593" s="61"/>
      <c r="D593" s="61"/>
    </row>
    <row r="594" spans="1:4" ht="15.75" customHeight="1">
      <c r="A594" s="61"/>
      <c r="B594" s="61"/>
      <c r="C594" s="61"/>
      <c r="D594" s="61"/>
    </row>
    <row r="595" spans="1:4" ht="15.75" customHeight="1">
      <c r="A595" s="61"/>
      <c r="B595" s="61"/>
      <c r="C595" s="61"/>
      <c r="D595" s="61"/>
    </row>
    <row r="596" spans="1:4" ht="15.75" customHeight="1">
      <c r="A596" s="61"/>
      <c r="B596" s="61"/>
      <c r="C596" s="61"/>
      <c r="D596" s="61"/>
    </row>
    <row r="597" spans="1:4" ht="15.75" customHeight="1">
      <c r="A597" s="61"/>
      <c r="B597" s="61"/>
      <c r="C597" s="61"/>
      <c r="D597" s="61"/>
    </row>
    <row r="598" spans="1:4" ht="15.75" customHeight="1">
      <c r="A598" s="61"/>
      <c r="B598" s="61"/>
      <c r="C598" s="61"/>
      <c r="D598" s="61"/>
    </row>
    <row r="599" spans="1:4" ht="15.75" customHeight="1">
      <c r="A599" s="61"/>
      <c r="B599" s="61"/>
      <c r="C599" s="61"/>
      <c r="D599" s="61"/>
    </row>
    <row r="600" spans="1:4" ht="15.75" customHeight="1">
      <c r="A600" s="61"/>
      <c r="B600" s="61"/>
      <c r="C600" s="61"/>
      <c r="D600" s="61"/>
    </row>
    <row r="601" spans="1:4" ht="15.75" customHeight="1">
      <c r="A601" s="61"/>
      <c r="B601" s="61"/>
      <c r="C601" s="61"/>
      <c r="D601" s="61"/>
    </row>
    <row r="602" spans="1:4" ht="15.75" customHeight="1">
      <c r="A602" s="61"/>
      <c r="B602" s="61"/>
      <c r="C602" s="61"/>
      <c r="D602" s="61"/>
    </row>
    <row r="603" spans="1:4" ht="15.75" customHeight="1">
      <c r="A603" s="61"/>
      <c r="B603" s="61"/>
      <c r="C603" s="61"/>
      <c r="D603" s="61"/>
    </row>
    <row r="604" spans="1:4" ht="15.75" customHeight="1">
      <c r="A604" s="61"/>
      <c r="B604" s="61"/>
      <c r="C604" s="61"/>
      <c r="D604" s="61"/>
    </row>
    <row r="605" spans="1:4" ht="15.75" customHeight="1">
      <c r="A605" s="61"/>
      <c r="B605" s="61"/>
      <c r="C605" s="61"/>
      <c r="D605" s="61"/>
    </row>
    <row r="606" spans="1:4" ht="15.75" customHeight="1">
      <c r="A606" s="61"/>
      <c r="B606" s="61"/>
      <c r="C606" s="61"/>
      <c r="D606" s="61"/>
    </row>
    <row r="607" spans="1:4" ht="15.75" customHeight="1">
      <c r="A607" s="61"/>
      <c r="B607" s="61"/>
      <c r="C607" s="61"/>
      <c r="D607" s="61"/>
    </row>
    <row r="608" spans="1:4" ht="15.75" customHeight="1">
      <c r="A608" s="61"/>
      <c r="B608" s="61"/>
      <c r="C608" s="61"/>
      <c r="D608" s="61"/>
    </row>
    <row r="609" spans="1:4" ht="15.75" customHeight="1">
      <c r="A609" s="61"/>
      <c r="B609" s="61"/>
      <c r="C609" s="61"/>
      <c r="D609" s="61"/>
    </row>
    <row r="610" spans="1:4" ht="15.75" customHeight="1">
      <c r="A610" s="61"/>
      <c r="B610" s="61"/>
      <c r="C610" s="61"/>
      <c r="D610" s="61"/>
    </row>
    <row r="611" spans="1:4" ht="15.75" customHeight="1">
      <c r="A611" s="61"/>
      <c r="B611" s="61"/>
      <c r="C611" s="61"/>
      <c r="D611" s="61"/>
    </row>
    <row r="612" spans="1:4" ht="15.75" customHeight="1">
      <c r="A612" s="61"/>
      <c r="B612" s="61"/>
      <c r="C612" s="61"/>
      <c r="D612" s="61"/>
    </row>
    <row r="613" spans="1:4" ht="15.75" customHeight="1">
      <c r="A613" s="61"/>
      <c r="B613" s="61"/>
      <c r="C613" s="61"/>
      <c r="D613" s="61"/>
    </row>
    <row r="614" spans="1:4" ht="15.75" customHeight="1">
      <c r="A614" s="61"/>
      <c r="B614" s="61"/>
      <c r="C614" s="61"/>
      <c r="D614" s="61"/>
    </row>
    <row r="615" spans="1:4" ht="15.75" customHeight="1">
      <c r="A615" s="61"/>
      <c r="B615" s="61"/>
      <c r="C615" s="61"/>
      <c r="D615" s="61"/>
    </row>
    <row r="616" spans="1:4" ht="15.75" customHeight="1">
      <c r="A616" s="61"/>
      <c r="B616" s="61"/>
      <c r="C616" s="61"/>
      <c r="D616" s="61"/>
    </row>
    <row r="617" spans="1:4" ht="15.75" customHeight="1">
      <c r="A617" s="61"/>
      <c r="B617" s="61"/>
      <c r="C617" s="61"/>
      <c r="D617" s="61"/>
    </row>
    <row r="618" spans="1:4" ht="15.75" customHeight="1">
      <c r="A618" s="61"/>
      <c r="B618" s="61"/>
      <c r="C618" s="61"/>
      <c r="D618" s="61"/>
    </row>
    <row r="619" spans="1:4" ht="15.75" customHeight="1">
      <c r="A619" s="61"/>
      <c r="B619" s="61"/>
      <c r="C619" s="61"/>
      <c r="D619" s="61"/>
    </row>
    <row r="620" spans="1:4" ht="15.75" customHeight="1">
      <c r="A620" s="61"/>
      <c r="B620" s="61"/>
      <c r="C620" s="61"/>
      <c r="D620" s="61"/>
    </row>
    <row r="621" spans="1:4" ht="15.75" customHeight="1">
      <c r="A621" s="61"/>
      <c r="B621" s="61"/>
      <c r="C621" s="61"/>
      <c r="D621" s="61"/>
    </row>
    <row r="622" spans="1:4" ht="15.75" customHeight="1">
      <c r="A622" s="61"/>
      <c r="B622" s="61"/>
      <c r="C622" s="61"/>
      <c r="D622" s="61"/>
    </row>
    <row r="623" spans="1:4" ht="15.75" customHeight="1">
      <c r="A623" s="61"/>
      <c r="B623" s="61"/>
      <c r="C623" s="61"/>
      <c r="D623" s="61"/>
    </row>
    <row r="624" spans="1:4" ht="15.75" customHeight="1">
      <c r="A624" s="61"/>
      <c r="B624" s="61"/>
      <c r="C624" s="61"/>
      <c r="D624" s="61"/>
    </row>
    <row r="625" spans="1:4" ht="15.75" customHeight="1">
      <c r="A625" s="61"/>
      <c r="B625" s="61"/>
      <c r="C625" s="61"/>
      <c r="D625" s="61"/>
    </row>
    <row r="626" spans="1:4" ht="15.75" customHeight="1">
      <c r="A626" s="61"/>
      <c r="B626" s="61"/>
      <c r="C626" s="61"/>
      <c r="D626" s="61"/>
    </row>
    <row r="627" spans="1:4" ht="15.75" customHeight="1">
      <c r="A627" s="61"/>
      <c r="B627" s="61"/>
      <c r="C627" s="61"/>
      <c r="D627" s="61"/>
    </row>
    <row r="628" spans="1:4" ht="15.75" customHeight="1">
      <c r="A628" s="61"/>
      <c r="B628" s="61"/>
      <c r="C628" s="61"/>
      <c r="D628" s="61"/>
    </row>
    <row r="629" spans="1:4" ht="15.75" customHeight="1">
      <c r="A629" s="61"/>
      <c r="B629" s="61"/>
      <c r="C629" s="61"/>
      <c r="D629" s="61"/>
    </row>
    <row r="630" spans="1:4" ht="15.75" customHeight="1">
      <c r="A630" s="61"/>
      <c r="B630" s="61"/>
      <c r="C630" s="61"/>
      <c r="D630" s="61"/>
    </row>
    <row r="631" spans="1:4" ht="15.75" customHeight="1">
      <c r="A631" s="61"/>
      <c r="B631" s="61"/>
      <c r="C631" s="61"/>
      <c r="D631" s="61"/>
    </row>
    <row r="632" spans="1:4" ht="15.75" customHeight="1">
      <c r="A632" s="61"/>
      <c r="B632" s="61"/>
      <c r="C632" s="61"/>
      <c r="D632" s="61"/>
    </row>
    <row r="633" spans="1:4" ht="15.75" customHeight="1">
      <c r="A633" s="61"/>
      <c r="B633" s="61"/>
      <c r="C633" s="61"/>
      <c r="D633" s="61"/>
    </row>
    <row r="634" spans="1:4" ht="15.75" customHeight="1">
      <c r="A634" s="61"/>
      <c r="B634" s="61"/>
      <c r="C634" s="61"/>
      <c r="D634" s="61"/>
    </row>
    <row r="635" spans="1:4" ht="15.75" customHeight="1">
      <c r="A635" s="61"/>
      <c r="B635" s="61"/>
      <c r="C635" s="61"/>
      <c r="D635" s="61"/>
    </row>
    <row r="636" spans="1:4" ht="15.75" customHeight="1">
      <c r="A636" s="61"/>
      <c r="B636" s="61"/>
      <c r="C636" s="61"/>
      <c r="D636" s="61"/>
    </row>
    <row r="637" spans="1:4" ht="15.75" customHeight="1">
      <c r="A637" s="61"/>
      <c r="B637" s="61"/>
      <c r="C637" s="61"/>
      <c r="D637" s="61"/>
    </row>
    <row r="638" spans="1:4" ht="15.75" customHeight="1">
      <c r="A638" s="61"/>
      <c r="B638" s="61"/>
      <c r="C638" s="61"/>
      <c r="D638" s="61"/>
    </row>
    <row r="639" spans="1:4" ht="15.75" customHeight="1">
      <c r="A639" s="61"/>
      <c r="B639" s="61"/>
      <c r="C639" s="61"/>
      <c r="D639" s="61"/>
    </row>
    <row r="640" spans="1:4" ht="15.75" customHeight="1">
      <c r="A640" s="61"/>
      <c r="B640" s="61"/>
      <c r="C640" s="61"/>
      <c r="D640" s="61"/>
    </row>
    <row r="641" spans="1:4" ht="15.75" customHeight="1">
      <c r="A641" s="61"/>
      <c r="B641" s="61"/>
      <c r="C641" s="61"/>
      <c r="D641" s="61"/>
    </row>
    <row r="642" spans="1:4" ht="15.75" customHeight="1">
      <c r="A642" s="61"/>
      <c r="B642" s="61"/>
      <c r="C642" s="61"/>
      <c r="D642" s="61"/>
    </row>
    <row r="643" spans="1:4" ht="15.75" customHeight="1">
      <c r="A643" s="61"/>
      <c r="B643" s="61"/>
      <c r="C643" s="61"/>
      <c r="D643" s="61"/>
    </row>
    <row r="644" spans="1:4" ht="15.75" customHeight="1">
      <c r="A644" s="61"/>
      <c r="B644" s="61"/>
      <c r="C644" s="61"/>
      <c r="D644" s="61"/>
    </row>
    <row r="645" spans="1:4" ht="15.75" customHeight="1">
      <c r="A645" s="61"/>
      <c r="B645" s="61"/>
      <c r="C645" s="61"/>
      <c r="D645" s="61"/>
    </row>
    <row r="646" spans="1:4" ht="15.75" customHeight="1">
      <c r="A646" s="61"/>
      <c r="B646" s="61"/>
      <c r="C646" s="61"/>
      <c r="D646" s="61"/>
    </row>
    <row r="647" spans="1:4" ht="15.75" customHeight="1">
      <c r="A647" s="61"/>
      <c r="B647" s="61"/>
      <c r="C647" s="61"/>
      <c r="D647" s="61"/>
    </row>
    <row r="648" spans="1:4" ht="15.75" customHeight="1">
      <c r="A648" s="61"/>
      <c r="B648" s="61"/>
      <c r="C648" s="61"/>
      <c r="D648" s="61"/>
    </row>
    <row r="649" spans="1:4" ht="15.75" customHeight="1">
      <c r="A649" s="61"/>
      <c r="B649" s="61"/>
      <c r="C649" s="61"/>
      <c r="D649" s="61"/>
    </row>
    <row r="650" spans="1:4" ht="15.75" customHeight="1">
      <c r="A650" s="61"/>
      <c r="B650" s="61"/>
      <c r="C650" s="61"/>
      <c r="D650" s="61"/>
    </row>
    <row r="651" spans="1:4" ht="15.75" customHeight="1">
      <c r="A651" s="61"/>
      <c r="B651" s="61"/>
      <c r="C651" s="61"/>
      <c r="D651" s="61"/>
    </row>
    <row r="652" spans="1:4" ht="15.75" customHeight="1">
      <c r="A652" s="61"/>
      <c r="B652" s="61"/>
      <c r="C652" s="61"/>
      <c r="D652" s="61"/>
    </row>
    <row r="653" spans="1:4" ht="15.75" customHeight="1">
      <c r="A653" s="61"/>
      <c r="B653" s="61"/>
      <c r="C653" s="61"/>
      <c r="D653" s="61"/>
    </row>
    <row r="654" spans="1:4" ht="15.75" customHeight="1">
      <c r="A654" s="61"/>
      <c r="B654" s="61"/>
      <c r="C654" s="61"/>
      <c r="D654" s="61"/>
    </row>
    <row r="655" spans="1:4" ht="15.75" customHeight="1">
      <c r="A655" s="61"/>
      <c r="B655" s="61"/>
      <c r="C655" s="61"/>
      <c r="D655" s="61"/>
    </row>
    <row r="656" spans="1:4" ht="15.75" customHeight="1">
      <c r="A656" s="61"/>
      <c r="B656" s="61"/>
      <c r="C656" s="61"/>
      <c r="D656" s="61"/>
    </row>
    <row r="657" spans="1:4" ht="15.75" customHeight="1">
      <c r="A657" s="61"/>
      <c r="B657" s="61"/>
      <c r="C657" s="61"/>
      <c r="D657" s="61"/>
    </row>
    <row r="658" spans="1:4" ht="15.75" customHeight="1">
      <c r="A658" s="61"/>
      <c r="B658" s="61"/>
      <c r="C658" s="61"/>
      <c r="D658" s="61"/>
    </row>
    <row r="659" spans="1:4" ht="15.75" customHeight="1">
      <c r="A659" s="61"/>
      <c r="B659" s="61"/>
      <c r="C659" s="61"/>
      <c r="D659" s="61"/>
    </row>
    <row r="660" spans="1:4" ht="15.75" customHeight="1">
      <c r="A660" s="61"/>
      <c r="B660" s="61"/>
      <c r="C660" s="61"/>
      <c r="D660" s="61"/>
    </row>
    <row r="661" spans="1:4" ht="15.75" customHeight="1">
      <c r="A661" s="61"/>
      <c r="B661" s="61"/>
      <c r="C661" s="61"/>
      <c r="D661" s="61"/>
    </row>
    <row r="662" spans="1:4" ht="15.75" customHeight="1">
      <c r="A662" s="61"/>
      <c r="B662" s="61"/>
      <c r="C662" s="61"/>
      <c r="D662" s="61"/>
    </row>
    <row r="663" spans="1:4" ht="15.75" customHeight="1">
      <c r="A663" s="61"/>
      <c r="B663" s="61"/>
      <c r="C663" s="61"/>
      <c r="D663" s="61"/>
    </row>
    <row r="664" spans="1:4" ht="15.75" customHeight="1">
      <c r="A664" s="61"/>
      <c r="B664" s="61"/>
      <c r="C664" s="61"/>
      <c r="D664" s="61"/>
    </row>
    <row r="665" spans="1:4" ht="15.75" customHeight="1">
      <c r="A665" s="61"/>
      <c r="B665" s="61"/>
      <c r="C665" s="61"/>
      <c r="D665" s="61"/>
    </row>
    <row r="666" spans="1:4" ht="15.75" customHeight="1">
      <c r="A666" s="61"/>
      <c r="B666" s="61"/>
      <c r="C666" s="61"/>
      <c r="D666" s="61"/>
    </row>
    <row r="667" spans="1:4" ht="15.75" customHeight="1">
      <c r="A667" s="61"/>
      <c r="B667" s="61"/>
      <c r="C667" s="61"/>
      <c r="D667" s="61"/>
    </row>
    <row r="668" spans="1:4" ht="15.75" customHeight="1">
      <c r="A668" s="61"/>
      <c r="B668" s="61"/>
      <c r="C668" s="61"/>
      <c r="D668" s="61"/>
    </row>
    <row r="669" spans="1:4" ht="15.75" customHeight="1">
      <c r="A669" s="61"/>
      <c r="B669" s="61"/>
      <c r="C669" s="61"/>
      <c r="D669" s="61"/>
    </row>
    <row r="670" spans="1:4" ht="15.75" customHeight="1">
      <c r="A670" s="61"/>
      <c r="B670" s="61"/>
      <c r="C670" s="61"/>
      <c r="D670" s="61"/>
    </row>
    <row r="671" spans="1:4" ht="15.75" customHeight="1">
      <c r="A671" s="61"/>
      <c r="B671" s="61"/>
      <c r="C671" s="61"/>
      <c r="D671" s="61"/>
    </row>
    <row r="672" spans="1:4" ht="15.75" customHeight="1">
      <c r="A672" s="61"/>
      <c r="B672" s="61"/>
      <c r="C672" s="61"/>
      <c r="D672" s="61"/>
    </row>
    <row r="673" spans="1:4" ht="15.75" customHeight="1">
      <c r="A673" s="61"/>
      <c r="B673" s="61"/>
      <c r="C673" s="61"/>
      <c r="D673" s="61"/>
    </row>
    <row r="674" spans="1:4" ht="15.75" customHeight="1">
      <c r="A674" s="61"/>
      <c r="B674" s="61"/>
      <c r="C674" s="61"/>
      <c r="D674" s="61"/>
    </row>
    <row r="675" spans="1:4" ht="15.75" customHeight="1">
      <c r="A675" s="61"/>
      <c r="B675" s="61"/>
      <c r="C675" s="61"/>
      <c r="D675" s="61"/>
    </row>
    <row r="676" spans="1:4" ht="15.75" customHeight="1">
      <c r="A676" s="61"/>
      <c r="B676" s="61"/>
      <c r="C676" s="61"/>
      <c r="D676" s="61"/>
    </row>
    <row r="677" spans="1:4" ht="15.75" customHeight="1">
      <c r="A677" s="61"/>
      <c r="B677" s="61"/>
      <c r="C677" s="61"/>
      <c r="D677" s="61"/>
    </row>
    <row r="678" spans="1:4" ht="15.75" customHeight="1">
      <c r="A678" s="61"/>
      <c r="B678" s="61"/>
      <c r="C678" s="61"/>
      <c r="D678" s="61"/>
    </row>
    <row r="679" spans="1:4" ht="15.75" customHeight="1">
      <c r="A679" s="61"/>
      <c r="B679" s="61"/>
      <c r="C679" s="61"/>
      <c r="D679" s="61"/>
    </row>
    <row r="680" spans="1:4" ht="15.75" customHeight="1">
      <c r="A680" s="61"/>
      <c r="B680" s="61"/>
      <c r="C680" s="61"/>
      <c r="D680" s="61"/>
    </row>
    <row r="681" spans="1:4" ht="15.75" customHeight="1">
      <c r="A681" s="61"/>
      <c r="B681" s="61"/>
      <c r="C681" s="61"/>
      <c r="D681" s="61"/>
    </row>
    <row r="682" spans="1:4" ht="15.75" customHeight="1">
      <c r="A682" s="61"/>
      <c r="B682" s="61"/>
      <c r="C682" s="61"/>
      <c r="D682" s="61"/>
    </row>
    <row r="683" spans="1:4" ht="15.75" customHeight="1">
      <c r="A683" s="61"/>
      <c r="B683" s="61"/>
      <c r="C683" s="61"/>
      <c r="D683" s="61"/>
    </row>
    <row r="684" spans="1:4" ht="15.75" customHeight="1">
      <c r="A684" s="61"/>
      <c r="B684" s="61"/>
      <c r="C684" s="61"/>
      <c r="D684" s="61"/>
    </row>
    <row r="685" spans="1:4" ht="15.75" customHeight="1">
      <c r="A685" s="61"/>
      <c r="B685" s="61"/>
      <c r="C685" s="61"/>
      <c r="D685" s="61"/>
    </row>
    <row r="686" spans="1:4" ht="15.75" customHeight="1">
      <c r="A686" s="61"/>
      <c r="B686" s="61"/>
      <c r="C686" s="61"/>
      <c r="D686" s="61"/>
    </row>
    <row r="687" spans="1:4" ht="15.75" customHeight="1">
      <c r="A687" s="61"/>
      <c r="B687" s="61"/>
      <c r="C687" s="61"/>
      <c r="D687" s="61"/>
    </row>
    <row r="688" spans="1:4" ht="15.75" customHeight="1">
      <c r="A688" s="61"/>
      <c r="B688" s="61"/>
      <c r="C688" s="61"/>
      <c r="D688" s="61"/>
    </row>
    <row r="689" spans="1:4" ht="15.75" customHeight="1">
      <c r="A689" s="61"/>
      <c r="B689" s="61"/>
      <c r="C689" s="61"/>
      <c r="D689" s="61"/>
    </row>
    <row r="690" spans="1:4" ht="15.75" customHeight="1">
      <c r="A690" s="61"/>
      <c r="B690" s="61"/>
      <c r="C690" s="61"/>
      <c r="D690" s="61"/>
    </row>
    <row r="691" spans="1:4" ht="15.75" customHeight="1">
      <c r="A691" s="61"/>
      <c r="B691" s="61"/>
      <c r="C691" s="61"/>
      <c r="D691" s="61"/>
    </row>
    <row r="692" spans="1:4" ht="15.75" customHeight="1">
      <c r="A692" s="61"/>
      <c r="B692" s="61"/>
      <c r="C692" s="61"/>
      <c r="D692" s="61"/>
    </row>
    <row r="693" spans="1:4" ht="15.75" customHeight="1">
      <c r="A693" s="61"/>
      <c r="B693" s="61"/>
      <c r="C693" s="61"/>
      <c r="D693" s="61"/>
    </row>
    <row r="694" spans="1:4" ht="15.75" customHeight="1">
      <c r="A694" s="61"/>
      <c r="B694" s="61"/>
      <c r="C694" s="61"/>
      <c r="D694" s="61"/>
    </row>
    <row r="695" spans="1:4" ht="15.75" customHeight="1">
      <c r="A695" s="61"/>
      <c r="B695" s="61"/>
      <c r="C695" s="61"/>
      <c r="D695" s="61"/>
    </row>
    <row r="696" spans="1:4" ht="15.75" customHeight="1">
      <c r="A696" s="61"/>
      <c r="B696" s="61"/>
      <c r="C696" s="61"/>
      <c r="D696" s="61"/>
    </row>
    <row r="697" spans="1:4" ht="15.75" customHeight="1">
      <c r="A697" s="61"/>
      <c r="B697" s="61"/>
      <c r="C697" s="61"/>
      <c r="D697" s="61"/>
    </row>
    <row r="698" spans="1:4" ht="15.75" customHeight="1">
      <c r="A698" s="61"/>
      <c r="B698" s="61"/>
      <c r="C698" s="61"/>
      <c r="D698" s="61"/>
    </row>
    <row r="699" spans="1:4" ht="15.75" customHeight="1">
      <c r="A699" s="61"/>
      <c r="B699" s="61"/>
      <c r="C699" s="61"/>
      <c r="D699" s="61"/>
    </row>
    <row r="700" spans="1:4" ht="15.75" customHeight="1">
      <c r="A700" s="61"/>
      <c r="B700" s="61"/>
      <c r="C700" s="61"/>
      <c r="D700" s="61"/>
    </row>
    <row r="701" spans="1:4" ht="15.75" customHeight="1">
      <c r="A701" s="61"/>
      <c r="B701" s="61"/>
      <c r="C701" s="61"/>
      <c r="D701" s="61"/>
    </row>
    <row r="702" spans="1:4" ht="15.75" customHeight="1">
      <c r="A702" s="61"/>
      <c r="B702" s="61"/>
      <c r="C702" s="61"/>
      <c r="D702" s="61"/>
    </row>
    <row r="703" spans="1:4" ht="15.75" customHeight="1">
      <c r="A703" s="61"/>
      <c r="B703" s="61"/>
      <c r="C703" s="61"/>
      <c r="D703" s="61"/>
    </row>
    <row r="704" spans="1:4" ht="15.75" customHeight="1">
      <c r="A704" s="61"/>
      <c r="B704" s="61"/>
      <c r="C704" s="61"/>
      <c r="D704" s="61"/>
    </row>
    <row r="705" spans="1:4" ht="15.75" customHeight="1">
      <c r="A705" s="61"/>
      <c r="B705" s="61"/>
      <c r="C705" s="61"/>
      <c r="D705" s="61"/>
    </row>
    <row r="706" spans="1:4" ht="15.75" customHeight="1">
      <c r="A706" s="61"/>
      <c r="B706" s="61"/>
      <c r="C706" s="61"/>
      <c r="D706" s="61"/>
    </row>
    <row r="707" spans="1:4" ht="15.75" customHeight="1">
      <c r="A707" s="61"/>
      <c r="B707" s="61"/>
      <c r="C707" s="61"/>
      <c r="D707" s="61"/>
    </row>
    <row r="708" spans="1:4" ht="15.75" customHeight="1">
      <c r="A708" s="61"/>
      <c r="B708" s="61"/>
      <c r="C708" s="61"/>
      <c r="D708" s="61"/>
    </row>
    <row r="709" spans="1:4" ht="15.75" customHeight="1">
      <c r="A709" s="61"/>
      <c r="B709" s="61"/>
      <c r="C709" s="61"/>
      <c r="D709" s="61"/>
    </row>
    <row r="710" spans="1:4" ht="15.75" customHeight="1">
      <c r="A710" s="61"/>
      <c r="B710" s="61"/>
      <c r="C710" s="61"/>
      <c r="D710" s="61"/>
    </row>
    <row r="711" spans="1:4" ht="15.75" customHeight="1">
      <c r="A711" s="61"/>
      <c r="B711" s="61"/>
      <c r="C711" s="61"/>
      <c r="D711" s="61"/>
    </row>
    <row r="712" spans="1:4" ht="15.75" customHeight="1">
      <c r="A712" s="61"/>
      <c r="B712" s="61"/>
      <c r="C712" s="61"/>
      <c r="D712" s="61"/>
    </row>
    <row r="713" spans="1:4" ht="15.75" customHeight="1">
      <c r="A713" s="61"/>
      <c r="B713" s="61"/>
      <c r="C713" s="61"/>
      <c r="D713" s="61"/>
    </row>
    <row r="714" spans="1:4" ht="15.75" customHeight="1">
      <c r="A714" s="61"/>
      <c r="B714" s="61"/>
      <c r="C714" s="61"/>
      <c r="D714" s="61"/>
    </row>
    <row r="715" spans="1:4" ht="15.75" customHeight="1">
      <c r="A715" s="61"/>
      <c r="B715" s="61"/>
      <c r="C715" s="61"/>
      <c r="D715" s="61"/>
    </row>
    <row r="716" spans="1:4" ht="15.75" customHeight="1">
      <c r="A716" s="61"/>
      <c r="B716" s="61"/>
      <c r="C716" s="61"/>
      <c r="D716" s="61"/>
    </row>
    <row r="717" spans="1:4" ht="15.75" customHeight="1">
      <c r="A717" s="61"/>
      <c r="B717" s="61"/>
      <c r="C717" s="61"/>
      <c r="D717" s="61"/>
    </row>
    <row r="718" spans="1:4" ht="15.75" customHeight="1">
      <c r="A718" s="61"/>
      <c r="B718" s="61"/>
      <c r="C718" s="61"/>
      <c r="D718" s="61"/>
    </row>
    <row r="719" spans="1:4" ht="15.75" customHeight="1">
      <c r="A719" s="61"/>
      <c r="B719" s="61"/>
      <c r="C719" s="61"/>
      <c r="D719" s="61"/>
    </row>
    <row r="720" spans="1:4" ht="15.75" customHeight="1">
      <c r="A720" s="61"/>
      <c r="B720" s="61"/>
      <c r="C720" s="61"/>
      <c r="D720" s="61"/>
    </row>
    <row r="721" spans="1:4" ht="15.75" customHeight="1">
      <c r="A721" s="61"/>
      <c r="B721" s="61"/>
      <c r="C721" s="61"/>
      <c r="D721" s="61"/>
    </row>
    <row r="722" spans="1:4" ht="15.75" customHeight="1">
      <c r="A722" s="61"/>
      <c r="B722" s="61"/>
      <c r="C722" s="61"/>
      <c r="D722" s="61"/>
    </row>
    <row r="723" spans="1:4" ht="15.75" customHeight="1">
      <c r="A723" s="61"/>
      <c r="B723" s="61"/>
      <c r="C723" s="61"/>
      <c r="D723" s="61"/>
    </row>
    <row r="724" spans="1:4" ht="15.75" customHeight="1">
      <c r="A724" s="61"/>
      <c r="B724" s="61"/>
      <c r="C724" s="61"/>
      <c r="D724" s="61"/>
    </row>
    <row r="725" spans="1:4" ht="15.75" customHeight="1">
      <c r="A725" s="61"/>
      <c r="B725" s="61"/>
      <c r="C725" s="61"/>
      <c r="D725" s="61"/>
    </row>
    <row r="726" spans="1:4" ht="15.75" customHeight="1">
      <c r="A726" s="61"/>
      <c r="B726" s="61"/>
      <c r="C726" s="61"/>
      <c r="D726" s="61"/>
    </row>
    <row r="727" spans="1:4" ht="15.75" customHeight="1">
      <c r="A727" s="61"/>
      <c r="B727" s="61"/>
      <c r="C727" s="61"/>
      <c r="D727" s="61"/>
    </row>
    <row r="728" spans="1:4" ht="15.75" customHeight="1">
      <c r="A728" s="61"/>
      <c r="B728" s="61"/>
      <c r="C728" s="61"/>
      <c r="D728" s="61"/>
    </row>
    <row r="729" spans="1:4" ht="15.75" customHeight="1">
      <c r="A729" s="61"/>
      <c r="B729" s="61"/>
      <c r="C729" s="61"/>
      <c r="D729" s="61"/>
    </row>
    <row r="730" spans="1:4" ht="15.75" customHeight="1">
      <c r="A730" s="61"/>
      <c r="B730" s="61"/>
      <c r="C730" s="61"/>
      <c r="D730" s="61"/>
    </row>
    <row r="731" spans="1:4" ht="15.75" customHeight="1">
      <c r="A731" s="61"/>
      <c r="B731" s="61"/>
      <c r="C731" s="61"/>
      <c r="D731" s="61"/>
    </row>
    <row r="732" spans="1:4" ht="15.75" customHeight="1">
      <c r="A732" s="61"/>
      <c r="B732" s="61"/>
      <c r="C732" s="61"/>
      <c r="D732" s="61"/>
    </row>
    <row r="733" spans="1:4" ht="15.75" customHeight="1">
      <c r="A733" s="61"/>
      <c r="B733" s="61"/>
      <c r="C733" s="61"/>
      <c r="D733" s="61"/>
    </row>
    <row r="734" spans="1:4" ht="15.75" customHeight="1">
      <c r="A734" s="61"/>
      <c r="B734" s="61"/>
      <c r="C734" s="61"/>
      <c r="D734" s="61"/>
    </row>
    <row r="735" spans="1:4" ht="15.75" customHeight="1">
      <c r="A735" s="61"/>
      <c r="B735" s="61"/>
      <c r="C735" s="61"/>
      <c r="D735" s="61"/>
    </row>
    <row r="736" spans="1:4" ht="15.75" customHeight="1">
      <c r="A736" s="61"/>
      <c r="B736" s="61"/>
      <c r="C736" s="61"/>
      <c r="D736" s="61"/>
    </row>
    <row r="737" spans="1:4" ht="15.75" customHeight="1">
      <c r="A737" s="61"/>
      <c r="B737" s="61"/>
      <c r="C737" s="61"/>
      <c r="D737" s="61"/>
    </row>
    <row r="738" spans="1:4" ht="15.75" customHeight="1">
      <c r="A738" s="61"/>
      <c r="B738" s="61"/>
      <c r="C738" s="61"/>
      <c r="D738" s="61"/>
    </row>
    <row r="739" spans="1:4" ht="15.75" customHeight="1">
      <c r="A739" s="61"/>
      <c r="B739" s="61"/>
      <c r="C739" s="61"/>
      <c r="D739" s="61"/>
    </row>
    <row r="740" spans="1:4" ht="15.75" customHeight="1">
      <c r="A740" s="61"/>
      <c r="B740" s="61"/>
      <c r="C740" s="61"/>
      <c r="D740" s="61"/>
    </row>
    <row r="741" spans="1:4" ht="15.75" customHeight="1">
      <c r="A741" s="61"/>
      <c r="B741" s="61"/>
      <c r="C741" s="61"/>
      <c r="D741" s="61"/>
    </row>
    <row r="742" spans="1:4" ht="15.75" customHeight="1">
      <c r="A742" s="61"/>
      <c r="B742" s="61"/>
      <c r="C742" s="61"/>
      <c r="D742" s="61"/>
    </row>
    <row r="743" spans="1:4" ht="15.75" customHeight="1">
      <c r="A743" s="61"/>
      <c r="B743" s="61"/>
      <c r="C743" s="61"/>
      <c r="D743" s="61"/>
    </row>
    <row r="744" spans="1:4" ht="15.75" customHeight="1">
      <c r="A744" s="61"/>
      <c r="B744" s="61"/>
      <c r="C744" s="61"/>
      <c r="D744" s="61"/>
    </row>
    <row r="745" spans="1:4" ht="15.75" customHeight="1">
      <c r="A745" s="61"/>
      <c r="B745" s="61"/>
      <c r="C745" s="61"/>
      <c r="D745" s="61"/>
    </row>
    <row r="746" spans="1:4" ht="15.75" customHeight="1">
      <c r="A746" s="61"/>
      <c r="B746" s="61"/>
      <c r="C746" s="61"/>
      <c r="D746" s="61"/>
    </row>
    <row r="747" spans="1:4" ht="15.75" customHeight="1">
      <c r="A747" s="61"/>
      <c r="B747" s="61"/>
      <c r="C747" s="61"/>
      <c r="D747" s="61"/>
    </row>
    <row r="748" spans="1:4" ht="15.75" customHeight="1">
      <c r="A748" s="61"/>
      <c r="B748" s="61"/>
      <c r="C748" s="61"/>
      <c r="D748" s="61"/>
    </row>
    <row r="749" spans="1:4" ht="15.75" customHeight="1">
      <c r="A749" s="61"/>
      <c r="B749" s="61"/>
      <c r="C749" s="61"/>
      <c r="D749" s="61"/>
    </row>
    <row r="750" spans="1:4" ht="15.75" customHeight="1">
      <c r="A750" s="61"/>
      <c r="B750" s="61"/>
      <c r="C750" s="61"/>
      <c r="D750" s="61"/>
    </row>
    <row r="751" spans="1:4" ht="15.75" customHeight="1">
      <c r="A751" s="61"/>
      <c r="B751" s="61"/>
      <c r="C751" s="61"/>
      <c r="D751" s="61"/>
    </row>
    <row r="752" spans="1:4" ht="15.75" customHeight="1">
      <c r="A752" s="61"/>
      <c r="B752" s="61"/>
      <c r="C752" s="61"/>
      <c r="D752" s="61"/>
    </row>
    <row r="753" spans="1:4" ht="15.75" customHeight="1">
      <c r="A753" s="61"/>
      <c r="B753" s="61"/>
      <c r="C753" s="61"/>
      <c r="D753" s="61"/>
    </row>
    <row r="754" spans="1:4" ht="15.75" customHeight="1">
      <c r="A754" s="61"/>
      <c r="B754" s="61"/>
      <c r="C754" s="61"/>
      <c r="D754" s="61"/>
    </row>
    <row r="755" spans="1:4" ht="15.75" customHeight="1">
      <c r="A755" s="61"/>
      <c r="B755" s="61"/>
      <c r="C755" s="61"/>
      <c r="D755" s="61"/>
    </row>
    <row r="756" spans="1:4" ht="15.75" customHeight="1">
      <c r="A756" s="61"/>
      <c r="B756" s="61"/>
      <c r="C756" s="61"/>
      <c r="D756" s="61"/>
    </row>
    <row r="757" spans="1:4" ht="15.75" customHeight="1">
      <c r="A757" s="61"/>
      <c r="B757" s="61"/>
      <c r="C757" s="61"/>
      <c r="D757" s="61"/>
    </row>
    <row r="758" spans="1:4" ht="15.75" customHeight="1">
      <c r="A758" s="61"/>
      <c r="B758" s="61"/>
      <c r="C758" s="61"/>
      <c r="D758" s="61"/>
    </row>
    <row r="759" spans="1:4" ht="15.75" customHeight="1">
      <c r="A759" s="61"/>
      <c r="B759" s="61"/>
      <c r="C759" s="61"/>
      <c r="D759" s="61"/>
    </row>
    <row r="760" spans="1:4" ht="15.75" customHeight="1">
      <c r="A760" s="61"/>
      <c r="B760" s="61"/>
      <c r="C760" s="61"/>
      <c r="D760" s="61"/>
    </row>
    <row r="761" spans="1:4" ht="15.75" customHeight="1">
      <c r="A761" s="61"/>
      <c r="B761" s="61"/>
      <c r="C761" s="61"/>
      <c r="D761" s="61"/>
    </row>
    <row r="762" spans="1:4" ht="15.75" customHeight="1">
      <c r="A762" s="61"/>
      <c r="B762" s="61"/>
      <c r="C762" s="61"/>
      <c r="D762" s="61"/>
    </row>
    <row r="763" spans="1:4" ht="15.75" customHeight="1">
      <c r="A763" s="61"/>
      <c r="B763" s="61"/>
      <c r="C763" s="61"/>
      <c r="D763" s="61"/>
    </row>
    <row r="764" spans="1:4" ht="15.75" customHeight="1">
      <c r="A764" s="61"/>
      <c r="B764" s="61"/>
      <c r="C764" s="61"/>
      <c r="D764" s="61"/>
    </row>
    <row r="765" spans="1:4" ht="15.75" customHeight="1">
      <c r="A765" s="61"/>
      <c r="B765" s="61"/>
      <c r="C765" s="61"/>
      <c r="D765" s="61"/>
    </row>
    <row r="766" spans="1:4" ht="15.75" customHeight="1">
      <c r="A766" s="61"/>
      <c r="B766" s="61"/>
      <c r="C766" s="61"/>
      <c r="D766" s="61"/>
    </row>
    <row r="767" spans="1:4" ht="15.75" customHeight="1">
      <c r="A767" s="61"/>
      <c r="B767" s="61"/>
      <c r="C767" s="61"/>
      <c r="D767" s="61"/>
    </row>
    <row r="768" spans="1:4" ht="15.75" customHeight="1">
      <c r="A768" s="61"/>
      <c r="B768" s="61"/>
      <c r="C768" s="61"/>
      <c r="D768" s="61"/>
    </row>
    <row r="769" spans="1:4" ht="15.75" customHeight="1">
      <c r="A769" s="61"/>
      <c r="B769" s="61"/>
      <c r="C769" s="61"/>
      <c r="D769" s="61"/>
    </row>
    <row r="770" spans="1:4" ht="15.75" customHeight="1">
      <c r="A770" s="61"/>
      <c r="B770" s="61"/>
      <c r="C770" s="61"/>
      <c r="D770" s="61"/>
    </row>
    <row r="771" spans="1:4" ht="15.75" customHeight="1">
      <c r="A771" s="61"/>
      <c r="B771" s="61"/>
      <c r="C771" s="61"/>
      <c r="D771" s="61"/>
    </row>
    <row r="772" spans="1:4" ht="15.75" customHeight="1">
      <c r="A772" s="61"/>
      <c r="B772" s="61"/>
      <c r="C772" s="61"/>
      <c r="D772" s="61"/>
    </row>
    <row r="773" spans="1:4" ht="15.75" customHeight="1">
      <c r="A773" s="61"/>
      <c r="B773" s="61"/>
      <c r="C773" s="61"/>
      <c r="D773" s="61"/>
    </row>
    <row r="774" spans="1:4" ht="15.75" customHeight="1">
      <c r="A774" s="61"/>
      <c r="B774" s="61"/>
      <c r="C774" s="61"/>
      <c r="D774" s="61"/>
    </row>
    <row r="775" spans="1:4" ht="15.75" customHeight="1">
      <c r="A775" s="61"/>
      <c r="B775" s="61"/>
      <c r="C775" s="61"/>
      <c r="D775" s="61"/>
    </row>
    <row r="776" spans="1:4" ht="15.75" customHeight="1">
      <c r="A776" s="61"/>
      <c r="B776" s="61"/>
      <c r="C776" s="61"/>
      <c r="D776" s="61"/>
    </row>
    <row r="777" spans="1:4" ht="15.75" customHeight="1">
      <c r="A777" s="61"/>
      <c r="B777" s="61"/>
      <c r="C777" s="61"/>
      <c r="D777" s="61"/>
    </row>
    <row r="778" spans="1:4" ht="15.75" customHeight="1">
      <c r="A778" s="61"/>
      <c r="B778" s="61"/>
      <c r="C778" s="61"/>
      <c r="D778" s="61"/>
    </row>
    <row r="779" spans="1:4" ht="15.75" customHeight="1">
      <c r="A779" s="61"/>
      <c r="B779" s="61"/>
      <c r="C779" s="61"/>
      <c r="D779" s="61"/>
    </row>
    <row r="780" spans="1:4" ht="15.75" customHeight="1">
      <c r="A780" s="61"/>
      <c r="B780" s="61"/>
      <c r="C780" s="61"/>
      <c r="D780" s="61"/>
    </row>
    <row r="781" spans="1:4" ht="15.75" customHeight="1">
      <c r="A781" s="61"/>
      <c r="B781" s="61"/>
      <c r="C781" s="61"/>
      <c r="D781" s="61"/>
    </row>
    <row r="782" spans="1:4" ht="15.75" customHeight="1">
      <c r="A782" s="61"/>
      <c r="B782" s="61"/>
      <c r="C782" s="61"/>
      <c r="D782" s="61"/>
    </row>
    <row r="783" spans="1:4" ht="15.75" customHeight="1">
      <c r="A783" s="61"/>
      <c r="B783" s="61"/>
      <c r="C783" s="61"/>
      <c r="D783" s="61"/>
    </row>
    <row r="784" spans="1:4" ht="15.75" customHeight="1">
      <c r="A784" s="61"/>
      <c r="B784" s="61"/>
      <c r="C784" s="61"/>
      <c r="D784" s="61"/>
    </row>
    <row r="785" spans="1:4" ht="15.75" customHeight="1">
      <c r="A785" s="61"/>
      <c r="B785" s="61"/>
      <c r="C785" s="61"/>
      <c r="D785" s="61"/>
    </row>
    <row r="786" spans="1:4" ht="15.75" customHeight="1">
      <c r="A786" s="61"/>
      <c r="B786" s="61"/>
      <c r="C786" s="61"/>
      <c r="D786" s="61"/>
    </row>
    <row r="787" spans="1:4" ht="15.75" customHeight="1">
      <c r="A787" s="61"/>
      <c r="B787" s="61"/>
      <c r="C787" s="61"/>
      <c r="D787" s="61"/>
    </row>
    <row r="788" spans="1:4" ht="15.75" customHeight="1">
      <c r="A788" s="61"/>
      <c r="B788" s="61"/>
      <c r="C788" s="61"/>
      <c r="D788" s="61"/>
    </row>
    <row r="789" spans="1:4" ht="15.75" customHeight="1">
      <c r="A789" s="61"/>
      <c r="B789" s="61"/>
      <c r="C789" s="61"/>
      <c r="D789" s="61"/>
    </row>
    <row r="790" spans="1:4" ht="15.75" customHeight="1">
      <c r="A790" s="61"/>
      <c r="B790" s="61"/>
      <c r="C790" s="61"/>
      <c r="D790" s="61"/>
    </row>
    <row r="791" spans="1:4" ht="15.75" customHeight="1">
      <c r="A791" s="61"/>
      <c r="B791" s="61"/>
      <c r="C791" s="61"/>
      <c r="D791" s="61"/>
    </row>
    <row r="792" spans="1:4" ht="15.75" customHeight="1">
      <c r="A792" s="61"/>
      <c r="B792" s="61"/>
      <c r="C792" s="61"/>
      <c r="D792" s="61"/>
    </row>
    <row r="793" spans="1:4" ht="15.75" customHeight="1">
      <c r="A793" s="61"/>
      <c r="B793" s="61"/>
      <c r="C793" s="61"/>
      <c r="D793" s="61"/>
    </row>
    <row r="794" spans="1:4" ht="15.75" customHeight="1">
      <c r="A794" s="61"/>
      <c r="B794" s="61"/>
      <c r="C794" s="61"/>
      <c r="D794" s="61"/>
    </row>
    <row r="795" spans="1:4" ht="15.75" customHeight="1">
      <c r="A795" s="61"/>
      <c r="B795" s="61"/>
      <c r="C795" s="61"/>
      <c r="D795" s="61"/>
    </row>
    <row r="796" spans="1:4" ht="15.75" customHeight="1">
      <c r="A796" s="61"/>
      <c r="B796" s="61"/>
      <c r="C796" s="61"/>
      <c r="D796" s="61"/>
    </row>
    <row r="797" spans="1:4" ht="15.75" customHeight="1">
      <c r="A797" s="61"/>
      <c r="B797" s="61"/>
      <c r="C797" s="61"/>
      <c r="D797" s="61"/>
    </row>
    <row r="798" spans="1:4" ht="15.75" customHeight="1">
      <c r="A798" s="61"/>
      <c r="B798" s="61"/>
      <c r="C798" s="61"/>
      <c r="D798" s="61"/>
    </row>
    <row r="799" spans="1:4" ht="15.75" customHeight="1">
      <c r="A799" s="61"/>
      <c r="B799" s="61"/>
      <c r="C799" s="61"/>
      <c r="D799" s="61"/>
    </row>
    <row r="800" spans="1:4" ht="15.75" customHeight="1">
      <c r="A800" s="61"/>
      <c r="B800" s="61"/>
      <c r="C800" s="61"/>
      <c r="D800" s="61"/>
    </row>
    <row r="801" spans="1:4" ht="15.75" customHeight="1">
      <c r="A801" s="61"/>
      <c r="B801" s="61"/>
      <c r="C801" s="61"/>
      <c r="D801" s="61"/>
    </row>
    <row r="802" spans="1:4" ht="15.75" customHeight="1">
      <c r="A802" s="61"/>
      <c r="B802" s="61"/>
      <c r="C802" s="61"/>
      <c r="D802" s="61"/>
    </row>
    <row r="803" spans="1:4" ht="15.75" customHeight="1">
      <c r="A803" s="61"/>
      <c r="B803" s="61"/>
      <c r="C803" s="61"/>
      <c r="D803" s="61"/>
    </row>
    <row r="804" spans="1:4" ht="15.75" customHeight="1">
      <c r="A804" s="61"/>
      <c r="B804" s="61"/>
      <c r="C804" s="61"/>
      <c r="D804" s="61"/>
    </row>
    <row r="805" spans="1:4" ht="15.75" customHeight="1">
      <c r="A805" s="61"/>
      <c r="B805" s="61"/>
      <c r="C805" s="61"/>
      <c r="D805" s="61"/>
    </row>
    <row r="806" spans="1:4" ht="15.75" customHeight="1">
      <c r="A806" s="61"/>
      <c r="B806" s="61"/>
      <c r="C806" s="61"/>
      <c r="D806" s="61"/>
    </row>
    <row r="807" spans="1:4" ht="15.75" customHeight="1">
      <c r="A807" s="61"/>
      <c r="B807" s="61"/>
      <c r="C807" s="61"/>
      <c r="D807" s="61"/>
    </row>
    <row r="808" spans="1:4" ht="15.75" customHeight="1">
      <c r="A808" s="61"/>
      <c r="B808" s="61"/>
      <c r="C808" s="61"/>
      <c r="D808" s="61"/>
    </row>
    <row r="809" spans="1:4" ht="15.75" customHeight="1">
      <c r="A809" s="61"/>
      <c r="B809" s="61"/>
      <c r="C809" s="61"/>
      <c r="D809" s="61"/>
    </row>
    <row r="810" spans="1:4" ht="15.75" customHeight="1">
      <c r="A810" s="61"/>
      <c r="B810" s="61"/>
      <c r="C810" s="61"/>
      <c r="D810" s="61"/>
    </row>
    <row r="811" spans="1:4" ht="15.75" customHeight="1">
      <c r="A811" s="61"/>
      <c r="B811" s="61"/>
      <c r="C811" s="61"/>
      <c r="D811" s="61"/>
    </row>
    <row r="812" spans="1:4" ht="15.75" customHeight="1">
      <c r="A812" s="61"/>
      <c r="B812" s="61"/>
      <c r="C812" s="61"/>
      <c r="D812" s="61"/>
    </row>
    <row r="813" spans="1:4" ht="15.75" customHeight="1">
      <c r="A813" s="61"/>
      <c r="B813" s="61"/>
      <c r="C813" s="61"/>
      <c r="D813" s="61"/>
    </row>
    <row r="814" spans="1:4" ht="15.75" customHeight="1">
      <c r="A814" s="61"/>
      <c r="B814" s="61"/>
      <c r="C814" s="61"/>
      <c r="D814" s="61"/>
    </row>
    <row r="815" spans="1:4" ht="15.75" customHeight="1">
      <c r="A815" s="61"/>
      <c r="B815" s="61"/>
      <c r="C815" s="61"/>
      <c r="D815" s="61"/>
    </row>
    <row r="816" spans="1:4" ht="15.75" customHeight="1">
      <c r="A816" s="61"/>
      <c r="B816" s="61"/>
      <c r="C816" s="61"/>
      <c r="D816" s="61"/>
    </row>
    <row r="817" spans="1:4" ht="15.75" customHeight="1">
      <c r="A817" s="61"/>
      <c r="B817" s="61"/>
      <c r="C817" s="61"/>
      <c r="D817" s="61"/>
    </row>
    <row r="818" spans="1:4" ht="15.75" customHeight="1">
      <c r="A818" s="61"/>
      <c r="B818" s="61"/>
      <c r="C818" s="61"/>
      <c r="D818" s="61"/>
    </row>
    <row r="819" spans="1:4" ht="15.75" customHeight="1">
      <c r="A819" s="61"/>
      <c r="B819" s="61"/>
      <c r="C819" s="61"/>
      <c r="D819" s="61"/>
    </row>
    <row r="820" spans="1:4" ht="15.75" customHeight="1">
      <c r="A820" s="61"/>
      <c r="B820" s="61"/>
      <c r="C820" s="61"/>
      <c r="D820" s="61"/>
    </row>
    <row r="821" spans="1:4" ht="15.75" customHeight="1">
      <c r="A821" s="61"/>
      <c r="B821" s="61"/>
      <c r="C821" s="61"/>
      <c r="D821" s="61"/>
    </row>
    <row r="822" spans="1:4" ht="15.75" customHeight="1">
      <c r="A822" s="61"/>
      <c r="B822" s="61"/>
      <c r="C822" s="61"/>
      <c r="D822" s="61"/>
    </row>
    <row r="823" spans="1:4" ht="15.75" customHeight="1">
      <c r="A823" s="61"/>
      <c r="B823" s="61"/>
      <c r="C823" s="61"/>
      <c r="D823" s="61"/>
    </row>
    <row r="824" spans="1:4" ht="15.75" customHeight="1">
      <c r="A824" s="61"/>
      <c r="B824" s="61"/>
      <c r="C824" s="61"/>
      <c r="D824" s="61"/>
    </row>
    <row r="825" spans="1:4" ht="15.75" customHeight="1">
      <c r="A825" s="61"/>
      <c r="B825" s="61"/>
      <c r="C825" s="61"/>
      <c r="D825" s="61"/>
    </row>
    <row r="826" spans="1:4" ht="15.75" customHeight="1">
      <c r="A826" s="61"/>
      <c r="B826" s="61"/>
      <c r="C826" s="61"/>
      <c r="D826" s="61"/>
    </row>
    <row r="827" spans="1:4" ht="15.75" customHeight="1">
      <c r="A827" s="61"/>
      <c r="B827" s="61"/>
      <c r="C827" s="61"/>
      <c r="D827" s="61"/>
    </row>
    <row r="828" spans="1:4" ht="15.75" customHeight="1">
      <c r="A828" s="61"/>
      <c r="B828" s="61"/>
      <c r="C828" s="61"/>
      <c r="D828" s="61"/>
    </row>
    <row r="829" spans="1:4" ht="15.75" customHeight="1">
      <c r="A829" s="61"/>
      <c r="B829" s="61"/>
      <c r="C829" s="61"/>
      <c r="D829" s="61"/>
    </row>
    <row r="830" spans="1:4" ht="15.75" customHeight="1">
      <c r="A830" s="61"/>
      <c r="B830" s="61"/>
      <c r="C830" s="61"/>
      <c r="D830" s="61"/>
    </row>
    <row r="831" spans="1:4" ht="15.75" customHeight="1">
      <c r="A831" s="61"/>
      <c r="B831" s="61"/>
      <c r="C831" s="61"/>
      <c r="D831" s="61"/>
    </row>
    <row r="832" spans="1:4" ht="15.75" customHeight="1">
      <c r="A832" s="61"/>
      <c r="B832" s="61"/>
      <c r="C832" s="61"/>
      <c r="D832" s="61"/>
    </row>
    <row r="833" spans="1:4" ht="15.75" customHeight="1">
      <c r="A833" s="61"/>
      <c r="B833" s="61"/>
      <c r="C833" s="61"/>
      <c r="D833" s="61"/>
    </row>
    <row r="834" spans="1:4" ht="15.75" customHeight="1">
      <c r="A834" s="61"/>
      <c r="B834" s="61"/>
      <c r="C834" s="61"/>
      <c r="D834" s="61"/>
    </row>
    <row r="835" spans="1:4" ht="15.75" customHeight="1">
      <c r="A835" s="61"/>
      <c r="B835" s="61"/>
      <c r="C835" s="61"/>
      <c r="D835" s="61"/>
    </row>
    <row r="836" spans="1:4" ht="15.75" customHeight="1">
      <c r="A836" s="61"/>
      <c r="B836" s="61"/>
      <c r="C836" s="61"/>
      <c r="D836" s="61"/>
    </row>
    <row r="837" spans="1:4" ht="15.75" customHeight="1">
      <c r="A837" s="61"/>
      <c r="B837" s="61"/>
      <c r="C837" s="61"/>
      <c r="D837" s="61"/>
    </row>
    <row r="838" spans="1:4" ht="15.75" customHeight="1">
      <c r="A838" s="61"/>
      <c r="B838" s="61"/>
      <c r="C838" s="61"/>
      <c r="D838" s="61"/>
    </row>
    <row r="839" spans="1:4" ht="15.75" customHeight="1">
      <c r="A839" s="61"/>
      <c r="B839" s="61"/>
      <c r="C839" s="61"/>
      <c r="D839" s="61"/>
    </row>
    <row r="840" spans="1:4" ht="15.75" customHeight="1">
      <c r="A840" s="61"/>
      <c r="B840" s="61"/>
      <c r="C840" s="61"/>
      <c r="D840" s="61"/>
    </row>
    <row r="841" spans="1:4" ht="15.75" customHeight="1">
      <c r="A841" s="61"/>
      <c r="B841" s="61"/>
      <c r="C841" s="61"/>
      <c r="D841" s="61"/>
    </row>
    <row r="842" spans="1:4" ht="15.75" customHeight="1">
      <c r="A842" s="61"/>
      <c r="B842" s="61"/>
      <c r="C842" s="61"/>
      <c r="D842" s="61"/>
    </row>
    <row r="843" spans="1:4" ht="15.75" customHeight="1">
      <c r="A843" s="61"/>
      <c r="B843" s="61"/>
      <c r="C843" s="61"/>
      <c r="D843" s="61"/>
    </row>
    <row r="844" spans="1:4" ht="15.75" customHeight="1">
      <c r="A844" s="61"/>
      <c r="B844" s="61"/>
      <c r="C844" s="61"/>
      <c r="D844" s="61"/>
    </row>
    <row r="845" spans="1:4" ht="15.75" customHeight="1">
      <c r="A845" s="61"/>
      <c r="B845" s="61"/>
      <c r="C845" s="61"/>
      <c r="D845" s="61"/>
    </row>
    <row r="846" spans="1:4" ht="15.75" customHeight="1">
      <c r="A846" s="61"/>
      <c r="B846" s="61"/>
      <c r="C846" s="61"/>
      <c r="D846" s="61"/>
    </row>
    <row r="847" spans="1:4" ht="15.75" customHeight="1">
      <c r="A847" s="61"/>
      <c r="B847" s="61"/>
      <c r="C847" s="61"/>
      <c r="D847" s="61"/>
    </row>
    <row r="848" spans="1:4" ht="15.75" customHeight="1">
      <c r="A848" s="61"/>
      <c r="B848" s="61"/>
      <c r="C848" s="61"/>
      <c r="D848" s="61"/>
    </row>
    <row r="849" spans="1:4" ht="15.75" customHeight="1">
      <c r="A849" s="61"/>
      <c r="B849" s="61"/>
      <c r="C849" s="61"/>
      <c r="D849" s="61"/>
    </row>
    <row r="850" spans="1:4" ht="15.75" customHeight="1">
      <c r="A850" s="61"/>
      <c r="B850" s="61"/>
      <c r="C850" s="61"/>
      <c r="D850" s="61"/>
    </row>
    <row r="851" spans="1:4" ht="15.75" customHeight="1">
      <c r="A851" s="61"/>
      <c r="B851" s="61"/>
      <c r="C851" s="61"/>
      <c r="D851" s="61"/>
    </row>
    <row r="852" spans="1:4" ht="15.75" customHeight="1">
      <c r="A852" s="61"/>
      <c r="B852" s="61"/>
      <c r="C852" s="61"/>
      <c r="D852" s="61"/>
    </row>
    <row r="853" spans="1:4" ht="15.75" customHeight="1">
      <c r="A853" s="61"/>
      <c r="B853" s="61"/>
      <c r="C853" s="61"/>
      <c r="D853" s="61"/>
    </row>
    <row r="854" spans="1:4" ht="15.75" customHeight="1">
      <c r="A854" s="61"/>
      <c r="B854" s="61"/>
      <c r="C854" s="61"/>
      <c r="D854" s="61"/>
    </row>
    <row r="855" spans="1:4" ht="15.75" customHeight="1">
      <c r="A855" s="61"/>
      <c r="B855" s="61"/>
      <c r="C855" s="61"/>
      <c r="D855" s="61"/>
    </row>
    <row r="856" spans="1:4" ht="15.75" customHeight="1">
      <c r="A856" s="61"/>
      <c r="B856" s="61"/>
      <c r="C856" s="61"/>
      <c r="D856" s="61"/>
    </row>
    <row r="857" spans="1:4" ht="15.75" customHeight="1">
      <c r="A857" s="61"/>
      <c r="B857" s="61"/>
      <c r="C857" s="61"/>
      <c r="D857" s="61"/>
    </row>
    <row r="858" spans="1:4" ht="15.75" customHeight="1">
      <c r="A858" s="61"/>
      <c r="B858" s="61"/>
      <c r="C858" s="61"/>
      <c r="D858" s="61"/>
    </row>
    <row r="859" spans="1:4" ht="15.75" customHeight="1">
      <c r="A859" s="61"/>
      <c r="B859" s="61"/>
      <c r="C859" s="61"/>
      <c r="D859" s="61"/>
    </row>
    <row r="860" spans="1:4" ht="15.75" customHeight="1">
      <c r="A860" s="61"/>
      <c r="B860" s="61"/>
      <c r="C860" s="61"/>
      <c r="D860" s="61"/>
    </row>
    <row r="861" spans="1:4" ht="15.75" customHeight="1">
      <c r="A861" s="61"/>
      <c r="B861" s="61"/>
      <c r="C861" s="61"/>
      <c r="D861" s="61"/>
    </row>
    <row r="862" spans="1:4" ht="15.75" customHeight="1">
      <c r="A862" s="61"/>
      <c r="B862" s="61"/>
      <c r="C862" s="61"/>
      <c r="D862" s="61"/>
    </row>
    <row r="863" spans="1:4" ht="15.75" customHeight="1">
      <c r="A863" s="61"/>
      <c r="B863" s="61"/>
      <c r="C863" s="61"/>
      <c r="D863" s="61"/>
    </row>
    <row r="864" spans="1:4" ht="15.75" customHeight="1">
      <c r="A864" s="61"/>
      <c r="B864" s="61"/>
      <c r="C864" s="61"/>
      <c r="D864" s="61"/>
    </row>
    <row r="865" spans="1:4" ht="15.75" customHeight="1">
      <c r="A865" s="61"/>
      <c r="B865" s="61"/>
      <c r="C865" s="61"/>
      <c r="D865" s="61"/>
    </row>
    <row r="866" spans="1:4" ht="15.75" customHeight="1">
      <c r="A866" s="61"/>
      <c r="B866" s="61"/>
      <c r="C866" s="61"/>
      <c r="D866" s="61"/>
    </row>
    <row r="867" spans="1:4" ht="15.75" customHeight="1">
      <c r="A867" s="61"/>
      <c r="B867" s="61"/>
      <c r="C867" s="61"/>
      <c r="D867" s="61"/>
    </row>
    <row r="868" spans="1:4" ht="15.75" customHeight="1">
      <c r="A868" s="61"/>
      <c r="B868" s="61"/>
      <c r="C868" s="61"/>
      <c r="D868" s="61"/>
    </row>
    <row r="869" spans="1:4" ht="15.75" customHeight="1">
      <c r="A869" s="61"/>
      <c r="B869" s="61"/>
      <c r="C869" s="61"/>
      <c r="D869" s="61"/>
    </row>
    <row r="870" spans="1:4" ht="15.75" customHeight="1">
      <c r="A870" s="61"/>
      <c r="B870" s="61"/>
      <c r="C870" s="61"/>
      <c r="D870" s="61"/>
    </row>
    <row r="871" spans="1:4" ht="15.75" customHeight="1">
      <c r="A871" s="61"/>
      <c r="B871" s="61"/>
      <c r="C871" s="61"/>
      <c r="D871" s="61"/>
    </row>
    <row r="872" spans="1:4" ht="15.75" customHeight="1">
      <c r="A872" s="61"/>
      <c r="B872" s="61"/>
      <c r="C872" s="61"/>
      <c r="D872" s="61"/>
    </row>
    <row r="873" spans="1:4" ht="15.75" customHeight="1">
      <c r="A873" s="61"/>
      <c r="B873" s="61"/>
      <c r="C873" s="61"/>
      <c r="D873" s="61"/>
    </row>
    <row r="874" spans="1:4" ht="15.75" customHeight="1">
      <c r="A874" s="61"/>
      <c r="B874" s="61"/>
      <c r="C874" s="61"/>
      <c r="D874" s="61"/>
    </row>
    <row r="875" spans="1:4" ht="15.75" customHeight="1">
      <c r="A875" s="61"/>
      <c r="B875" s="61"/>
      <c r="C875" s="61"/>
      <c r="D875" s="61"/>
    </row>
    <row r="876" spans="1:4" ht="15.75" customHeight="1">
      <c r="A876" s="61"/>
      <c r="B876" s="61"/>
      <c r="C876" s="61"/>
      <c r="D876" s="61"/>
    </row>
    <row r="877" spans="1:4" ht="15.75" customHeight="1">
      <c r="A877" s="61"/>
      <c r="B877" s="61"/>
      <c r="C877" s="61"/>
      <c r="D877" s="61"/>
    </row>
    <row r="878" spans="1:4" ht="15.75" customHeight="1">
      <c r="A878" s="61"/>
      <c r="B878" s="61"/>
      <c r="C878" s="61"/>
      <c r="D878" s="61"/>
    </row>
    <row r="879" spans="1:4" ht="15.75" customHeight="1">
      <c r="A879" s="61"/>
      <c r="B879" s="61"/>
      <c r="C879" s="61"/>
      <c r="D879" s="61"/>
    </row>
    <row r="880" spans="1:4" ht="15.75" customHeight="1">
      <c r="A880" s="61"/>
      <c r="B880" s="61"/>
      <c r="C880" s="61"/>
      <c r="D880" s="61"/>
    </row>
    <row r="881" spans="1:4" ht="15.75" customHeight="1">
      <c r="A881" s="61"/>
      <c r="B881" s="61"/>
      <c r="C881" s="61"/>
      <c r="D881" s="61"/>
    </row>
    <row r="882" spans="1:4" ht="15.75" customHeight="1">
      <c r="A882" s="61"/>
      <c r="B882" s="61"/>
      <c r="C882" s="61"/>
      <c r="D882" s="61"/>
    </row>
    <row r="883" spans="1:4" ht="15.75" customHeight="1">
      <c r="A883" s="61"/>
      <c r="B883" s="61"/>
      <c r="C883" s="61"/>
      <c r="D883" s="61"/>
    </row>
    <row r="884" spans="1:4" ht="15.75" customHeight="1">
      <c r="A884" s="61"/>
      <c r="B884" s="61"/>
      <c r="C884" s="61"/>
      <c r="D884" s="61"/>
    </row>
    <row r="885" spans="1:4" ht="15.75" customHeight="1">
      <c r="A885" s="61"/>
      <c r="B885" s="61"/>
      <c r="C885" s="61"/>
      <c r="D885" s="61"/>
    </row>
    <row r="886" spans="1:4" ht="15.75" customHeight="1">
      <c r="A886" s="61"/>
      <c r="B886" s="61"/>
      <c r="C886" s="61"/>
      <c r="D886" s="61"/>
    </row>
    <row r="887" spans="1:4" ht="15.75" customHeight="1">
      <c r="A887" s="61"/>
      <c r="B887" s="61"/>
      <c r="C887" s="61"/>
      <c r="D887" s="61"/>
    </row>
    <row r="888" spans="1:4" ht="15.75" customHeight="1">
      <c r="A888" s="61"/>
      <c r="B888" s="61"/>
      <c r="C888" s="61"/>
      <c r="D888" s="61"/>
    </row>
    <row r="889" spans="1:4" ht="15.75" customHeight="1">
      <c r="A889" s="61"/>
      <c r="B889" s="61"/>
      <c r="C889" s="61"/>
      <c r="D889" s="61"/>
    </row>
    <row r="890" spans="1:4" ht="15.75" customHeight="1">
      <c r="A890" s="61"/>
      <c r="B890" s="61"/>
      <c r="C890" s="61"/>
      <c r="D890" s="61"/>
    </row>
    <row r="891" spans="1:4" ht="15.75" customHeight="1">
      <c r="A891" s="61"/>
      <c r="B891" s="61"/>
      <c r="C891" s="61"/>
      <c r="D891" s="61"/>
    </row>
    <row r="892" spans="1:4" ht="15.75" customHeight="1">
      <c r="A892" s="61"/>
      <c r="B892" s="61"/>
      <c r="C892" s="61"/>
      <c r="D892" s="61"/>
    </row>
    <row r="893" spans="1:4" ht="15.75" customHeight="1">
      <c r="A893" s="61"/>
      <c r="B893" s="61"/>
      <c r="C893" s="61"/>
      <c r="D893" s="61"/>
    </row>
    <row r="894" spans="1:4" ht="15.75" customHeight="1">
      <c r="A894" s="61"/>
      <c r="B894" s="61"/>
      <c r="C894" s="61"/>
      <c r="D894" s="61"/>
    </row>
    <row r="895" spans="1:4" ht="15.75" customHeight="1">
      <c r="A895" s="61"/>
      <c r="B895" s="61"/>
      <c r="C895" s="61"/>
      <c r="D895" s="61"/>
    </row>
    <row r="896" spans="1:4" ht="15.75" customHeight="1">
      <c r="A896" s="61"/>
      <c r="B896" s="61"/>
      <c r="C896" s="61"/>
      <c r="D896" s="61"/>
    </row>
    <row r="897" spans="1:4" ht="15.75" customHeight="1">
      <c r="A897" s="61"/>
      <c r="B897" s="61"/>
      <c r="C897" s="61"/>
      <c r="D897" s="61"/>
    </row>
    <row r="898" spans="1:4" ht="15.75" customHeight="1">
      <c r="A898" s="61"/>
      <c r="B898" s="61"/>
      <c r="C898" s="61"/>
      <c r="D898" s="61"/>
    </row>
    <row r="899" spans="1:4" ht="15.75" customHeight="1">
      <c r="A899" s="61"/>
      <c r="B899" s="61"/>
      <c r="C899" s="61"/>
      <c r="D899" s="61"/>
    </row>
    <row r="900" spans="1:4" ht="15.75" customHeight="1">
      <c r="A900" s="61"/>
      <c r="B900" s="61"/>
      <c r="C900" s="61"/>
      <c r="D900" s="61"/>
    </row>
    <row r="901" spans="1:4" ht="15.75" customHeight="1">
      <c r="A901" s="61"/>
      <c r="B901" s="61"/>
      <c r="C901" s="61"/>
      <c r="D901" s="61"/>
    </row>
    <row r="902" spans="1:4" ht="15.75" customHeight="1">
      <c r="A902" s="61"/>
      <c r="B902" s="61"/>
      <c r="C902" s="61"/>
      <c r="D902" s="61"/>
    </row>
    <row r="903" spans="1:4" ht="15.75" customHeight="1">
      <c r="A903" s="61"/>
      <c r="B903" s="61"/>
      <c r="C903" s="61"/>
      <c r="D903" s="61"/>
    </row>
    <row r="904" spans="1:4" ht="15.75" customHeight="1">
      <c r="A904" s="61"/>
      <c r="B904" s="61"/>
      <c r="C904" s="61"/>
      <c r="D904" s="61"/>
    </row>
    <row r="905" spans="1:4" ht="15.75" customHeight="1">
      <c r="A905" s="61"/>
      <c r="B905" s="61"/>
      <c r="C905" s="61"/>
      <c r="D905" s="61"/>
    </row>
    <row r="906" spans="1:4" ht="15.75" customHeight="1">
      <c r="A906" s="61"/>
      <c r="B906" s="61"/>
      <c r="C906" s="61"/>
      <c r="D906" s="61"/>
    </row>
    <row r="907" spans="1:4" ht="15.75" customHeight="1">
      <c r="A907" s="61"/>
      <c r="B907" s="61"/>
      <c r="C907" s="61"/>
      <c r="D907" s="61"/>
    </row>
    <row r="908" spans="1:4" ht="15.75" customHeight="1">
      <c r="A908" s="61"/>
      <c r="B908" s="61"/>
      <c r="C908" s="61"/>
      <c r="D908" s="61"/>
    </row>
    <row r="909" spans="1:4" ht="15.75" customHeight="1">
      <c r="A909" s="61"/>
      <c r="B909" s="61"/>
      <c r="C909" s="61"/>
      <c r="D909" s="61"/>
    </row>
    <row r="910" spans="1:4" ht="15.75" customHeight="1">
      <c r="A910" s="61"/>
      <c r="B910" s="61"/>
      <c r="C910" s="61"/>
      <c r="D910" s="61"/>
    </row>
    <row r="911" spans="1:4" ht="15.75" customHeight="1">
      <c r="A911" s="61"/>
      <c r="B911" s="61"/>
      <c r="C911" s="61"/>
      <c r="D911" s="61"/>
    </row>
    <row r="912" spans="1:4" ht="15.75" customHeight="1">
      <c r="A912" s="61"/>
      <c r="B912" s="61"/>
      <c r="C912" s="61"/>
      <c r="D912" s="61"/>
    </row>
    <row r="913" spans="1:4" ht="15.75" customHeight="1">
      <c r="A913" s="61"/>
      <c r="B913" s="61"/>
      <c r="C913" s="61"/>
      <c r="D913" s="61"/>
    </row>
    <row r="914" spans="1:4" ht="15.75" customHeight="1">
      <c r="A914" s="61"/>
      <c r="B914" s="61"/>
      <c r="C914" s="61"/>
      <c r="D914" s="61"/>
    </row>
    <row r="915" spans="1:4" ht="15.75" customHeight="1">
      <c r="A915" s="61"/>
      <c r="B915" s="61"/>
      <c r="C915" s="61"/>
      <c r="D915" s="61"/>
    </row>
    <row r="916" spans="1:4" ht="15.75" customHeight="1">
      <c r="A916" s="61"/>
      <c r="B916" s="61"/>
      <c r="C916" s="61"/>
      <c r="D916" s="61"/>
    </row>
    <row r="917" spans="1:4" ht="15.75" customHeight="1">
      <c r="A917" s="61"/>
      <c r="B917" s="61"/>
      <c r="C917" s="61"/>
      <c r="D917" s="61"/>
    </row>
    <row r="918" spans="1:4" ht="15.75" customHeight="1">
      <c r="A918" s="61"/>
      <c r="B918" s="61"/>
      <c r="C918" s="61"/>
      <c r="D918" s="61"/>
    </row>
    <row r="919" spans="1:4" ht="15.75" customHeight="1">
      <c r="A919" s="61"/>
      <c r="B919" s="61"/>
      <c r="C919" s="61"/>
      <c r="D919" s="61"/>
    </row>
    <row r="920" spans="1:4" ht="15.75" customHeight="1">
      <c r="A920" s="61"/>
      <c r="B920" s="61"/>
      <c r="C920" s="61"/>
      <c r="D920" s="61"/>
    </row>
    <row r="921" spans="1:4" ht="15.75" customHeight="1">
      <c r="A921" s="61"/>
      <c r="B921" s="61"/>
      <c r="C921" s="61"/>
      <c r="D921" s="61"/>
    </row>
    <row r="922" spans="1:4" ht="15.75" customHeight="1">
      <c r="A922" s="61"/>
      <c r="B922" s="61"/>
      <c r="C922" s="61"/>
      <c r="D922" s="61"/>
    </row>
    <row r="923" spans="1:4" ht="15.75" customHeight="1">
      <c r="A923" s="61"/>
      <c r="B923" s="61"/>
      <c r="C923" s="61"/>
      <c r="D923" s="61"/>
    </row>
    <row r="924" spans="1:4" ht="15.75" customHeight="1">
      <c r="A924" s="61"/>
      <c r="B924" s="61"/>
      <c r="C924" s="61"/>
      <c r="D924" s="61"/>
    </row>
    <row r="925" spans="1:4" ht="15.75" customHeight="1">
      <c r="A925" s="61"/>
      <c r="B925" s="61"/>
      <c r="C925" s="61"/>
      <c r="D925" s="61"/>
    </row>
    <row r="926" spans="1:4" ht="15.75" customHeight="1">
      <c r="A926" s="61"/>
      <c r="B926" s="61"/>
      <c r="C926" s="61"/>
      <c r="D926" s="61"/>
    </row>
    <row r="927" spans="1:4" ht="15.75" customHeight="1">
      <c r="A927" s="61"/>
      <c r="B927" s="61"/>
      <c r="C927" s="61"/>
      <c r="D927" s="61"/>
    </row>
    <row r="928" spans="1:4" ht="15.75" customHeight="1">
      <c r="A928" s="61"/>
      <c r="B928" s="61"/>
      <c r="C928" s="61"/>
      <c r="D928" s="61"/>
    </row>
    <row r="929" spans="1:4" ht="15.75" customHeight="1">
      <c r="A929" s="61"/>
      <c r="B929" s="61"/>
      <c r="C929" s="61"/>
      <c r="D929" s="61"/>
    </row>
    <row r="930" spans="1:4" ht="15.75" customHeight="1">
      <c r="A930" s="61"/>
      <c r="B930" s="61"/>
      <c r="C930" s="61"/>
      <c r="D930" s="61"/>
    </row>
    <row r="931" spans="1:4" ht="15.75" customHeight="1">
      <c r="A931" s="61"/>
      <c r="B931" s="61"/>
      <c r="C931" s="61"/>
      <c r="D931" s="61"/>
    </row>
    <row r="932" spans="1:4" ht="15.75" customHeight="1">
      <c r="A932" s="61"/>
      <c r="B932" s="61"/>
      <c r="C932" s="61"/>
      <c r="D932" s="61"/>
    </row>
    <row r="933" spans="1:4" ht="15.75" customHeight="1">
      <c r="A933" s="61"/>
      <c r="B933" s="61"/>
      <c r="C933" s="61"/>
      <c r="D933" s="61"/>
    </row>
    <row r="934" spans="1:4" ht="15.75" customHeight="1">
      <c r="A934" s="61"/>
      <c r="B934" s="61"/>
      <c r="C934" s="61"/>
      <c r="D934" s="61"/>
    </row>
    <row r="935" spans="1:4" ht="15.75" customHeight="1">
      <c r="A935" s="61"/>
      <c r="B935" s="61"/>
      <c r="C935" s="61"/>
      <c r="D935" s="61"/>
    </row>
    <row r="936" spans="1:4" ht="15.75" customHeight="1">
      <c r="A936" s="61"/>
      <c r="B936" s="61"/>
      <c r="C936" s="61"/>
      <c r="D936" s="61"/>
    </row>
    <row r="937" spans="1:4" ht="15.75" customHeight="1">
      <c r="A937" s="61"/>
      <c r="B937" s="61"/>
      <c r="C937" s="61"/>
      <c r="D937" s="61"/>
    </row>
    <row r="938" spans="1:4" ht="15.75" customHeight="1">
      <c r="A938" s="61"/>
      <c r="B938" s="61"/>
      <c r="C938" s="61"/>
      <c r="D938" s="61"/>
    </row>
    <row r="939" spans="1:4" ht="15.75" customHeight="1">
      <c r="A939" s="61"/>
      <c r="B939" s="61"/>
      <c r="C939" s="61"/>
      <c r="D939" s="61"/>
    </row>
    <row r="940" spans="1:4" ht="15.75" customHeight="1">
      <c r="A940" s="61"/>
      <c r="B940" s="61"/>
      <c r="C940" s="61"/>
      <c r="D940" s="61"/>
    </row>
    <row r="941" spans="1:4" ht="15.75" customHeight="1">
      <c r="A941" s="61"/>
      <c r="B941" s="61"/>
      <c r="C941" s="61"/>
      <c r="D941" s="61"/>
    </row>
    <row r="942" spans="1:4" ht="15.75" customHeight="1">
      <c r="A942" s="61"/>
      <c r="B942" s="61"/>
      <c r="C942" s="61"/>
      <c r="D942" s="61"/>
    </row>
    <row r="943" spans="1:4" ht="15.75" customHeight="1">
      <c r="A943" s="61"/>
      <c r="B943" s="61"/>
      <c r="C943" s="61"/>
      <c r="D943" s="61"/>
    </row>
    <row r="944" spans="1:4" ht="15.75" customHeight="1">
      <c r="A944" s="61"/>
      <c r="B944" s="61"/>
      <c r="C944" s="61"/>
      <c r="D944" s="61"/>
    </row>
    <row r="945" spans="1:4" ht="15.75" customHeight="1">
      <c r="A945" s="61"/>
      <c r="B945" s="61"/>
      <c r="C945" s="61"/>
      <c r="D945" s="61"/>
    </row>
    <row r="946" spans="1:4" ht="15.75" customHeight="1">
      <c r="A946" s="61"/>
      <c r="B946" s="61"/>
      <c r="C946" s="61"/>
      <c r="D946" s="61"/>
    </row>
    <row r="947" spans="1:4" ht="15.75" customHeight="1">
      <c r="A947" s="61"/>
      <c r="B947" s="61"/>
      <c r="C947" s="61"/>
      <c r="D947" s="61"/>
    </row>
    <row r="948" spans="1:4" ht="15.75" customHeight="1">
      <c r="A948" s="61"/>
      <c r="B948" s="61"/>
      <c r="C948" s="61"/>
      <c r="D948" s="61"/>
    </row>
    <row r="949" spans="1:4" ht="15.75" customHeight="1">
      <c r="A949" s="61"/>
      <c r="B949" s="61"/>
      <c r="C949" s="61"/>
      <c r="D949" s="61"/>
    </row>
    <row r="950" spans="1:4" ht="15.75" customHeight="1">
      <c r="A950" s="61"/>
      <c r="B950" s="61"/>
      <c r="C950" s="61"/>
      <c r="D950" s="61"/>
    </row>
    <row r="951" spans="1:4" ht="15.75" customHeight="1">
      <c r="A951" s="61"/>
      <c r="B951" s="61"/>
      <c r="C951" s="61"/>
      <c r="D951" s="61"/>
    </row>
    <row r="952" spans="1:4" ht="15.75" customHeight="1">
      <c r="A952" s="61"/>
      <c r="B952" s="61"/>
      <c r="C952" s="61"/>
      <c r="D952" s="61"/>
    </row>
  </sheetData>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9056C-6C74-4442-9755-8316E878940A}">
  <sheetPr codeName="Sheet19">
    <tabColor theme="1"/>
    <pageSetUpPr fitToPage="1"/>
  </sheetPr>
  <dimension ref="A1:CW952"/>
  <sheetViews>
    <sheetView showGridLines="0" zoomScaleNormal="100" workbookViewId="0">
      <pane ySplit="10" topLeftCell="A11" activePane="bottomLeft" state="frozen"/>
      <selection pane="bottomLeft"/>
    </sheetView>
  </sheetViews>
  <sheetFormatPr baseColWidth="10" defaultColWidth="11.28515625" defaultRowHeight="15" customHeight="1"/>
  <cols>
    <col min="1" max="1" width="4.7109375" style="185" customWidth="1"/>
    <col min="2" max="2" width="3.28515625" style="185" customWidth="1"/>
    <col min="3" max="3" width="12.85546875" style="185" customWidth="1"/>
    <col min="4" max="4" width="3.28515625" style="185" customWidth="1"/>
    <col min="5" max="9" width="15.7109375" style="185" customWidth="1"/>
    <col min="10" max="10" width="2.7109375" style="185" customWidth="1"/>
    <col min="11" max="19" width="15.28515625" style="185" customWidth="1"/>
    <col min="20" max="16384" width="11.28515625" style="185"/>
  </cols>
  <sheetData>
    <row r="1" spans="1:101" ht="15.75" customHeight="1">
      <c r="A1" s="61"/>
      <c r="B1" s="61"/>
      <c r="C1" s="62"/>
      <c r="D1" s="61"/>
      <c r="E1" s="64"/>
      <c r="F1" s="64"/>
      <c r="G1" s="61"/>
      <c r="H1" s="61"/>
      <c r="I1" s="61"/>
      <c r="J1" s="61"/>
      <c r="K1" s="61"/>
      <c r="L1" s="61"/>
      <c r="M1" s="61"/>
      <c r="N1" s="61"/>
      <c r="O1" s="61"/>
      <c r="P1" s="61"/>
      <c r="Q1" s="61"/>
      <c r="R1" s="61"/>
      <c r="S1" s="63"/>
    </row>
    <row r="2" spans="1:101" ht="26">
      <c r="A2" s="61"/>
      <c r="B2" s="61"/>
      <c r="C2" s="112" t="s">
        <v>214</v>
      </c>
      <c r="D2" s="61"/>
      <c r="E2" s="64"/>
      <c r="F2" s="64"/>
      <c r="G2" s="61"/>
      <c r="H2" s="61"/>
      <c r="I2" s="61"/>
      <c r="J2" s="61"/>
      <c r="K2" s="61"/>
      <c r="L2" s="61"/>
      <c r="M2" s="61"/>
      <c r="N2" s="61"/>
      <c r="O2" s="61"/>
      <c r="P2" s="61"/>
      <c r="Q2" s="61"/>
      <c r="R2" s="61"/>
      <c r="S2" s="63"/>
    </row>
    <row r="3" spans="1:101" ht="16">
      <c r="A3" s="234"/>
      <c r="B3" s="234"/>
      <c r="C3" s="235" t="str">
        <f>Cover!$B$4</f>
        <v>[Insert Company Name]</v>
      </c>
      <c r="D3" s="234"/>
      <c r="E3" s="236"/>
      <c r="F3" s="236"/>
      <c r="G3" s="234"/>
      <c r="H3" s="234"/>
      <c r="I3" s="234"/>
      <c r="J3" s="234"/>
      <c r="K3" s="234"/>
      <c r="L3" s="234"/>
      <c r="M3" s="234"/>
      <c r="N3" s="234"/>
      <c r="O3" s="234"/>
      <c r="P3" s="234"/>
      <c r="Q3" s="234"/>
      <c r="R3" s="234"/>
      <c r="S3" s="234"/>
      <c r="T3" s="235"/>
      <c r="U3" s="236"/>
      <c r="V3" s="236"/>
      <c r="W3" s="234"/>
      <c r="X3" s="234"/>
      <c r="Y3" s="234"/>
      <c r="Z3" s="234"/>
      <c r="AA3" s="234"/>
      <c r="AB3" s="234"/>
      <c r="AC3" s="234"/>
      <c r="AD3" s="234"/>
      <c r="AE3" s="234"/>
      <c r="AF3" s="234"/>
      <c r="AG3" s="234"/>
      <c r="AH3" s="234"/>
      <c r="AI3" s="234"/>
      <c r="AJ3" s="235"/>
      <c r="AK3" s="236"/>
      <c r="AL3" s="236"/>
      <c r="AM3" s="234"/>
      <c r="AN3" s="234"/>
      <c r="AO3" s="234"/>
      <c r="AP3" s="234"/>
      <c r="AQ3" s="234"/>
      <c r="AR3" s="234"/>
      <c r="AS3" s="234"/>
      <c r="AT3" s="234"/>
      <c r="AU3" s="234"/>
      <c r="AV3" s="234"/>
      <c r="AW3" s="234"/>
      <c r="AX3" s="234"/>
      <c r="AY3" s="234"/>
      <c r="AZ3" s="235"/>
      <c r="BA3" s="236"/>
      <c r="BB3" s="234"/>
      <c r="BC3" s="234"/>
      <c r="BD3" s="234"/>
      <c r="BE3" s="234"/>
      <c r="BF3" s="234"/>
      <c r="BG3" s="234"/>
      <c r="BH3" s="234"/>
      <c r="BI3" s="234"/>
      <c r="BJ3" s="234"/>
      <c r="BK3" s="234"/>
      <c r="BL3" s="234"/>
      <c r="BM3" s="234"/>
      <c r="BN3" s="234"/>
      <c r="BO3" s="234"/>
      <c r="BP3" s="235"/>
      <c r="BQ3" s="234"/>
      <c r="BR3" s="234"/>
      <c r="BS3" s="234"/>
      <c r="BT3" s="234"/>
      <c r="BU3" s="234"/>
      <c r="BV3" s="234"/>
      <c r="BW3" s="234"/>
      <c r="BX3" s="234"/>
      <c r="BY3" s="234"/>
      <c r="BZ3" s="234"/>
      <c r="CA3" s="234"/>
      <c r="CB3" s="234"/>
      <c r="CC3" s="234"/>
      <c r="CD3" s="234"/>
      <c r="CE3" s="234"/>
      <c r="CF3" s="235"/>
      <c r="CG3" s="234"/>
      <c r="CH3" s="234"/>
      <c r="CI3" s="234"/>
      <c r="CJ3" s="234"/>
      <c r="CK3" s="234"/>
      <c r="CL3" s="4"/>
      <c r="CM3" s="4"/>
      <c r="CN3" s="4"/>
      <c r="CO3" s="4"/>
      <c r="CP3" s="4"/>
      <c r="CQ3" s="4"/>
      <c r="CR3" s="4"/>
      <c r="CS3" s="4"/>
      <c r="CT3" s="4"/>
      <c r="CU3" s="4"/>
      <c r="CV3" s="4"/>
      <c r="CW3" s="4"/>
    </row>
    <row r="4" spans="1:101" ht="16">
      <c r="A4" s="234"/>
      <c r="B4" s="234"/>
      <c r="C4" s="236" t="s">
        <v>11</v>
      </c>
      <c r="D4" s="234"/>
      <c r="E4" s="236"/>
      <c r="F4" s="236"/>
      <c r="G4" s="234"/>
      <c r="H4" s="234"/>
      <c r="I4" s="234"/>
      <c r="J4" s="234"/>
      <c r="K4" s="234"/>
      <c r="L4" s="234"/>
      <c r="M4" s="234"/>
      <c r="N4" s="234"/>
      <c r="O4" s="234"/>
      <c r="P4" s="234"/>
      <c r="Q4" s="234"/>
      <c r="R4" s="234"/>
      <c r="S4" s="234"/>
      <c r="T4" s="235"/>
      <c r="U4" s="236"/>
      <c r="V4" s="236"/>
      <c r="W4" s="234"/>
      <c r="X4" s="234"/>
      <c r="Y4" s="234"/>
      <c r="Z4" s="234"/>
      <c r="AA4" s="234"/>
      <c r="AB4" s="234"/>
      <c r="AC4" s="234"/>
      <c r="AD4" s="234"/>
      <c r="AE4" s="234"/>
      <c r="AF4" s="234"/>
      <c r="AG4" s="234"/>
      <c r="AH4" s="234"/>
      <c r="AI4" s="234"/>
      <c r="AJ4" s="235"/>
      <c r="AK4" s="236"/>
      <c r="AL4" s="236"/>
      <c r="AM4" s="234"/>
      <c r="AN4" s="234"/>
      <c r="AO4" s="234"/>
      <c r="AP4" s="234"/>
      <c r="AQ4" s="234"/>
      <c r="AR4" s="234"/>
      <c r="AS4" s="234"/>
      <c r="AT4" s="234"/>
      <c r="AU4" s="234"/>
      <c r="AV4" s="234"/>
      <c r="AW4" s="234"/>
      <c r="AX4" s="234"/>
      <c r="AY4" s="234"/>
      <c r="AZ4" s="235"/>
      <c r="BA4" s="236"/>
      <c r="BB4" s="234"/>
      <c r="BC4" s="234"/>
      <c r="BD4" s="234"/>
      <c r="BE4" s="234"/>
      <c r="BF4" s="234"/>
      <c r="BG4" s="234"/>
      <c r="BH4" s="234"/>
      <c r="BI4" s="234"/>
      <c r="BJ4" s="234"/>
      <c r="BK4" s="234"/>
      <c r="BL4" s="234"/>
      <c r="BM4" s="234"/>
      <c r="BN4" s="234"/>
      <c r="BO4" s="234"/>
      <c r="BP4" s="235"/>
      <c r="BQ4" s="234"/>
      <c r="BR4" s="234"/>
      <c r="BS4" s="234"/>
      <c r="BT4" s="234"/>
      <c r="BU4" s="234"/>
      <c r="BV4" s="234"/>
      <c r="BW4" s="234"/>
      <c r="BX4" s="234"/>
      <c r="BY4" s="234"/>
      <c r="BZ4" s="234"/>
      <c r="CA4" s="234"/>
      <c r="CB4" s="234"/>
      <c r="CC4" s="234"/>
      <c r="CD4" s="234"/>
      <c r="CE4" s="234"/>
      <c r="CF4" s="235"/>
      <c r="CG4" s="234"/>
      <c r="CH4" s="234"/>
      <c r="CI4" s="234"/>
      <c r="CJ4" s="234"/>
      <c r="CK4" s="234"/>
      <c r="CL4" s="4"/>
      <c r="CM4" s="4"/>
      <c r="CN4" s="4"/>
      <c r="CO4" s="4"/>
      <c r="CP4" s="4"/>
      <c r="CQ4" s="4"/>
      <c r="CR4" s="4"/>
      <c r="CS4" s="4"/>
      <c r="CT4" s="4"/>
      <c r="CU4" s="4"/>
      <c r="CV4" s="4"/>
      <c r="CW4" s="4"/>
    </row>
    <row r="5" spans="1:101" ht="7" customHeight="1">
      <c r="A5" s="61"/>
      <c r="B5" s="61"/>
      <c r="C5" s="62"/>
      <c r="D5" s="61"/>
      <c r="E5" s="64"/>
      <c r="F5" s="64"/>
      <c r="G5" s="61"/>
      <c r="H5" s="61"/>
      <c r="I5" s="61"/>
      <c r="J5" s="61"/>
      <c r="K5" s="61"/>
      <c r="L5" s="61"/>
      <c r="M5" s="61"/>
      <c r="N5" s="61"/>
      <c r="O5" s="61"/>
      <c r="P5" s="61"/>
      <c r="Q5" s="61"/>
      <c r="R5" s="61"/>
      <c r="S5" s="61"/>
      <c r="T5" s="63"/>
      <c r="U5" s="64"/>
      <c r="V5" s="64"/>
      <c r="W5" s="61"/>
      <c r="X5" s="61"/>
      <c r="Y5" s="61"/>
      <c r="Z5" s="61"/>
      <c r="AA5" s="61"/>
      <c r="AB5" s="61"/>
      <c r="AC5" s="61"/>
      <c r="AD5" s="61"/>
      <c r="AE5" s="61"/>
      <c r="AF5" s="61"/>
      <c r="AG5" s="61"/>
      <c r="AH5" s="61"/>
      <c r="AI5" s="61"/>
      <c r="AJ5" s="63"/>
      <c r="AK5" s="64"/>
      <c r="AL5" s="64"/>
      <c r="AM5" s="61"/>
      <c r="AN5" s="61"/>
      <c r="AO5" s="61"/>
      <c r="AP5" s="61"/>
      <c r="AQ5" s="61"/>
      <c r="AR5" s="61"/>
      <c r="AS5" s="61"/>
      <c r="AT5" s="61"/>
      <c r="AU5" s="61"/>
      <c r="AV5" s="61"/>
      <c r="AW5" s="61"/>
      <c r="AX5" s="61"/>
      <c r="AY5" s="61"/>
      <c r="AZ5" s="63"/>
      <c r="BA5" s="64"/>
      <c r="BB5" s="61"/>
      <c r="BC5" s="61"/>
      <c r="BD5" s="61"/>
      <c r="BE5" s="61"/>
      <c r="BF5" s="61"/>
      <c r="BG5" s="61"/>
      <c r="BH5" s="61"/>
      <c r="BI5" s="61"/>
      <c r="BJ5" s="61"/>
      <c r="BK5" s="61"/>
      <c r="BL5" s="61"/>
      <c r="BM5" s="61"/>
      <c r="BN5" s="61"/>
      <c r="BO5" s="61"/>
      <c r="BP5" s="63"/>
      <c r="BQ5" s="61"/>
      <c r="BR5" s="61"/>
      <c r="BS5" s="61"/>
      <c r="BT5" s="61"/>
      <c r="BU5" s="61"/>
      <c r="BV5" s="61"/>
      <c r="BW5" s="61"/>
      <c r="BX5" s="61"/>
      <c r="BY5" s="61"/>
      <c r="BZ5" s="61"/>
      <c r="CA5" s="61"/>
      <c r="CB5" s="61"/>
      <c r="CC5" s="61"/>
      <c r="CD5" s="61"/>
      <c r="CE5" s="61"/>
      <c r="CF5" s="63"/>
      <c r="CG5" s="61"/>
      <c r="CH5" s="61"/>
      <c r="CI5" s="61"/>
      <c r="CJ5" s="61"/>
      <c r="CK5" s="61"/>
      <c r="CL5" s="4"/>
      <c r="CM5" s="4"/>
      <c r="CN5" s="4"/>
      <c r="CO5" s="4"/>
      <c r="CP5" s="4"/>
      <c r="CQ5" s="4"/>
      <c r="CR5" s="4"/>
      <c r="CS5" s="4"/>
      <c r="CT5" s="4"/>
      <c r="CU5" s="4"/>
      <c r="CV5" s="4"/>
      <c r="CW5" s="4"/>
    </row>
    <row r="6" spans="1:101" ht="15.75" customHeight="1">
      <c r="A6" s="61"/>
      <c r="B6" s="61"/>
      <c r="C6" s="65"/>
      <c r="D6" s="66"/>
      <c r="E6" s="66"/>
      <c r="F6" s="66"/>
      <c r="G6" s="66"/>
      <c r="H6" s="66"/>
      <c r="I6" s="66"/>
      <c r="J6" s="66"/>
      <c r="K6" s="66"/>
      <c r="L6" s="66"/>
      <c r="M6" s="66"/>
      <c r="N6" s="66"/>
      <c r="O6" s="66"/>
      <c r="P6" s="66"/>
      <c r="Q6" s="66"/>
      <c r="R6" s="66"/>
      <c r="S6" s="66"/>
    </row>
    <row r="7" spans="1:101" ht="15.75" customHeight="1">
      <c r="A7" s="61"/>
      <c r="B7" s="61"/>
      <c r="C7" s="67"/>
      <c r="D7" s="68"/>
      <c r="E7" s="68"/>
      <c r="F7" s="68"/>
      <c r="G7" s="68"/>
      <c r="H7" s="68"/>
      <c r="I7" s="68"/>
      <c r="J7" s="68"/>
      <c r="K7" s="68"/>
      <c r="L7" s="68"/>
      <c r="M7" s="68"/>
      <c r="N7" s="68"/>
      <c r="O7" s="68"/>
      <c r="P7" s="68"/>
      <c r="Q7" s="68"/>
      <c r="R7" s="68"/>
      <c r="S7" s="68"/>
    </row>
    <row r="8" spans="1:101" ht="15.75" customHeight="1">
      <c r="A8" s="61"/>
      <c r="B8" s="61"/>
      <c r="C8" s="71"/>
      <c r="D8" s="72"/>
      <c r="E8" s="72"/>
      <c r="F8" s="72"/>
      <c r="G8" s="72"/>
      <c r="H8" s="72"/>
      <c r="I8" s="72"/>
      <c r="J8" s="72"/>
      <c r="K8" s="72"/>
      <c r="L8" s="72"/>
      <c r="M8" s="72"/>
      <c r="N8" s="72"/>
      <c r="O8" s="72"/>
      <c r="P8" s="72"/>
      <c r="Q8" s="72"/>
      <c r="R8" s="72"/>
      <c r="S8" s="72"/>
    </row>
    <row r="9" spans="1:101" ht="7.5" customHeight="1">
      <c r="A9" s="61"/>
      <c r="B9" s="74"/>
      <c r="C9" s="75"/>
      <c r="D9" s="74"/>
      <c r="E9" s="77"/>
      <c r="F9" s="77"/>
      <c r="G9" s="74"/>
      <c r="H9" s="76"/>
      <c r="I9" s="76"/>
      <c r="J9" s="76"/>
      <c r="K9" s="76"/>
      <c r="L9" s="76"/>
      <c r="M9" s="76"/>
      <c r="N9" s="76"/>
      <c r="O9" s="76"/>
      <c r="P9" s="76"/>
      <c r="Q9" s="76"/>
      <c r="R9" s="76"/>
      <c r="S9" s="74"/>
    </row>
    <row r="10" spans="1:101" ht="7.5" customHeight="1" thickBot="1">
      <c r="A10" s="61"/>
      <c r="B10" s="61"/>
      <c r="C10" s="113"/>
      <c r="D10" s="113"/>
      <c r="E10" s="113"/>
      <c r="F10" s="113"/>
      <c r="G10" s="113"/>
      <c r="H10" s="113"/>
      <c r="I10" s="113"/>
      <c r="J10" s="113"/>
      <c r="K10" s="113"/>
      <c r="L10" s="113"/>
      <c r="M10" s="113"/>
      <c r="N10" s="113"/>
      <c r="O10" s="113"/>
      <c r="P10" s="113"/>
      <c r="Q10" s="113"/>
      <c r="R10" s="113"/>
      <c r="S10" s="113"/>
    </row>
    <row r="11" spans="1:101" ht="15.75" customHeight="1">
      <c r="A11" s="61"/>
      <c r="B11" s="61"/>
      <c r="C11" s="117"/>
      <c r="D11" s="61"/>
      <c r="E11" s="81"/>
      <c r="F11" s="81"/>
      <c r="G11" s="81"/>
      <c r="H11" s="81"/>
      <c r="I11" s="81"/>
      <c r="J11" s="81"/>
      <c r="K11" s="81"/>
      <c r="L11" s="81"/>
      <c r="M11" s="81"/>
      <c r="N11" s="81"/>
      <c r="O11" s="81"/>
      <c r="P11" s="81"/>
      <c r="Q11" s="81"/>
      <c r="R11" s="81"/>
      <c r="S11" s="81"/>
    </row>
    <row r="12" spans="1:101" ht="15.75" customHeight="1">
      <c r="A12" s="61"/>
      <c r="B12" s="61"/>
      <c r="C12" s="61"/>
      <c r="D12" s="61"/>
      <c r="E12" s="61"/>
      <c r="F12" s="61"/>
      <c r="G12" s="61"/>
      <c r="H12" s="61"/>
      <c r="I12" s="61"/>
      <c r="J12" s="61"/>
      <c r="K12" s="61"/>
      <c r="L12" s="61"/>
      <c r="M12" s="61"/>
      <c r="N12" s="61"/>
      <c r="O12" s="61"/>
      <c r="P12" s="61"/>
      <c r="Q12" s="61"/>
      <c r="R12" s="61"/>
      <c r="S12" s="61"/>
    </row>
    <row r="13" spans="1:101" ht="15.75" customHeight="1">
      <c r="A13" s="61"/>
      <c r="B13" s="61"/>
      <c r="C13" s="61"/>
      <c r="D13" s="61"/>
      <c r="E13" s="61"/>
      <c r="F13" s="61"/>
      <c r="G13" s="61"/>
      <c r="K13" s="229"/>
      <c r="L13" s="229" t="s">
        <v>192</v>
      </c>
      <c r="M13" s="229" t="s">
        <v>193</v>
      </c>
      <c r="N13" s="229" t="s">
        <v>194</v>
      </c>
      <c r="O13" s="229" t="s">
        <v>195</v>
      </c>
      <c r="P13" s="229" t="s">
        <v>196</v>
      </c>
      <c r="Q13" s="229" t="s">
        <v>197</v>
      </c>
      <c r="R13" s="229" t="s">
        <v>198</v>
      </c>
      <c r="S13" s="229" t="s">
        <v>199</v>
      </c>
      <c r="T13" s="229" t="s">
        <v>200</v>
      </c>
      <c r="U13" s="229" t="s">
        <v>201</v>
      </c>
      <c r="V13" s="229" t="s">
        <v>202</v>
      </c>
      <c r="W13" s="229" t="s">
        <v>203</v>
      </c>
    </row>
    <row r="14" spans="1:101" ht="15.75" customHeight="1">
      <c r="A14" s="61"/>
      <c r="B14" s="61"/>
      <c r="C14" s="61"/>
      <c r="D14" s="61"/>
      <c r="E14" s="61"/>
      <c r="F14" s="61"/>
      <c r="G14" s="61"/>
      <c r="K14" s="230" t="s">
        <v>206</v>
      </c>
      <c r="L14" s="230">
        <f>SUM(CASH!AZ22:BB22)/1000</f>
        <v>270.89</v>
      </c>
      <c r="M14" s="230">
        <f>SUM(CASH!BC22:BE22)/1000</f>
        <v>-112.94500000000002</v>
      </c>
      <c r="N14" s="230">
        <f>SUM(CASH!BF22:BH22)/1000</f>
        <v>1401.2449999999999</v>
      </c>
      <c r="O14" s="230">
        <f>SUM(CASH!BI22:BK22)/1000</f>
        <v>-161.85833333333341</v>
      </c>
      <c r="P14" s="230">
        <f>SUM(CASH!BP22:BR22)/1000</f>
        <v>-65.045416666666753</v>
      </c>
      <c r="Q14" s="230">
        <f>SUM(CASH!BS22:BU22)/1000</f>
        <v>-39.814583333333417</v>
      </c>
      <c r="R14" s="230">
        <f>SUM(CASH!BV22:BX22)/1000</f>
        <v>-15.533333333333401</v>
      </c>
      <c r="S14" s="230">
        <f>SUM(CASH!BY22:CA22)/1000</f>
        <v>19.747916666666935</v>
      </c>
      <c r="T14" s="230">
        <f>SUM(CASH!CF22:CH22)/1000</f>
        <v>157.63895833333339</v>
      </c>
      <c r="U14" s="230">
        <f>SUM(CASH!CI22:CK22)/1000</f>
        <v>302.95947916666677</v>
      </c>
      <c r="V14" s="230">
        <f>SUM(CASH!CL22:CN22)/1000</f>
        <v>404.52197916666614</v>
      </c>
      <c r="W14" s="230">
        <f>SUM(CASH!CO22:CQ22)/1000</f>
        <v>506.08447916666609</v>
      </c>
    </row>
    <row r="15" spans="1:101" ht="15.75" customHeight="1">
      <c r="A15" s="61"/>
      <c r="B15" s="61"/>
      <c r="C15" s="61"/>
      <c r="D15" s="61"/>
      <c r="E15" s="61"/>
      <c r="F15" s="61"/>
      <c r="G15" s="61"/>
      <c r="H15" s="61"/>
      <c r="I15" s="61"/>
      <c r="J15" s="61"/>
      <c r="K15" s="61"/>
      <c r="L15" s="61"/>
      <c r="M15" s="61"/>
      <c r="N15" s="61"/>
      <c r="O15" s="61"/>
      <c r="P15" s="61"/>
      <c r="Q15" s="61"/>
      <c r="R15" s="61"/>
      <c r="S15" s="61"/>
    </row>
    <row r="16" spans="1:101" ht="15.75" customHeight="1">
      <c r="A16" s="61"/>
      <c r="B16" s="61"/>
      <c r="C16" s="61"/>
      <c r="D16" s="61"/>
      <c r="E16" s="61"/>
      <c r="F16" s="61"/>
      <c r="G16" s="61"/>
      <c r="H16" s="61"/>
      <c r="I16" s="61"/>
      <c r="J16" s="61"/>
      <c r="K16" s="61"/>
      <c r="L16" s="61"/>
      <c r="M16" s="61"/>
      <c r="N16" s="61"/>
      <c r="O16" s="61"/>
      <c r="P16" s="61"/>
      <c r="Q16" s="61"/>
      <c r="R16" s="61"/>
      <c r="S16" s="61"/>
    </row>
    <row r="17" spans="1:19" ht="15.75" customHeight="1">
      <c r="A17" s="61"/>
      <c r="B17" s="61"/>
      <c r="C17" s="61"/>
      <c r="D17" s="61"/>
      <c r="E17" s="61"/>
      <c r="F17" s="61"/>
      <c r="G17" s="61"/>
      <c r="H17" s="61"/>
      <c r="I17" s="61"/>
      <c r="J17" s="61"/>
      <c r="K17" s="61"/>
      <c r="L17" s="61"/>
      <c r="M17" s="61"/>
      <c r="N17" s="61"/>
      <c r="O17" s="61"/>
      <c r="P17" s="61"/>
      <c r="Q17" s="61"/>
      <c r="R17" s="61"/>
      <c r="S17" s="61"/>
    </row>
    <row r="18" spans="1:19" ht="15.75" customHeight="1">
      <c r="A18" s="61"/>
      <c r="B18" s="61"/>
      <c r="C18" s="61"/>
      <c r="D18" s="61"/>
      <c r="E18" s="61"/>
      <c r="F18" s="61"/>
      <c r="G18" s="61"/>
      <c r="H18" s="61"/>
      <c r="I18" s="61"/>
      <c r="J18" s="61"/>
      <c r="K18" s="61"/>
      <c r="L18" s="61"/>
      <c r="M18" s="61"/>
      <c r="N18" s="61"/>
      <c r="O18" s="61"/>
      <c r="P18" s="61"/>
      <c r="Q18" s="61"/>
      <c r="R18" s="61"/>
      <c r="S18" s="61"/>
    </row>
    <row r="19" spans="1:19" ht="15.75" customHeight="1">
      <c r="A19" s="61"/>
      <c r="B19" s="61"/>
      <c r="C19" s="61"/>
      <c r="D19" s="61"/>
      <c r="E19" s="61"/>
      <c r="F19" s="61"/>
      <c r="G19" s="61"/>
      <c r="H19" s="61"/>
      <c r="I19" s="61"/>
      <c r="J19" s="61"/>
      <c r="K19" s="61"/>
      <c r="L19" s="61"/>
      <c r="M19" s="61"/>
      <c r="N19" s="61"/>
      <c r="O19" s="61"/>
      <c r="P19" s="61"/>
      <c r="Q19" s="61"/>
      <c r="R19" s="61"/>
      <c r="S19" s="61"/>
    </row>
    <row r="20" spans="1:19" ht="15.75" customHeight="1">
      <c r="A20" s="61"/>
      <c r="B20" s="61"/>
      <c r="C20" s="61"/>
      <c r="D20" s="61"/>
    </row>
    <row r="21" spans="1:19" ht="15.75" customHeight="1">
      <c r="A21" s="61"/>
      <c r="B21" s="61"/>
      <c r="C21" s="61"/>
      <c r="D21" s="61"/>
    </row>
    <row r="22" spans="1:19" ht="15.75" customHeight="1">
      <c r="A22" s="61"/>
      <c r="B22" s="61"/>
      <c r="C22" s="61"/>
      <c r="D22" s="61"/>
    </row>
    <row r="23" spans="1:19" ht="15.75" customHeight="1">
      <c r="A23" s="61"/>
      <c r="B23" s="61"/>
      <c r="C23" s="61"/>
      <c r="D23" s="61"/>
    </row>
    <row r="24" spans="1:19" ht="15.75" customHeight="1">
      <c r="A24" s="61"/>
      <c r="B24" s="61"/>
      <c r="C24" s="61"/>
      <c r="D24" s="61"/>
    </row>
    <row r="25" spans="1:19" ht="15.75" customHeight="1">
      <c r="A25" s="61"/>
      <c r="B25" s="61"/>
      <c r="C25" s="61"/>
      <c r="D25" s="61"/>
    </row>
    <row r="26" spans="1:19" ht="15.75" customHeight="1">
      <c r="A26" s="61"/>
      <c r="B26" s="61"/>
      <c r="C26" s="61"/>
      <c r="D26" s="61"/>
    </row>
    <row r="27" spans="1:19" ht="15.75" customHeight="1">
      <c r="A27" s="61"/>
      <c r="B27" s="61"/>
      <c r="C27" s="61"/>
      <c r="D27" s="61"/>
    </row>
    <row r="28" spans="1:19" ht="15.75" customHeight="1">
      <c r="A28" s="61"/>
      <c r="B28" s="61"/>
      <c r="C28" s="61"/>
      <c r="D28" s="61"/>
    </row>
    <row r="29" spans="1:19" ht="15.75" customHeight="1">
      <c r="A29" s="61"/>
      <c r="B29" s="61"/>
      <c r="C29" s="61"/>
      <c r="D29" s="61"/>
    </row>
    <row r="30" spans="1:19" ht="15.75" customHeight="1">
      <c r="A30" s="61"/>
      <c r="B30" s="61"/>
      <c r="C30" s="61"/>
      <c r="D30" s="61"/>
    </row>
    <row r="31" spans="1:19" ht="15.75" customHeight="1">
      <c r="A31" s="61"/>
      <c r="B31" s="61"/>
      <c r="C31" s="61"/>
      <c r="D31" s="61"/>
    </row>
    <row r="32" spans="1:19" ht="15.75" customHeight="1">
      <c r="A32" s="61"/>
      <c r="B32" s="61"/>
      <c r="C32" s="61"/>
      <c r="D32" s="61"/>
    </row>
    <row r="33" spans="1:4" ht="15.75" customHeight="1">
      <c r="A33" s="61"/>
      <c r="B33" s="61"/>
      <c r="C33" s="61"/>
      <c r="D33" s="61"/>
    </row>
    <row r="34" spans="1:4" ht="15.75" customHeight="1">
      <c r="A34" s="61"/>
      <c r="B34" s="61"/>
      <c r="C34" s="61"/>
      <c r="D34" s="61"/>
    </row>
    <row r="35" spans="1:4" ht="15.75" customHeight="1">
      <c r="A35" s="61"/>
      <c r="B35" s="61"/>
      <c r="C35" s="61"/>
      <c r="D35" s="61"/>
    </row>
    <row r="36" spans="1:4" ht="15.75" customHeight="1">
      <c r="A36" s="61"/>
      <c r="B36" s="61"/>
      <c r="C36" s="61"/>
      <c r="D36" s="61"/>
    </row>
    <row r="37" spans="1:4" ht="15.75" customHeight="1">
      <c r="A37" s="61"/>
      <c r="B37" s="61"/>
      <c r="C37" s="61"/>
      <c r="D37" s="61"/>
    </row>
    <row r="38" spans="1:4" ht="15.75" customHeight="1">
      <c r="A38" s="61"/>
      <c r="B38" s="61"/>
      <c r="C38" s="61"/>
      <c r="D38" s="61"/>
    </row>
    <row r="39" spans="1:4" ht="15.75" customHeight="1">
      <c r="A39" s="61"/>
      <c r="B39" s="61"/>
      <c r="C39" s="61"/>
      <c r="D39" s="61"/>
    </row>
    <row r="40" spans="1:4" ht="15.75" customHeight="1">
      <c r="A40" s="61"/>
      <c r="B40" s="61"/>
      <c r="C40" s="61"/>
      <c r="D40" s="61"/>
    </row>
    <row r="41" spans="1:4" ht="15.75" customHeight="1">
      <c r="A41" s="61"/>
      <c r="B41" s="61"/>
      <c r="C41" s="61"/>
      <c r="D41" s="61"/>
    </row>
    <row r="42" spans="1:4" ht="15.75" customHeight="1">
      <c r="A42" s="61"/>
      <c r="B42" s="61"/>
      <c r="C42" s="61"/>
      <c r="D42" s="61"/>
    </row>
    <row r="43" spans="1:4" ht="15.75" customHeight="1">
      <c r="A43" s="61"/>
      <c r="B43" s="61"/>
      <c r="C43" s="61"/>
      <c r="D43" s="61"/>
    </row>
    <row r="44" spans="1:4" ht="15.75" customHeight="1">
      <c r="A44" s="61"/>
      <c r="B44" s="61"/>
      <c r="C44" s="61"/>
      <c r="D44" s="61"/>
    </row>
    <row r="45" spans="1:4" ht="15.75" customHeight="1">
      <c r="A45" s="61"/>
      <c r="B45" s="61"/>
      <c r="C45" s="61"/>
      <c r="D45" s="61"/>
    </row>
    <row r="46" spans="1:4" ht="15.75" customHeight="1">
      <c r="A46" s="61"/>
      <c r="B46" s="61"/>
      <c r="C46" s="61"/>
      <c r="D46" s="61"/>
    </row>
    <row r="47" spans="1:4" ht="15.75" customHeight="1">
      <c r="A47" s="61"/>
      <c r="B47" s="61"/>
      <c r="C47" s="61"/>
      <c r="D47" s="61"/>
    </row>
    <row r="48" spans="1:4" ht="15.75" customHeight="1">
      <c r="A48" s="61"/>
      <c r="B48" s="61"/>
      <c r="C48" s="61"/>
      <c r="D48" s="61"/>
    </row>
    <row r="49" spans="1:4" ht="15.75" customHeight="1">
      <c r="A49" s="61"/>
      <c r="B49" s="61"/>
      <c r="C49" s="61"/>
      <c r="D49" s="61"/>
    </row>
    <row r="50" spans="1:4" ht="15.75" customHeight="1">
      <c r="A50" s="61"/>
      <c r="B50" s="61"/>
      <c r="C50" s="61"/>
      <c r="D50" s="61"/>
    </row>
    <row r="51" spans="1:4" ht="15.75" customHeight="1">
      <c r="A51" s="61"/>
      <c r="B51" s="61"/>
      <c r="C51" s="61"/>
      <c r="D51" s="61"/>
    </row>
    <row r="52" spans="1:4" ht="15.75" customHeight="1">
      <c r="A52" s="61"/>
      <c r="B52" s="61"/>
      <c r="C52" s="61"/>
      <c r="D52" s="61"/>
    </row>
    <row r="53" spans="1:4" ht="15.75" customHeight="1">
      <c r="A53" s="61"/>
      <c r="B53" s="61"/>
      <c r="C53" s="61"/>
      <c r="D53" s="61"/>
    </row>
    <row r="54" spans="1:4" ht="15.75" customHeight="1">
      <c r="A54" s="61"/>
      <c r="B54" s="61"/>
      <c r="C54" s="61"/>
      <c r="D54" s="61"/>
    </row>
    <row r="55" spans="1:4" ht="15.75" customHeight="1">
      <c r="A55" s="61"/>
      <c r="B55" s="61"/>
      <c r="C55" s="61"/>
      <c r="D55" s="61"/>
    </row>
    <row r="56" spans="1:4" ht="15.75" customHeight="1">
      <c r="A56" s="61"/>
      <c r="B56" s="61"/>
      <c r="C56" s="61"/>
      <c r="D56" s="61"/>
    </row>
    <row r="57" spans="1:4" ht="15.75" customHeight="1">
      <c r="A57" s="61"/>
      <c r="B57" s="61"/>
      <c r="C57" s="61"/>
      <c r="D57" s="61"/>
    </row>
    <row r="58" spans="1:4" ht="15.75" customHeight="1">
      <c r="A58" s="61"/>
      <c r="B58" s="61"/>
      <c r="C58" s="61"/>
      <c r="D58" s="61"/>
    </row>
    <row r="59" spans="1:4" ht="15.75" customHeight="1">
      <c r="A59" s="61"/>
      <c r="B59" s="61"/>
      <c r="C59" s="61"/>
      <c r="D59" s="61"/>
    </row>
    <row r="60" spans="1:4" ht="15.75" customHeight="1">
      <c r="A60" s="61"/>
      <c r="B60" s="61"/>
      <c r="C60" s="61"/>
      <c r="D60" s="61"/>
    </row>
    <row r="61" spans="1:4" ht="15.75" customHeight="1">
      <c r="A61" s="61"/>
      <c r="B61" s="61"/>
      <c r="C61" s="61"/>
      <c r="D61" s="61"/>
    </row>
    <row r="62" spans="1:4" ht="15.75" customHeight="1">
      <c r="A62" s="61"/>
      <c r="B62" s="61"/>
      <c r="C62" s="61"/>
      <c r="D62" s="61"/>
    </row>
    <row r="63" spans="1:4" ht="15.75" customHeight="1">
      <c r="A63" s="61"/>
      <c r="B63" s="61"/>
      <c r="C63" s="61"/>
      <c r="D63" s="61"/>
    </row>
    <row r="64" spans="1:4" ht="15.75" customHeight="1">
      <c r="A64" s="61"/>
      <c r="B64" s="61"/>
      <c r="C64" s="61"/>
      <c r="D64" s="61"/>
    </row>
    <row r="65" spans="1:4" ht="15.75" customHeight="1">
      <c r="A65" s="61"/>
      <c r="B65" s="61"/>
      <c r="C65" s="61"/>
      <c r="D65" s="61"/>
    </row>
    <row r="66" spans="1:4" ht="15.75" customHeight="1">
      <c r="A66" s="61"/>
      <c r="B66" s="61"/>
      <c r="C66" s="61"/>
      <c r="D66" s="61"/>
    </row>
    <row r="67" spans="1:4" ht="15.75" customHeight="1">
      <c r="A67" s="61"/>
      <c r="B67" s="61"/>
      <c r="C67" s="61"/>
      <c r="D67" s="61"/>
    </row>
    <row r="68" spans="1:4" ht="15.75" customHeight="1">
      <c r="A68" s="61"/>
      <c r="B68" s="61"/>
      <c r="C68" s="61"/>
      <c r="D68" s="61"/>
    </row>
    <row r="69" spans="1:4" ht="15.75" customHeight="1">
      <c r="A69" s="61"/>
      <c r="B69" s="61"/>
      <c r="C69" s="61"/>
      <c r="D69" s="61"/>
    </row>
    <row r="70" spans="1:4" ht="15.75" customHeight="1">
      <c r="A70" s="61"/>
      <c r="B70" s="61"/>
      <c r="C70" s="61"/>
      <c r="D70" s="61"/>
    </row>
    <row r="71" spans="1:4" ht="15.75" customHeight="1">
      <c r="A71" s="61"/>
      <c r="B71" s="61"/>
      <c r="C71" s="61"/>
      <c r="D71" s="61"/>
    </row>
    <row r="72" spans="1:4" ht="15.75" customHeight="1">
      <c r="A72" s="61"/>
      <c r="B72" s="61"/>
      <c r="C72" s="61"/>
      <c r="D72" s="61"/>
    </row>
    <row r="73" spans="1:4" ht="15.75" customHeight="1">
      <c r="A73" s="61"/>
      <c r="B73" s="61"/>
      <c r="C73" s="61"/>
      <c r="D73" s="61"/>
    </row>
    <row r="74" spans="1:4" ht="15.75" customHeight="1">
      <c r="A74" s="61"/>
      <c r="B74" s="61"/>
      <c r="C74" s="61"/>
      <c r="D74" s="61"/>
    </row>
    <row r="75" spans="1:4" ht="15.75" customHeight="1">
      <c r="A75" s="61"/>
      <c r="B75" s="61"/>
      <c r="C75" s="61"/>
      <c r="D75" s="61"/>
    </row>
    <row r="76" spans="1:4" ht="15.75" customHeight="1">
      <c r="A76" s="61"/>
      <c r="B76" s="61"/>
      <c r="C76" s="61"/>
      <c r="D76" s="61"/>
    </row>
    <row r="77" spans="1:4" ht="15.75" customHeight="1">
      <c r="A77" s="61"/>
      <c r="B77" s="61"/>
      <c r="C77" s="61"/>
      <c r="D77" s="61"/>
    </row>
    <row r="78" spans="1:4" ht="15.75" customHeight="1">
      <c r="A78" s="61"/>
      <c r="B78" s="61"/>
      <c r="C78" s="61"/>
      <c r="D78" s="61"/>
    </row>
    <row r="79" spans="1:4" ht="15.75" customHeight="1">
      <c r="A79" s="61"/>
      <c r="B79" s="61"/>
      <c r="C79" s="61"/>
      <c r="D79" s="61"/>
    </row>
    <row r="80" spans="1:4" ht="15.75" customHeight="1">
      <c r="A80" s="61"/>
      <c r="B80" s="61"/>
      <c r="C80" s="61"/>
      <c r="D80" s="61"/>
    </row>
    <row r="81" spans="1:4" ht="15.75" customHeight="1">
      <c r="A81" s="61"/>
      <c r="B81" s="61"/>
      <c r="C81" s="61"/>
      <c r="D81" s="61"/>
    </row>
    <row r="82" spans="1:4" ht="15.75" customHeight="1">
      <c r="A82" s="61"/>
      <c r="B82" s="61"/>
      <c r="C82" s="61"/>
      <c r="D82" s="61"/>
    </row>
    <row r="83" spans="1:4" ht="15.75" customHeight="1">
      <c r="A83" s="61"/>
      <c r="B83" s="61"/>
      <c r="C83" s="61"/>
      <c r="D83" s="61"/>
    </row>
    <row r="84" spans="1:4" ht="15.75" customHeight="1">
      <c r="A84" s="61"/>
      <c r="B84" s="61"/>
      <c r="C84" s="61"/>
      <c r="D84" s="61"/>
    </row>
    <row r="85" spans="1:4" ht="15.75" customHeight="1">
      <c r="A85" s="61"/>
      <c r="B85" s="61"/>
      <c r="C85" s="61"/>
      <c r="D85" s="61"/>
    </row>
    <row r="86" spans="1:4" ht="15.75" customHeight="1">
      <c r="A86" s="61"/>
      <c r="B86" s="61"/>
      <c r="C86" s="61"/>
      <c r="D86" s="61"/>
    </row>
    <row r="87" spans="1:4" ht="15.75" customHeight="1">
      <c r="A87" s="61"/>
      <c r="B87" s="61"/>
      <c r="C87" s="61"/>
      <c r="D87" s="61"/>
    </row>
    <row r="88" spans="1:4" ht="15.75" customHeight="1">
      <c r="A88" s="61"/>
      <c r="B88" s="61"/>
      <c r="C88" s="61"/>
      <c r="D88" s="61"/>
    </row>
    <row r="89" spans="1:4" ht="15.75" customHeight="1">
      <c r="A89" s="61"/>
      <c r="B89" s="61"/>
      <c r="C89" s="61"/>
      <c r="D89" s="61"/>
    </row>
    <row r="90" spans="1:4" ht="15.75" customHeight="1">
      <c r="A90" s="61"/>
      <c r="B90" s="61"/>
      <c r="C90" s="61"/>
      <c r="D90" s="61"/>
    </row>
    <row r="91" spans="1:4" ht="15.75" customHeight="1">
      <c r="A91" s="61"/>
      <c r="B91" s="61"/>
      <c r="C91" s="61"/>
      <c r="D91" s="61"/>
    </row>
    <row r="92" spans="1:4" ht="15.75" customHeight="1">
      <c r="A92" s="61"/>
      <c r="B92" s="61"/>
      <c r="C92" s="61"/>
      <c r="D92" s="61"/>
    </row>
    <row r="93" spans="1:4" ht="15.75" customHeight="1">
      <c r="A93" s="61"/>
      <c r="B93" s="61"/>
      <c r="C93" s="61"/>
      <c r="D93" s="61"/>
    </row>
    <row r="94" spans="1:4" ht="15.75" customHeight="1">
      <c r="A94" s="61"/>
      <c r="B94" s="61"/>
      <c r="C94" s="61"/>
      <c r="D94" s="61"/>
    </row>
    <row r="95" spans="1:4" ht="15.75" customHeight="1">
      <c r="A95" s="61"/>
      <c r="B95" s="61"/>
      <c r="C95" s="61"/>
      <c r="D95" s="61"/>
    </row>
    <row r="96" spans="1:4" ht="15.75" customHeight="1">
      <c r="A96" s="61"/>
      <c r="B96" s="61"/>
      <c r="C96" s="61"/>
      <c r="D96" s="61"/>
    </row>
    <row r="97" spans="1:4" ht="15.75" customHeight="1">
      <c r="A97" s="61"/>
      <c r="B97" s="61"/>
      <c r="C97" s="61"/>
      <c r="D97" s="61"/>
    </row>
    <row r="98" spans="1:4" ht="15.75" customHeight="1">
      <c r="A98" s="61"/>
      <c r="B98" s="61"/>
      <c r="C98" s="61"/>
      <c r="D98" s="61"/>
    </row>
    <row r="99" spans="1:4" ht="15.75" customHeight="1">
      <c r="A99" s="61"/>
      <c r="B99" s="61"/>
      <c r="C99" s="61"/>
      <c r="D99" s="61"/>
    </row>
    <row r="100" spans="1:4" ht="15.75" customHeight="1">
      <c r="A100" s="61"/>
      <c r="B100" s="61"/>
      <c r="C100" s="61"/>
      <c r="D100" s="61"/>
    </row>
    <row r="101" spans="1:4" ht="15.75" customHeight="1">
      <c r="A101" s="61"/>
      <c r="B101" s="61"/>
      <c r="C101" s="61"/>
      <c r="D101" s="61"/>
    </row>
    <row r="102" spans="1:4" ht="15.75" customHeight="1">
      <c r="A102" s="61"/>
      <c r="B102" s="61"/>
      <c r="C102" s="61"/>
      <c r="D102" s="61"/>
    </row>
    <row r="103" spans="1:4" ht="15.75" customHeight="1">
      <c r="A103" s="61"/>
      <c r="B103" s="61"/>
      <c r="C103" s="61"/>
      <c r="D103" s="61"/>
    </row>
    <row r="104" spans="1:4" ht="15.75" customHeight="1">
      <c r="A104" s="61"/>
      <c r="B104" s="61"/>
      <c r="C104" s="61"/>
      <c r="D104" s="61"/>
    </row>
    <row r="105" spans="1:4" ht="15.75" customHeight="1">
      <c r="A105" s="61"/>
      <c r="B105" s="61"/>
      <c r="C105" s="61"/>
      <c r="D105" s="61"/>
    </row>
    <row r="106" spans="1:4" ht="15.75" customHeight="1">
      <c r="A106" s="61"/>
      <c r="B106" s="61"/>
      <c r="C106" s="61"/>
      <c r="D106" s="61"/>
    </row>
    <row r="107" spans="1:4" ht="15.75" customHeight="1">
      <c r="A107" s="61"/>
      <c r="B107" s="61"/>
      <c r="C107" s="61"/>
      <c r="D107" s="61"/>
    </row>
    <row r="108" spans="1:4" ht="15.75" customHeight="1">
      <c r="A108" s="61"/>
      <c r="B108" s="61"/>
      <c r="C108" s="61"/>
      <c r="D108" s="61"/>
    </row>
    <row r="109" spans="1:4" ht="15.75" customHeight="1">
      <c r="A109" s="61"/>
      <c r="B109" s="61"/>
      <c r="C109" s="61"/>
      <c r="D109" s="61"/>
    </row>
    <row r="110" spans="1:4" ht="15.75" customHeight="1">
      <c r="A110" s="61"/>
      <c r="B110" s="61"/>
      <c r="C110" s="61"/>
      <c r="D110" s="61"/>
    </row>
    <row r="111" spans="1:4" ht="15.75" customHeight="1">
      <c r="A111" s="61"/>
      <c r="B111" s="61"/>
      <c r="C111" s="61"/>
      <c r="D111" s="61"/>
    </row>
    <row r="112" spans="1:4" ht="15.75" customHeight="1">
      <c r="A112" s="61"/>
      <c r="B112" s="61"/>
      <c r="C112" s="61"/>
      <c r="D112" s="61"/>
    </row>
    <row r="113" spans="1:4" ht="15.75" customHeight="1">
      <c r="A113" s="61"/>
      <c r="B113" s="61"/>
      <c r="C113" s="61"/>
      <c r="D113" s="61"/>
    </row>
    <row r="114" spans="1:4" ht="15.75" customHeight="1">
      <c r="A114" s="61"/>
      <c r="B114" s="61"/>
      <c r="C114" s="61"/>
      <c r="D114" s="61"/>
    </row>
    <row r="115" spans="1:4" ht="15.75" customHeight="1">
      <c r="A115" s="61"/>
      <c r="B115" s="61"/>
      <c r="C115" s="61"/>
      <c r="D115" s="61"/>
    </row>
    <row r="116" spans="1:4" ht="15.75" customHeight="1">
      <c r="A116" s="61"/>
      <c r="B116" s="61"/>
      <c r="C116" s="61"/>
      <c r="D116" s="61"/>
    </row>
    <row r="117" spans="1:4" ht="15.75" customHeight="1">
      <c r="A117" s="61"/>
      <c r="B117" s="61"/>
      <c r="C117" s="61"/>
      <c r="D117" s="61"/>
    </row>
    <row r="118" spans="1:4" ht="15.75" customHeight="1">
      <c r="A118" s="61"/>
      <c r="B118" s="61"/>
      <c r="C118" s="61"/>
      <c r="D118" s="61"/>
    </row>
    <row r="119" spans="1:4" ht="15.75" customHeight="1">
      <c r="A119" s="61"/>
      <c r="B119" s="61"/>
      <c r="C119" s="61"/>
      <c r="D119" s="61"/>
    </row>
    <row r="120" spans="1:4" ht="15.75" customHeight="1">
      <c r="A120" s="61"/>
      <c r="B120" s="61"/>
      <c r="C120" s="61"/>
      <c r="D120" s="61"/>
    </row>
    <row r="121" spans="1:4" ht="15.75" customHeight="1">
      <c r="A121" s="61"/>
      <c r="B121" s="61"/>
      <c r="C121" s="61"/>
      <c r="D121" s="61"/>
    </row>
    <row r="122" spans="1:4" ht="15.75" customHeight="1">
      <c r="A122" s="61"/>
      <c r="B122" s="61"/>
      <c r="C122" s="61"/>
      <c r="D122" s="61"/>
    </row>
    <row r="123" spans="1:4" ht="15.75" customHeight="1">
      <c r="A123" s="61"/>
      <c r="B123" s="61"/>
      <c r="C123" s="61"/>
      <c r="D123" s="61"/>
    </row>
    <row r="124" spans="1:4" ht="15.75" customHeight="1">
      <c r="A124" s="61"/>
      <c r="B124" s="61"/>
      <c r="C124" s="61"/>
      <c r="D124" s="61"/>
    </row>
    <row r="125" spans="1:4" ht="15.75" customHeight="1">
      <c r="A125" s="61"/>
      <c r="B125" s="61"/>
      <c r="C125" s="61"/>
      <c r="D125" s="61"/>
    </row>
    <row r="126" spans="1:4" ht="15.75" customHeight="1">
      <c r="A126" s="61"/>
      <c r="B126" s="61"/>
      <c r="C126" s="61"/>
      <c r="D126" s="61"/>
    </row>
    <row r="127" spans="1:4" ht="15.75" customHeight="1">
      <c r="A127" s="61"/>
      <c r="B127" s="61"/>
      <c r="C127" s="61"/>
      <c r="D127" s="61"/>
    </row>
    <row r="128" spans="1:4" ht="15.75" customHeight="1">
      <c r="A128" s="61"/>
      <c r="B128" s="61"/>
      <c r="C128" s="61"/>
      <c r="D128" s="61"/>
    </row>
    <row r="129" spans="1:4" ht="15.75" customHeight="1">
      <c r="A129" s="61"/>
      <c r="B129" s="61"/>
      <c r="C129" s="61"/>
      <c r="D129" s="61"/>
    </row>
    <row r="130" spans="1:4" ht="15.75" customHeight="1">
      <c r="A130" s="61"/>
      <c r="B130" s="61"/>
      <c r="C130" s="61"/>
      <c r="D130" s="61"/>
    </row>
    <row r="131" spans="1:4" ht="15.75" customHeight="1">
      <c r="A131" s="61"/>
      <c r="B131" s="61"/>
      <c r="C131" s="61"/>
      <c r="D131" s="61"/>
    </row>
    <row r="132" spans="1:4" ht="15.75" customHeight="1">
      <c r="A132" s="61"/>
      <c r="B132" s="61"/>
      <c r="C132" s="61"/>
      <c r="D132" s="61"/>
    </row>
    <row r="133" spans="1:4" ht="15.75" customHeight="1">
      <c r="A133" s="61"/>
      <c r="B133" s="61"/>
      <c r="C133" s="61"/>
      <c r="D133" s="61"/>
    </row>
    <row r="134" spans="1:4" ht="15.75" customHeight="1">
      <c r="A134" s="61"/>
      <c r="B134" s="61"/>
      <c r="C134" s="61"/>
      <c r="D134" s="61"/>
    </row>
    <row r="135" spans="1:4" ht="15.75" customHeight="1">
      <c r="A135" s="61"/>
      <c r="B135" s="61"/>
      <c r="C135" s="61"/>
      <c r="D135" s="61"/>
    </row>
    <row r="136" spans="1:4" ht="15.75" customHeight="1">
      <c r="A136" s="61"/>
      <c r="B136" s="61"/>
      <c r="C136" s="61"/>
      <c r="D136" s="61"/>
    </row>
    <row r="137" spans="1:4" ht="15.75" customHeight="1">
      <c r="A137" s="61"/>
      <c r="B137" s="61"/>
      <c r="C137" s="61"/>
      <c r="D137" s="61"/>
    </row>
    <row r="138" spans="1:4" ht="15.75" customHeight="1">
      <c r="A138" s="61"/>
      <c r="B138" s="61"/>
      <c r="C138" s="61"/>
      <c r="D138" s="61"/>
    </row>
    <row r="139" spans="1:4" ht="15.75" customHeight="1">
      <c r="A139" s="61"/>
      <c r="B139" s="61"/>
      <c r="C139" s="61"/>
      <c r="D139" s="61"/>
    </row>
    <row r="140" spans="1:4" ht="15.75" customHeight="1">
      <c r="A140" s="61"/>
      <c r="B140" s="61"/>
      <c r="C140" s="61"/>
      <c r="D140" s="61"/>
    </row>
    <row r="141" spans="1:4" ht="15.75" customHeight="1">
      <c r="A141" s="61"/>
      <c r="B141" s="61"/>
      <c r="C141" s="61"/>
      <c r="D141" s="61"/>
    </row>
    <row r="142" spans="1:4" ht="15.75" customHeight="1">
      <c r="A142" s="61"/>
      <c r="B142" s="61"/>
      <c r="C142" s="61"/>
      <c r="D142" s="61"/>
    </row>
    <row r="143" spans="1:4" ht="15.75" customHeight="1">
      <c r="A143" s="61"/>
      <c r="B143" s="61"/>
      <c r="C143" s="61"/>
      <c r="D143" s="61"/>
    </row>
    <row r="144" spans="1:4" ht="15.75" customHeight="1">
      <c r="A144" s="61"/>
      <c r="B144" s="61"/>
      <c r="C144" s="61"/>
      <c r="D144" s="61"/>
    </row>
    <row r="145" spans="1:4" ht="15.75" customHeight="1">
      <c r="A145" s="61"/>
      <c r="B145" s="61"/>
      <c r="C145" s="61"/>
      <c r="D145" s="61"/>
    </row>
    <row r="146" spans="1:4" ht="15.75" customHeight="1">
      <c r="A146" s="61"/>
      <c r="B146" s="61"/>
      <c r="C146" s="61"/>
      <c r="D146" s="61"/>
    </row>
    <row r="147" spans="1:4" ht="15.75" customHeight="1">
      <c r="A147" s="61"/>
      <c r="B147" s="61"/>
      <c r="C147" s="61"/>
      <c r="D147" s="61"/>
    </row>
    <row r="148" spans="1:4" ht="15.75" customHeight="1">
      <c r="A148" s="61"/>
      <c r="B148" s="61"/>
      <c r="C148" s="61"/>
      <c r="D148" s="61"/>
    </row>
    <row r="149" spans="1:4" ht="15.75" customHeight="1">
      <c r="A149" s="61"/>
      <c r="B149" s="61"/>
      <c r="C149" s="61"/>
      <c r="D149" s="61"/>
    </row>
    <row r="150" spans="1:4" ht="15.75" customHeight="1">
      <c r="A150" s="61"/>
      <c r="B150" s="61"/>
      <c r="C150" s="61"/>
      <c r="D150" s="61"/>
    </row>
    <row r="151" spans="1:4" ht="15.75" customHeight="1">
      <c r="A151" s="61"/>
      <c r="B151" s="61"/>
      <c r="C151" s="61"/>
      <c r="D151" s="61"/>
    </row>
    <row r="152" spans="1:4" ht="15.75" customHeight="1">
      <c r="A152" s="61"/>
      <c r="B152" s="61"/>
      <c r="C152" s="61"/>
      <c r="D152" s="61"/>
    </row>
    <row r="153" spans="1:4" ht="15.75" customHeight="1">
      <c r="A153" s="61"/>
      <c r="B153" s="61"/>
      <c r="C153" s="61"/>
      <c r="D153" s="61"/>
    </row>
    <row r="154" spans="1:4" ht="15.75" customHeight="1">
      <c r="A154" s="61"/>
      <c r="B154" s="61"/>
      <c r="C154" s="61"/>
      <c r="D154" s="61"/>
    </row>
    <row r="155" spans="1:4" ht="15.75" customHeight="1">
      <c r="A155" s="61"/>
      <c r="B155" s="61"/>
      <c r="C155" s="61"/>
      <c r="D155" s="61"/>
    </row>
    <row r="156" spans="1:4" ht="15.75" customHeight="1">
      <c r="A156" s="61"/>
      <c r="B156" s="61"/>
      <c r="C156" s="61"/>
      <c r="D156" s="61"/>
    </row>
    <row r="157" spans="1:4" ht="15.75" customHeight="1">
      <c r="A157" s="61"/>
      <c r="B157" s="61"/>
      <c r="C157" s="61"/>
      <c r="D157" s="61"/>
    </row>
    <row r="158" spans="1:4" ht="15.75" customHeight="1">
      <c r="A158" s="61"/>
      <c r="B158" s="61"/>
      <c r="C158" s="61"/>
      <c r="D158" s="61"/>
    </row>
    <row r="159" spans="1:4" ht="15.75" customHeight="1">
      <c r="A159" s="61"/>
      <c r="B159" s="61"/>
      <c r="C159" s="61"/>
      <c r="D159" s="61"/>
    </row>
    <row r="160" spans="1:4" ht="15.75" customHeight="1">
      <c r="A160" s="61"/>
      <c r="B160" s="61"/>
      <c r="C160" s="61"/>
      <c r="D160" s="61"/>
    </row>
    <row r="161" spans="1:4" ht="15.75" customHeight="1">
      <c r="A161" s="61"/>
      <c r="B161" s="61"/>
      <c r="C161" s="61"/>
      <c r="D161" s="61"/>
    </row>
    <row r="162" spans="1:4" ht="15.75" customHeight="1">
      <c r="A162" s="61"/>
      <c r="B162" s="61"/>
      <c r="C162" s="61"/>
      <c r="D162" s="61"/>
    </row>
    <row r="163" spans="1:4" ht="15.75" customHeight="1">
      <c r="A163" s="61"/>
      <c r="B163" s="61"/>
      <c r="C163" s="61"/>
      <c r="D163" s="61"/>
    </row>
    <row r="164" spans="1:4" ht="15.75" customHeight="1">
      <c r="A164" s="61"/>
      <c r="B164" s="61"/>
      <c r="C164" s="61"/>
      <c r="D164" s="61"/>
    </row>
    <row r="165" spans="1:4" ht="15.75" customHeight="1">
      <c r="A165" s="61"/>
      <c r="B165" s="61"/>
      <c r="C165" s="61"/>
      <c r="D165" s="61"/>
    </row>
    <row r="166" spans="1:4" ht="15.75" customHeight="1">
      <c r="A166" s="61"/>
      <c r="B166" s="61"/>
      <c r="C166" s="61"/>
      <c r="D166" s="61"/>
    </row>
    <row r="167" spans="1:4" ht="15.75" customHeight="1">
      <c r="A167" s="61"/>
      <c r="B167" s="61"/>
      <c r="C167" s="61"/>
      <c r="D167" s="61"/>
    </row>
    <row r="168" spans="1:4" ht="15.75" customHeight="1">
      <c r="A168" s="61"/>
      <c r="B168" s="61"/>
      <c r="C168" s="61"/>
      <c r="D168" s="61"/>
    </row>
    <row r="169" spans="1:4" ht="15.75" customHeight="1">
      <c r="A169" s="61"/>
      <c r="B169" s="61"/>
      <c r="C169" s="61"/>
      <c r="D169" s="61"/>
    </row>
    <row r="170" spans="1:4" ht="15.75" customHeight="1">
      <c r="A170" s="61"/>
      <c r="B170" s="61"/>
      <c r="C170" s="61"/>
      <c r="D170" s="61"/>
    </row>
    <row r="171" spans="1:4" ht="15.75" customHeight="1">
      <c r="A171" s="61"/>
      <c r="B171" s="61"/>
      <c r="C171" s="61"/>
      <c r="D171" s="61"/>
    </row>
    <row r="172" spans="1:4" ht="15.75" customHeight="1">
      <c r="A172" s="61"/>
      <c r="B172" s="61"/>
      <c r="C172" s="61"/>
      <c r="D172" s="61"/>
    </row>
    <row r="173" spans="1:4" ht="15.75" customHeight="1">
      <c r="A173" s="61"/>
      <c r="B173" s="61"/>
      <c r="C173" s="61"/>
      <c r="D173" s="61"/>
    </row>
    <row r="174" spans="1:4" ht="15.75" customHeight="1">
      <c r="A174" s="61"/>
      <c r="B174" s="61"/>
      <c r="C174" s="61"/>
      <c r="D174" s="61"/>
    </row>
    <row r="175" spans="1:4" ht="15.75" customHeight="1">
      <c r="A175" s="61"/>
      <c r="B175" s="61"/>
      <c r="C175" s="61"/>
      <c r="D175" s="61"/>
    </row>
    <row r="176" spans="1:4" ht="15.75" customHeight="1">
      <c r="A176" s="61"/>
      <c r="B176" s="61"/>
      <c r="C176" s="61"/>
      <c r="D176" s="61"/>
    </row>
    <row r="177" spans="1:4" ht="15.75" customHeight="1">
      <c r="A177" s="61"/>
      <c r="B177" s="61"/>
      <c r="C177" s="61"/>
      <c r="D177" s="61"/>
    </row>
    <row r="178" spans="1:4" ht="15.75" customHeight="1">
      <c r="A178" s="61"/>
      <c r="B178" s="61"/>
      <c r="C178" s="61"/>
      <c r="D178" s="61"/>
    </row>
    <row r="179" spans="1:4" ht="15.75" customHeight="1">
      <c r="A179" s="61"/>
      <c r="B179" s="61"/>
      <c r="C179" s="61"/>
      <c r="D179" s="61"/>
    </row>
    <row r="180" spans="1:4" ht="15.75" customHeight="1">
      <c r="A180" s="61"/>
      <c r="B180" s="61"/>
      <c r="C180" s="61"/>
      <c r="D180" s="61"/>
    </row>
    <row r="181" spans="1:4" ht="15.75" customHeight="1">
      <c r="A181" s="61"/>
      <c r="B181" s="61"/>
      <c r="C181" s="61"/>
      <c r="D181" s="61"/>
    </row>
    <row r="182" spans="1:4" ht="15.75" customHeight="1">
      <c r="A182" s="61"/>
      <c r="B182" s="61"/>
      <c r="C182" s="61"/>
      <c r="D182" s="61"/>
    </row>
    <row r="183" spans="1:4" ht="15.75" customHeight="1">
      <c r="A183" s="61"/>
      <c r="B183" s="61"/>
      <c r="C183" s="61"/>
      <c r="D183" s="61"/>
    </row>
    <row r="184" spans="1:4" ht="15.75" customHeight="1">
      <c r="A184" s="61"/>
      <c r="B184" s="61"/>
      <c r="C184" s="61"/>
      <c r="D184" s="61"/>
    </row>
    <row r="185" spans="1:4" ht="15.75" customHeight="1">
      <c r="A185" s="61"/>
      <c r="B185" s="61"/>
      <c r="C185" s="61"/>
      <c r="D185" s="61"/>
    </row>
    <row r="186" spans="1:4" ht="15.75" customHeight="1">
      <c r="A186" s="61"/>
      <c r="B186" s="61"/>
      <c r="C186" s="61"/>
      <c r="D186" s="61"/>
    </row>
    <row r="187" spans="1:4" ht="15.75" customHeight="1">
      <c r="A187" s="61"/>
      <c r="B187" s="61"/>
      <c r="C187" s="61"/>
      <c r="D187" s="61"/>
    </row>
    <row r="188" spans="1:4" ht="15.75" customHeight="1">
      <c r="A188" s="61"/>
      <c r="B188" s="61"/>
      <c r="C188" s="61"/>
      <c r="D188" s="61"/>
    </row>
    <row r="189" spans="1:4" ht="15.75" customHeight="1">
      <c r="A189" s="61"/>
      <c r="B189" s="61"/>
      <c r="C189" s="61"/>
      <c r="D189" s="61"/>
    </row>
    <row r="190" spans="1:4" ht="15.75" customHeight="1">
      <c r="A190" s="61"/>
      <c r="B190" s="61"/>
      <c r="C190" s="61"/>
      <c r="D190" s="61"/>
    </row>
    <row r="191" spans="1:4" ht="15.75" customHeight="1">
      <c r="A191" s="61"/>
      <c r="B191" s="61"/>
      <c r="C191" s="61"/>
      <c r="D191" s="61"/>
    </row>
    <row r="192" spans="1:4" ht="15.75" customHeight="1">
      <c r="A192" s="61"/>
      <c r="B192" s="61"/>
      <c r="C192" s="61"/>
      <c r="D192" s="61"/>
    </row>
    <row r="193" spans="1:4" ht="15.75" customHeight="1">
      <c r="A193" s="61"/>
      <c r="B193" s="61"/>
      <c r="C193" s="61"/>
      <c r="D193" s="61"/>
    </row>
    <row r="194" spans="1:4" ht="15.75" customHeight="1">
      <c r="A194" s="61"/>
      <c r="B194" s="61"/>
      <c r="C194" s="61"/>
      <c r="D194" s="61"/>
    </row>
    <row r="195" spans="1:4" ht="15.75" customHeight="1">
      <c r="A195" s="61"/>
      <c r="B195" s="61"/>
      <c r="C195" s="61"/>
      <c r="D195" s="61"/>
    </row>
    <row r="196" spans="1:4" ht="15.75" customHeight="1">
      <c r="A196" s="61"/>
      <c r="B196" s="61"/>
      <c r="C196" s="61"/>
      <c r="D196" s="61"/>
    </row>
    <row r="197" spans="1:4" ht="15.75" customHeight="1">
      <c r="A197" s="61"/>
      <c r="B197" s="61"/>
      <c r="C197" s="61"/>
      <c r="D197" s="61"/>
    </row>
    <row r="198" spans="1:4" ht="15.75" customHeight="1">
      <c r="A198" s="61"/>
      <c r="B198" s="61"/>
      <c r="C198" s="61"/>
      <c r="D198" s="61"/>
    </row>
    <row r="199" spans="1:4" ht="15.75" customHeight="1">
      <c r="A199" s="61"/>
      <c r="B199" s="61"/>
      <c r="C199" s="61"/>
      <c r="D199" s="61"/>
    </row>
    <row r="200" spans="1:4" ht="15.75" customHeight="1">
      <c r="A200" s="61"/>
      <c r="B200" s="61"/>
      <c r="C200" s="61"/>
      <c r="D200" s="61"/>
    </row>
    <row r="201" spans="1:4" ht="15.75" customHeight="1">
      <c r="A201" s="61"/>
      <c r="B201" s="61"/>
      <c r="C201" s="61"/>
      <c r="D201" s="61"/>
    </row>
    <row r="202" spans="1:4" ht="15.75" customHeight="1">
      <c r="A202" s="61"/>
      <c r="B202" s="61"/>
      <c r="C202" s="61"/>
      <c r="D202" s="61"/>
    </row>
    <row r="203" spans="1:4" ht="15.75" customHeight="1">
      <c r="A203" s="61"/>
      <c r="B203" s="61"/>
      <c r="C203" s="61"/>
      <c r="D203" s="61"/>
    </row>
    <row r="204" spans="1:4" ht="15.75" customHeight="1">
      <c r="A204" s="61"/>
      <c r="B204" s="61"/>
      <c r="C204" s="61"/>
      <c r="D204" s="61"/>
    </row>
    <row r="205" spans="1:4" ht="15.75" customHeight="1">
      <c r="A205" s="61"/>
      <c r="B205" s="61"/>
      <c r="C205" s="61"/>
      <c r="D205" s="61"/>
    </row>
    <row r="206" spans="1:4" ht="15.75" customHeight="1">
      <c r="A206" s="61"/>
      <c r="B206" s="61"/>
      <c r="C206" s="61"/>
      <c r="D206" s="61"/>
    </row>
    <row r="207" spans="1:4" ht="15.75" customHeight="1">
      <c r="A207" s="61"/>
      <c r="B207" s="61"/>
      <c r="C207" s="61"/>
      <c r="D207" s="61"/>
    </row>
    <row r="208" spans="1:4" ht="15.75" customHeight="1">
      <c r="A208" s="61"/>
      <c r="B208" s="61"/>
      <c r="C208" s="61"/>
      <c r="D208" s="61"/>
    </row>
    <row r="209" spans="1:4" ht="15.75" customHeight="1">
      <c r="A209" s="61"/>
      <c r="B209" s="61"/>
      <c r="C209" s="61"/>
      <c r="D209" s="61"/>
    </row>
    <row r="210" spans="1:4" ht="15.75" customHeight="1">
      <c r="A210" s="61"/>
      <c r="B210" s="61"/>
      <c r="C210" s="61"/>
      <c r="D210" s="61"/>
    </row>
    <row r="211" spans="1:4" ht="15.75" customHeight="1">
      <c r="A211" s="61"/>
      <c r="B211" s="61"/>
      <c r="C211" s="61"/>
      <c r="D211" s="61"/>
    </row>
    <row r="212" spans="1:4" ht="15.75" customHeight="1">
      <c r="A212" s="61"/>
      <c r="B212" s="61"/>
      <c r="C212" s="61"/>
      <c r="D212" s="61"/>
    </row>
    <row r="213" spans="1:4" ht="15.75" customHeight="1">
      <c r="A213" s="61"/>
      <c r="B213" s="61"/>
      <c r="C213" s="61"/>
      <c r="D213" s="61"/>
    </row>
    <row r="214" spans="1:4" ht="15.75" customHeight="1">
      <c r="A214" s="61"/>
      <c r="B214" s="61"/>
      <c r="C214" s="61"/>
      <c r="D214" s="61"/>
    </row>
    <row r="215" spans="1:4" ht="15.75" customHeight="1">
      <c r="A215" s="61"/>
      <c r="B215" s="61"/>
      <c r="C215" s="61"/>
      <c r="D215" s="61"/>
    </row>
    <row r="216" spans="1:4" ht="15.75" customHeight="1">
      <c r="A216" s="61"/>
      <c r="B216" s="61"/>
      <c r="C216" s="61"/>
      <c r="D216" s="61"/>
    </row>
    <row r="217" spans="1:4" ht="15.75" customHeight="1">
      <c r="A217" s="61"/>
      <c r="B217" s="61"/>
      <c r="C217" s="61"/>
      <c r="D217" s="61"/>
    </row>
    <row r="218" spans="1:4" ht="15.75" customHeight="1">
      <c r="A218" s="61"/>
      <c r="B218" s="61"/>
      <c r="C218" s="61"/>
      <c r="D218" s="61"/>
    </row>
    <row r="219" spans="1:4" ht="15.75" customHeight="1">
      <c r="A219" s="61"/>
      <c r="B219" s="61"/>
      <c r="C219" s="61"/>
      <c r="D219" s="61"/>
    </row>
    <row r="220" spans="1:4" ht="15.75" customHeight="1">
      <c r="A220" s="61"/>
      <c r="B220" s="61"/>
      <c r="C220" s="61"/>
      <c r="D220" s="61"/>
    </row>
    <row r="221" spans="1:4" ht="15.75" customHeight="1">
      <c r="A221" s="61"/>
      <c r="B221" s="61"/>
      <c r="C221" s="61"/>
      <c r="D221" s="61"/>
    </row>
    <row r="222" spans="1:4" ht="15.75" customHeight="1">
      <c r="A222" s="61"/>
      <c r="B222" s="61"/>
      <c r="C222" s="61"/>
      <c r="D222" s="61"/>
    </row>
    <row r="223" spans="1:4" ht="15.75" customHeight="1">
      <c r="A223" s="61"/>
      <c r="B223" s="61"/>
      <c r="C223" s="61"/>
      <c r="D223" s="61"/>
    </row>
    <row r="224" spans="1:4" ht="15.75" customHeight="1">
      <c r="A224" s="61"/>
      <c r="B224" s="61"/>
      <c r="C224" s="61"/>
      <c r="D224" s="61"/>
    </row>
    <row r="225" spans="1:4" ht="15.75" customHeight="1">
      <c r="A225" s="61"/>
      <c r="B225" s="61"/>
      <c r="C225" s="61"/>
      <c r="D225" s="61"/>
    </row>
    <row r="226" spans="1:4" ht="15.75" customHeight="1">
      <c r="A226" s="61"/>
      <c r="B226" s="61"/>
      <c r="C226" s="61"/>
      <c r="D226" s="61"/>
    </row>
    <row r="227" spans="1:4" ht="15.75" customHeight="1">
      <c r="A227" s="61"/>
      <c r="B227" s="61"/>
      <c r="C227" s="61"/>
      <c r="D227" s="61"/>
    </row>
    <row r="228" spans="1:4" ht="15.75" customHeight="1">
      <c r="A228" s="61"/>
      <c r="B228" s="61"/>
      <c r="C228" s="61"/>
      <c r="D228" s="61"/>
    </row>
    <row r="229" spans="1:4" ht="15.75" customHeight="1">
      <c r="A229" s="61"/>
      <c r="B229" s="61"/>
      <c r="C229" s="61"/>
      <c r="D229" s="61"/>
    </row>
    <row r="230" spans="1:4" ht="15.75" customHeight="1">
      <c r="A230" s="61"/>
      <c r="B230" s="61"/>
      <c r="C230" s="61"/>
      <c r="D230" s="61"/>
    </row>
    <row r="231" spans="1:4" ht="15.75" customHeight="1">
      <c r="A231" s="61"/>
      <c r="B231" s="61"/>
      <c r="C231" s="61"/>
      <c r="D231" s="61"/>
    </row>
    <row r="232" spans="1:4" ht="15.75" customHeight="1">
      <c r="A232" s="61"/>
      <c r="B232" s="61"/>
      <c r="C232" s="61"/>
      <c r="D232" s="61"/>
    </row>
    <row r="233" spans="1:4" ht="15.75" customHeight="1">
      <c r="A233" s="61"/>
      <c r="B233" s="61"/>
      <c r="C233" s="61"/>
      <c r="D233" s="61"/>
    </row>
    <row r="234" spans="1:4" ht="15.75" customHeight="1">
      <c r="A234" s="61"/>
      <c r="B234" s="61"/>
      <c r="C234" s="61"/>
      <c r="D234" s="61"/>
    </row>
    <row r="235" spans="1:4" ht="15.75" customHeight="1">
      <c r="A235" s="61"/>
      <c r="B235" s="61"/>
      <c r="C235" s="61"/>
      <c r="D235" s="61"/>
    </row>
    <row r="236" spans="1:4" ht="15.75" customHeight="1">
      <c r="A236" s="61"/>
      <c r="B236" s="61"/>
      <c r="C236" s="61"/>
      <c r="D236" s="61"/>
    </row>
    <row r="237" spans="1:4" ht="15.75" customHeight="1">
      <c r="A237" s="61"/>
      <c r="B237" s="61"/>
      <c r="C237" s="61"/>
      <c r="D237" s="61"/>
    </row>
    <row r="238" spans="1:4" ht="15.75" customHeight="1">
      <c r="A238" s="61"/>
      <c r="B238" s="61"/>
      <c r="C238" s="61"/>
      <c r="D238" s="61"/>
    </row>
    <row r="239" spans="1:4" ht="15.75" customHeight="1">
      <c r="A239" s="61"/>
      <c r="B239" s="61"/>
      <c r="C239" s="61"/>
      <c r="D239" s="61"/>
    </row>
    <row r="240" spans="1:4" ht="15.75" customHeight="1">
      <c r="A240" s="61"/>
      <c r="B240" s="61"/>
      <c r="C240" s="61"/>
      <c r="D240" s="61"/>
    </row>
    <row r="241" spans="1:4" ht="15.75" customHeight="1">
      <c r="A241" s="61"/>
      <c r="B241" s="61"/>
      <c r="C241" s="61"/>
      <c r="D241" s="61"/>
    </row>
    <row r="242" spans="1:4" ht="15.75" customHeight="1">
      <c r="A242" s="61"/>
      <c r="B242" s="61"/>
      <c r="C242" s="61"/>
      <c r="D242" s="61"/>
    </row>
    <row r="243" spans="1:4" ht="15.75" customHeight="1">
      <c r="A243" s="61"/>
      <c r="B243" s="61"/>
      <c r="C243" s="61"/>
      <c r="D243" s="61"/>
    </row>
    <row r="244" spans="1:4" ht="15.75" customHeight="1">
      <c r="A244" s="61"/>
      <c r="B244" s="61"/>
      <c r="C244" s="61"/>
      <c r="D244" s="61"/>
    </row>
    <row r="245" spans="1:4" ht="15.75" customHeight="1">
      <c r="A245" s="61"/>
      <c r="B245" s="61"/>
      <c r="C245" s="61"/>
      <c r="D245" s="61"/>
    </row>
    <row r="246" spans="1:4" ht="15.75" customHeight="1">
      <c r="A246" s="61"/>
      <c r="B246" s="61"/>
      <c r="C246" s="61"/>
      <c r="D246" s="61"/>
    </row>
    <row r="247" spans="1:4" ht="15.75" customHeight="1">
      <c r="A247" s="61"/>
      <c r="B247" s="61"/>
      <c r="C247" s="61"/>
      <c r="D247" s="61"/>
    </row>
    <row r="248" spans="1:4" ht="15.75" customHeight="1">
      <c r="A248" s="61"/>
      <c r="B248" s="61"/>
      <c r="C248" s="61"/>
      <c r="D248" s="61"/>
    </row>
    <row r="249" spans="1:4" ht="15.75" customHeight="1">
      <c r="A249" s="61"/>
      <c r="B249" s="61"/>
      <c r="C249" s="61"/>
      <c r="D249" s="61"/>
    </row>
    <row r="250" spans="1:4" ht="15.75" customHeight="1">
      <c r="A250" s="61"/>
      <c r="B250" s="61"/>
      <c r="C250" s="61"/>
      <c r="D250" s="61"/>
    </row>
    <row r="251" spans="1:4" ht="15.75" customHeight="1">
      <c r="A251" s="61"/>
      <c r="B251" s="61"/>
      <c r="C251" s="61"/>
      <c r="D251" s="61"/>
    </row>
    <row r="252" spans="1:4" ht="15.75" customHeight="1">
      <c r="A252" s="61"/>
      <c r="B252" s="61"/>
      <c r="C252" s="61"/>
      <c r="D252" s="61"/>
    </row>
    <row r="253" spans="1:4" ht="15.75" customHeight="1">
      <c r="A253" s="61"/>
      <c r="B253" s="61"/>
      <c r="C253" s="61"/>
      <c r="D253" s="61"/>
    </row>
    <row r="254" spans="1:4" ht="15.75" customHeight="1">
      <c r="A254" s="61"/>
      <c r="B254" s="61"/>
      <c r="C254" s="61"/>
      <c r="D254" s="61"/>
    </row>
    <row r="255" spans="1:4" ht="15.75" customHeight="1">
      <c r="A255" s="61"/>
      <c r="B255" s="61"/>
      <c r="C255" s="61"/>
      <c r="D255" s="61"/>
    </row>
    <row r="256" spans="1:4" ht="15.75" customHeight="1">
      <c r="A256" s="61"/>
      <c r="B256" s="61"/>
      <c r="C256" s="61"/>
      <c r="D256" s="61"/>
    </row>
    <row r="257" spans="1:4" ht="15.75" customHeight="1">
      <c r="A257" s="61"/>
      <c r="B257" s="61"/>
      <c r="C257" s="61"/>
      <c r="D257" s="61"/>
    </row>
    <row r="258" spans="1:4" ht="15.75" customHeight="1">
      <c r="A258" s="61"/>
      <c r="B258" s="61"/>
      <c r="C258" s="61"/>
      <c r="D258" s="61"/>
    </row>
    <row r="259" spans="1:4" ht="15.75" customHeight="1">
      <c r="A259" s="61"/>
      <c r="B259" s="61"/>
      <c r="C259" s="61"/>
      <c r="D259" s="61"/>
    </row>
    <row r="260" spans="1:4" ht="15.75" customHeight="1">
      <c r="A260" s="61"/>
      <c r="B260" s="61"/>
      <c r="C260" s="61"/>
      <c r="D260" s="61"/>
    </row>
    <row r="261" spans="1:4" ht="15.75" customHeight="1">
      <c r="A261" s="61"/>
      <c r="B261" s="61"/>
      <c r="C261" s="61"/>
      <c r="D261" s="61"/>
    </row>
    <row r="262" spans="1:4" ht="15.75" customHeight="1">
      <c r="A262" s="61"/>
      <c r="B262" s="61"/>
      <c r="C262" s="61"/>
      <c r="D262" s="61"/>
    </row>
    <row r="263" spans="1:4" ht="15.75" customHeight="1">
      <c r="A263" s="61"/>
      <c r="B263" s="61"/>
      <c r="C263" s="61"/>
      <c r="D263" s="61"/>
    </row>
    <row r="264" spans="1:4" ht="15.75" customHeight="1">
      <c r="A264" s="61"/>
      <c r="B264" s="61"/>
      <c r="C264" s="61"/>
      <c r="D264" s="61"/>
    </row>
    <row r="265" spans="1:4" ht="15.75" customHeight="1">
      <c r="A265" s="61"/>
      <c r="B265" s="61"/>
      <c r="C265" s="61"/>
      <c r="D265" s="61"/>
    </row>
    <row r="266" spans="1:4" ht="15.75" customHeight="1">
      <c r="A266" s="61"/>
      <c r="B266" s="61"/>
      <c r="C266" s="61"/>
      <c r="D266" s="61"/>
    </row>
    <row r="267" spans="1:4" ht="15.75" customHeight="1">
      <c r="A267" s="61"/>
      <c r="B267" s="61"/>
      <c r="C267" s="61"/>
      <c r="D267" s="61"/>
    </row>
    <row r="268" spans="1:4" ht="15.75" customHeight="1">
      <c r="A268" s="61"/>
      <c r="B268" s="61"/>
      <c r="C268" s="61"/>
      <c r="D268" s="61"/>
    </row>
    <row r="269" spans="1:4" ht="15.75" customHeight="1">
      <c r="A269" s="61"/>
      <c r="B269" s="61"/>
      <c r="C269" s="61"/>
      <c r="D269" s="61"/>
    </row>
    <row r="270" spans="1:4" ht="15.75" customHeight="1">
      <c r="A270" s="61"/>
      <c r="B270" s="61"/>
      <c r="C270" s="61"/>
      <c r="D270" s="61"/>
    </row>
    <row r="271" spans="1:4" ht="15.75" customHeight="1">
      <c r="A271" s="61"/>
      <c r="B271" s="61"/>
      <c r="C271" s="61"/>
      <c r="D271" s="61"/>
    </row>
    <row r="272" spans="1:4" ht="15.75" customHeight="1">
      <c r="A272" s="61"/>
      <c r="B272" s="61"/>
      <c r="C272" s="61"/>
      <c r="D272" s="61"/>
    </row>
    <row r="273" spans="1:4" ht="15.75" customHeight="1">
      <c r="A273" s="61"/>
      <c r="B273" s="61"/>
      <c r="C273" s="61"/>
      <c r="D273" s="61"/>
    </row>
    <row r="274" spans="1:4" ht="15.75" customHeight="1">
      <c r="A274" s="61"/>
      <c r="B274" s="61"/>
      <c r="C274" s="61"/>
      <c r="D274" s="61"/>
    </row>
    <row r="275" spans="1:4" ht="15.75" customHeight="1">
      <c r="A275" s="61"/>
      <c r="B275" s="61"/>
      <c r="C275" s="61"/>
      <c r="D275" s="61"/>
    </row>
    <row r="276" spans="1:4" ht="15.75" customHeight="1">
      <c r="A276" s="61"/>
      <c r="B276" s="61"/>
      <c r="C276" s="61"/>
      <c r="D276" s="61"/>
    </row>
    <row r="277" spans="1:4" ht="15.75" customHeight="1">
      <c r="A277" s="61"/>
      <c r="B277" s="61"/>
      <c r="C277" s="61"/>
      <c r="D277" s="61"/>
    </row>
    <row r="278" spans="1:4" ht="15.75" customHeight="1">
      <c r="A278" s="61"/>
      <c r="B278" s="61"/>
      <c r="C278" s="61"/>
      <c r="D278" s="61"/>
    </row>
    <row r="279" spans="1:4" ht="15.75" customHeight="1">
      <c r="A279" s="61"/>
      <c r="B279" s="61"/>
      <c r="C279" s="61"/>
      <c r="D279" s="61"/>
    </row>
    <row r="280" spans="1:4" ht="15.75" customHeight="1">
      <c r="A280" s="61"/>
      <c r="B280" s="61"/>
      <c r="C280" s="61"/>
      <c r="D280" s="61"/>
    </row>
    <row r="281" spans="1:4" ht="15.75" customHeight="1">
      <c r="A281" s="61"/>
      <c r="B281" s="61"/>
      <c r="C281" s="61"/>
      <c r="D281" s="61"/>
    </row>
    <row r="282" spans="1:4" ht="15.75" customHeight="1">
      <c r="A282" s="61"/>
      <c r="B282" s="61"/>
      <c r="C282" s="61"/>
      <c r="D282" s="61"/>
    </row>
    <row r="283" spans="1:4" ht="15.75" customHeight="1">
      <c r="A283" s="61"/>
      <c r="B283" s="61"/>
      <c r="C283" s="61"/>
      <c r="D283" s="61"/>
    </row>
    <row r="284" spans="1:4" ht="15.75" customHeight="1">
      <c r="A284" s="61"/>
      <c r="B284" s="61"/>
      <c r="C284" s="61"/>
      <c r="D284" s="61"/>
    </row>
    <row r="285" spans="1:4" ht="15.75" customHeight="1">
      <c r="A285" s="61"/>
      <c r="B285" s="61"/>
      <c r="C285" s="61"/>
      <c r="D285" s="61"/>
    </row>
    <row r="286" spans="1:4" ht="15.75" customHeight="1">
      <c r="A286" s="61"/>
      <c r="B286" s="61"/>
      <c r="C286" s="61"/>
      <c r="D286" s="61"/>
    </row>
    <row r="287" spans="1:4" ht="15.75" customHeight="1">
      <c r="A287" s="61"/>
      <c r="B287" s="61"/>
      <c r="C287" s="61"/>
      <c r="D287" s="61"/>
    </row>
    <row r="288" spans="1:4" ht="15.75" customHeight="1">
      <c r="A288" s="61"/>
      <c r="B288" s="61"/>
      <c r="C288" s="61"/>
      <c r="D288" s="61"/>
    </row>
    <row r="289" spans="1:4" ht="15.75" customHeight="1">
      <c r="A289" s="61"/>
      <c r="B289" s="61"/>
      <c r="C289" s="61"/>
      <c r="D289" s="61"/>
    </row>
    <row r="290" spans="1:4" ht="15.75" customHeight="1">
      <c r="A290" s="61"/>
      <c r="B290" s="61"/>
      <c r="C290" s="61"/>
      <c r="D290" s="61"/>
    </row>
    <row r="291" spans="1:4" ht="15.75" customHeight="1">
      <c r="A291" s="61"/>
      <c r="B291" s="61"/>
      <c r="C291" s="61"/>
      <c r="D291" s="61"/>
    </row>
    <row r="292" spans="1:4" ht="15.75" customHeight="1">
      <c r="A292" s="61"/>
      <c r="B292" s="61"/>
      <c r="C292" s="61"/>
      <c r="D292" s="61"/>
    </row>
    <row r="293" spans="1:4" ht="15.75" customHeight="1">
      <c r="A293" s="61"/>
      <c r="B293" s="61"/>
      <c r="C293" s="61"/>
      <c r="D293" s="61"/>
    </row>
    <row r="294" spans="1:4" ht="15.75" customHeight="1">
      <c r="A294" s="61"/>
      <c r="B294" s="61"/>
      <c r="C294" s="61"/>
      <c r="D294" s="61"/>
    </row>
    <row r="295" spans="1:4" ht="15.75" customHeight="1">
      <c r="A295" s="61"/>
      <c r="B295" s="61"/>
      <c r="C295" s="61"/>
      <c r="D295" s="61"/>
    </row>
    <row r="296" spans="1:4" ht="15.75" customHeight="1">
      <c r="A296" s="61"/>
      <c r="B296" s="61"/>
      <c r="C296" s="61"/>
      <c r="D296" s="61"/>
    </row>
    <row r="297" spans="1:4" ht="15.75" customHeight="1">
      <c r="A297" s="61"/>
      <c r="B297" s="61"/>
      <c r="C297" s="61"/>
      <c r="D297" s="61"/>
    </row>
    <row r="298" spans="1:4" ht="15.75" customHeight="1">
      <c r="A298" s="61"/>
      <c r="B298" s="61"/>
      <c r="C298" s="61"/>
      <c r="D298" s="61"/>
    </row>
    <row r="299" spans="1:4" ht="15.75" customHeight="1">
      <c r="A299" s="61"/>
      <c r="B299" s="61"/>
      <c r="C299" s="61"/>
      <c r="D299" s="61"/>
    </row>
    <row r="300" spans="1:4" ht="15.75" customHeight="1">
      <c r="A300" s="61"/>
      <c r="B300" s="61"/>
      <c r="C300" s="61"/>
      <c r="D300" s="61"/>
    </row>
    <row r="301" spans="1:4" ht="15.75" customHeight="1">
      <c r="A301" s="61"/>
      <c r="B301" s="61"/>
      <c r="C301" s="61"/>
      <c r="D301" s="61"/>
    </row>
    <row r="302" spans="1:4" ht="15.75" customHeight="1">
      <c r="A302" s="61"/>
      <c r="B302" s="61"/>
      <c r="C302" s="61"/>
      <c r="D302" s="61"/>
    </row>
    <row r="303" spans="1:4" ht="15.75" customHeight="1">
      <c r="A303" s="61"/>
      <c r="B303" s="61"/>
      <c r="C303" s="61"/>
      <c r="D303" s="61"/>
    </row>
    <row r="304" spans="1:4" ht="15.75" customHeight="1">
      <c r="A304" s="61"/>
      <c r="B304" s="61"/>
      <c r="C304" s="61"/>
      <c r="D304" s="61"/>
    </row>
    <row r="305" spans="1:4" ht="15.75" customHeight="1">
      <c r="A305" s="61"/>
      <c r="B305" s="61"/>
      <c r="C305" s="61"/>
      <c r="D305" s="61"/>
    </row>
    <row r="306" spans="1:4" ht="15.75" customHeight="1">
      <c r="A306" s="61"/>
      <c r="B306" s="61"/>
      <c r="C306" s="61"/>
      <c r="D306" s="61"/>
    </row>
    <row r="307" spans="1:4" ht="15.75" customHeight="1">
      <c r="A307" s="61"/>
      <c r="B307" s="61"/>
      <c r="C307" s="61"/>
      <c r="D307" s="61"/>
    </row>
    <row r="308" spans="1:4" ht="15.75" customHeight="1">
      <c r="A308" s="61"/>
      <c r="B308" s="61"/>
      <c r="C308" s="61"/>
      <c r="D308" s="61"/>
    </row>
    <row r="309" spans="1:4" ht="15.75" customHeight="1">
      <c r="A309" s="61"/>
      <c r="B309" s="61"/>
      <c r="C309" s="61"/>
      <c r="D309" s="61"/>
    </row>
    <row r="310" spans="1:4" ht="15.75" customHeight="1">
      <c r="A310" s="61"/>
      <c r="B310" s="61"/>
      <c r="C310" s="61"/>
      <c r="D310" s="61"/>
    </row>
    <row r="311" spans="1:4" ht="15.75" customHeight="1">
      <c r="A311" s="61"/>
      <c r="B311" s="61"/>
      <c r="C311" s="61"/>
      <c r="D311" s="61"/>
    </row>
    <row r="312" spans="1:4" ht="15.75" customHeight="1">
      <c r="A312" s="61"/>
      <c r="B312" s="61"/>
      <c r="C312" s="61"/>
      <c r="D312" s="61"/>
    </row>
    <row r="313" spans="1:4" ht="15.75" customHeight="1">
      <c r="A313" s="61"/>
      <c r="B313" s="61"/>
      <c r="C313" s="61"/>
      <c r="D313" s="61"/>
    </row>
    <row r="314" spans="1:4" ht="15.75" customHeight="1">
      <c r="A314" s="61"/>
      <c r="B314" s="61"/>
      <c r="C314" s="61"/>
      <c r="D314" s="61"/>
    </row>
    <row r="315" spans="1:4" ht="15.75" customHeight="1">
      <c r="A315" s="61"/>
      <c r="B315" s="61"/>
      <c r="C315" s="61"/>
      <c r="D315" s="61"/>
    </row>
    <row r="316" spans="1:4" ht="15.75" customHeight="1">
      <c r="A316" s="61"/>
      <c r="B316" s="61"/>
      <c r="C316" s="61"/>
      <c r="D316" s="61"/>
    </row>
    <row r="317" spans="1:4" ht="15.75" customHeight="1">
      <c r="A317" s="61"/>
      <c r="B317" s="61"/>
      <c r="C317" s="61"/>
      <c r="D317" s="61"/>
    </row>
    <row r="318" spans="1:4" ht="15.75" customHeight="1">
      <c r="A318" s="61"/>
      <c r="B318" s="61"/>
      <c r="C318" s="61"/>
      <c r="D318" s="61"/>
    </row>
    <row r="319" spans="1:4" ht="15.75" customHeight="1">
      <c r="A319" s="61"/>
      <c r="B319" s="61"/>
      <c r="C319" s="61"/>
      <c r="D319" s="61"/>
    </row>
    <row r="320" spans="1:4" ht="15.75" customHeight="1">
      <c r="A320" s="61"/>
      <c r="B320" s="61"/>
      <c r="C320" s="61"/>
      <c r="D320" s="61"/>
    </row>
    <row r="321" spans="1:4" ht="15.75" customHeight="1">
      <c r="A321" s="61"/>
      <c r="B321" s="61"/>
      <c r="C321" s="61"/>
      <c r="D321" s="61"/>
    </row>
    <row r="322" spans="1:4" ht="15.75" customHeight="1">
      <c r="A322" s="61"/>
      <c r="B322" s="61"/>
      <c r="C322" s="61"/>
      <c r="D322" s="61"/>
    </row>
    <row r="323" spans="1:4" ht="15.75" customHeight="1">
      <c r="A323" s="61"/>
      <c r="B323" s="61"/>
      <c r="C323" s="61"/>
      <c r="D323" s="61"/>
    </row>
    <row r="324" spans="1:4" ht="15.75" customHeight="1">
      <c r="A324" s="61"/>
      <c r="B324" s="61"/>
      <c r="C324" s="61"/>
      <c r="D324" s="61"/>
    </row>
    <row r="325" spans="1:4" ht="15.75" customHeight="1">
      <c r="A325" s="61"/>
      <c r="B325" s="61"/>
      <c r="C325" s="61"/>
      <c r="D325" s="61"/>
    </row>
    <row r="326" spans="1:4" ht="15.75" customHeight="1">
      <c r="A326" s="61"/>
      <c r="B326" s="61"/>
      <c r="C326" s="61"/>
      <c r="D326" s="61"/>
    </row>
    <row r="327" spans="1:4" ht="15.75" customHeight="1">
      <c r="A327" s="61"/>
      <c r="B327" s="61"/>
      <c r="C327" s="61"/>
      <c r="D327" s="61"/>
    </row>
    <row r="328" spans="1:4" ht="15.75" customHeight="1">
      <c r="A328" s="61"/>
      <c r="B328" s="61"/>
      <c r="C328" s="61"/>
      <c r="D328" s="61"/>
    </row>
    <row r="329" spans="1:4" ht="15.75" customHeight="1">
      <c r="A329" s="61"/>
      <c r="B329" s="61"/>
      <c r="C329" s="61"/>
      <c r="D329" s="61"/>
    </row>
    <row r="330" spans="1:4" ht="15.75" customHeight="1">
      <c r="A330" s="61"/>
      <c r="B330" s="61"/>
      <c r="C330" s="61"/>
      <c r="D330" s="61"/>
    </row>
    <row r="331" spans="1:4" ht="15.75" customHeight="1">
      <c r="A331" s="61"/>
      <c r="B331" s="61"/>
      <c r="C331" s="61"/>
      <c r="D331" s="61"/>
    </row>
    <row r="332" spans="1:4" ht="15.75" customHeight="1">
      <c r="A332" s="61"/>
      <c r="B332" s="61"/>
      <c r="C332" s="61"/>
      <c r="D332" s="61"/>
    </row>
    <row r="333" spans="1:4" ht="15.75" customHeight="1">
      <c r="A333" s="61"/>
      <c r="B333" s="61"/>
      <c r="C333" s="61"/>
      <c r="D333" s="61"/>
    </row>
    <row r="334" spans="1:4" ht="15.75" customHeight="1">
      <c r="A334" s="61"/>
      <c r="B334" s="61"/>
      <c r="C334" s="61"/>
      <c r="D334" s="61"/>
    </row>
    <row r="335" spans="1:4" ht="15.75" customHeight="1">
      <c r="A335" s="61"/>
      <c r="B335" s="61"/>
      <c r="C335" s="61"/>
      <c r="D335" s="61"/>
    </row>
    <row r="336" spans="1:4" ht="15.75" customHeight="1">
      <c r="A336" s="61"/>
      <c r="B336" s="61"/>
      <c r="C336" s="61"/>
      <c r="D336" s="61"/>
    </row>
    <row r="337" spans="1:4" ht="15.75" customHeight="1">
      <c r="A337" s="61"/>
      <c r="B337" s="61"/>
      <c r="C337" s="61"/>
      <c r="D337" s="61"/>
    </row>
    <row r="338" spans="1:4" ht="15.75" customHeight="1">
      <c r="A338" s="61"/>
      <c r="B338" s="61"/>
      <c r="C338" s="61"/>
      <c r="D338" s="61"/>
    </row>
    <row r="339" spans="1:4" ht="15.75" customHeight="1">
      <c r="A339" s="61"/>
      <c r="B339" s="61"/>
      <c r="C339" s="61"/>
      <c r="D339" s="61"/>
    </row>
    <row r="340" spans="1:4" ht="15.75" customHeight="1">
      <c r="A340" s="61"/>
      <c r="B340" s="61"/>
      <c r="C340" s="61"/>
      <c r="D340" s="61"/>
    </row>
    <row r="341" spans="1:4" ht="15.75" customHeight="1">
      <c r="A341" s="61"/>
      <c r="B341" s="61"/>
      <c r="C341" s="61"/>
      <c r="D341" s="61"/>
    </row>
    <row r="342" spans="1:4" ht="15.75" customHeight="1">
      <c r="A342" s="61"/>
      <c r="B342" s="61"/>
      <c r="C342" s="61"/>
      <c r="D342" s="61"/>
    </row>
    <row r="343" spans="1:4" ht="15.75" customHeight="1">
      <c r="A343" s="61"/>
      <c r="B343" s="61"/>
      <c r="C343" s="61"/>
      <c r="D343" s="61"/>
    </row>
    <row r="344" spans="1:4" ht="15.75" customHeight="1">
      <c r="A344" s="61"/>
      <c r="B344" s="61"/>
      <c r="C344" s="61"/>
      <c r="D344" s="61"/>
    </row>
    <row r="345" spans="1:4" ht="15.75" customHeight="1">
      <c r="A345" s="61"/>
      <c r="B345" s="61"/>
      <c r="C345" s="61"/>
      <c r="D345" s="61"/>
    </row>
    <row r="346" spans="1:4" ht="15.75" customHeight="1">
      <c r="A346" s="61"/>
      <c r="B346" s="61"/>
      <c r="C346" s="61"/>
      <c r="D346" s="61"/>
    </row>
    <row r="347" spans="1:4" ht="15.75" customHeight="1">
      <c r="A347" s="61"/>
      <c r="B347" s="61"/>
      <c r="C347" s="61"/>
      <c r="D347" s="61"/>
    </row>
    <row r="348" spans="1:4" ht="15.75" customHeight="1">
      <c r="A348" s="61"/>
      <c r="B348" s="61"/>
      <c r="C348" s="61"/>
      <c r="D348" s="61"/>
    </row>
    <row r="349" spans="1:4" ht="15.75" customHeight="1">
      <c r="A349" s="61"/>
      <c r="B349" s="61"/>
      <c r="C349" s="61"/>
      <c r="D349" s="61"/>
    </row>
    <row r="350" spans="1:4" ht="15.75" customHeight="1">
      <c r="A350" s="61"/>
      <c r="B350" s="61"/>
      <c r="C350" s="61"/>
      <c r="D350" s="61"/>
    </row>
    <row r="351" spans="1:4" ht="15.75" customHeight="1">
      <c r="A351" s="61"/>
      <c r="B351" s="61"/>
      <c r="C351" s="61"/>
      <c r="D351" s="61"/>
    </row>
    <row r="352" spans="1:4" ht="15.75" customHeight="1">
      <c r="A352" s="61"/>
      <c r="B352" s="61"/>
      <c r="C352" s="61"/>
      <c r="D352" s="61"/>
    </row>
    <row r="353" spans="1:4" ht="15.75" customHeight="1">
      <c r="A353" s="61"/>
      <c r="B353" s="61"/>
      <c r="C353" s="61"/>
      <c r="D353" s="61"/>
    </row>
    <row r="354" spans="1:4" ht="15.75" customHeight="1">
      <c r="A354" s="61"/>
      <c r="B354" s="61"/>
      <c r="C354" s="61"/>
      <c r="D354" s="61"/>
    </row>
    <row r="355" spans="1:4" ht="15.75" customHeight="1">
      <c r="A355" s="61"/>
      <c r="B355" s="61"/>
      <c r="C355" s="61"/>
      <c r="D355" s="61"/>
    </row>
    <row r="356" spans="1:4" ht="15.75" customHeight="1">
      <c r="A356" s="61"/>
      <c r="B356" s="61"/>
      <c r="C356" s="61"/>
      <c r="D356" s="61"/>
    </row>
    <row r="357" spans="1:4" ht="15.75" customHeight="1">
      <c r="A357" s="61"/>
      <c r="B357" s="61"/>
      <c r="C357" s="61"/>
      <c r="D357" s="61"/>
    </row>
    <row r="358" spans="1:4" ht="15.75" customHeight="1">
      <c r="A358" s="61"/>
      <c r="B358" s="61"/>
      <c r="C358" s="61"/>
      <c r="D358" s="61"/>
    </row>
    <row r="359" spans="1:4" ht="15.75" customHeight="1">
      <c r="A359" s="61"/>
      <c r="B359" s="61"/>
      <c r="C359" s="61"/>
      <c r="D359" s="61"/>
    </row>
    <row r="360" spans="1:4" ht="15.75" customHeight="1">
      <c r="A360" s="61"/>
      <c r="B360" s="61"/>
      <c r="C360" s="61"/>
      <c r="D360" s="61"/>
    </row>
    <row r="361" spans="1:4" ht="15.75" customHeight="1">
      <c r="A361" s="61"/>
      <c r="B361" s="61"/>
      <c r="C361" s="61"/>
      <c r="D361" s="61"/>
    </row>
    <row r="362" spans="1:4" ht="15.75" customHeight="1">
      <c r="A362" s="61"/>
      <c r="B362" s="61"/>
      <c r="C362" s="61"/>
      <c r="D362" s="61"/>
    </row>
    <row r="363" spans="1:4" ht="15.75" customHeight="1">
      <c r="A363" s="61"/>
      <c r="B363" s="61"/>
      <c r="C363" s="61"/>
      <c r="D363" s="61"/>
    </row>
    <row r="364" spans="1:4" ht="15.75" customHeight="1">
      <c r="A364" s="61"/>
      <c r="B364" s="61"/>
      <c r="C364" s="61"/>
      <c r="D364" s="61"/>
    </row>
    <row r="365" spans="1:4" ht="15.75" customHeight="1">
      <c r="A365" s="61"/>
      <c r="B365" s="61"/>
      <c r="C365" s="61"/>
      <c r="D365" s="61"/>
    </row>
    <row r="366" spans="1:4" ht="15.75" customHeight="1">
      <c r="A366" s="61"/>
      <c r="B366" s="61"/>
      <c r="C366" s="61"/>
      <c r="D366" s="61"/>
    </row>
    <row r="367" spans="1:4" ht="15.75" customHeight="1">
      <c r="A367" s="61"/>
      <c r="B367" s="61"/>
      <c r="C367" s="61"/>
      <c r="D367" s="61"/>
    </row>
    <row r="368" spans="1:4" ht="15.75" customHeight="1">
      <c r="A368" s="61"/>
      <c r="B368" s="61"/>
      <c r="C368" s="61"/>
      <c r="D368" s="61"/>
    </row>
    <row r="369" spans="1:4" ht="15.75" customHeight="1">
      <c r="A369" s="61"/>
      <c r="B369" s="61"/>
      <c r="C369" s="61"/>
      <c r="D369" s="61"/>
    </row>
    <row r="370" spans="1:4" ht="15.75" customHeight="1">
      <c r="A370" s="61"/>
      <c r="B370" s="61"/>
      <c r="C370" s="61"/>
      <c r="D370" s="61"/>
    </row>
    <row r="371" spans="1:4" ht="15.75" customHeight="1">
      <c r="A371" s="61"/>
      <c r="B371" s="61"/>
      <c r="C371" s="61"/>
      <c r="D371" s="61"/>
    </row>
    <row r="372" spans="1:4" ht="15.75" customHeight="1">
      <c r="A372" s="61"/>
      <c r="B372" s="61"/>
      <c r="C372" s="61"/>
      <c r="D372" s="61"/>
    </row>
    <row r="373" spans="1:4" ht="15.75" customHeight="1">
      <c r="A373" s="61"/>
      <c r="B373" s="61"/>
      <c r="C373" s="61"/>
      <c r="D373" s="61"/>
    </row>
    <row r="374" spans="1:4" ht="15.75" customHeight="1">
      <c r="A374" s="61"/>
      <c r="B374" s="61"/>
      <c r="C374" s="61"/>
      <c r="D374" s="61"/>
    </row>
    <row r="375" spans="1:4" ht="15.75" customHeight="1">
      <c r="A375" s="61"/>
      <c r="B375" s="61"/>
      <c r="C375" s="61"/>
      <c r="D375" s="61"/>
    </row>
    <row r="376" spans="1:4" ht="15.75" customHeight="1">
      <c r="A376" s="61"/>
      <c r="B376" s="61"/>
      <c r="C376" s="61"/>
      <c r="D376" s="61"/>
    </row>
    <row r="377" spans="1:4" ht="15.75" customHeight="1">
      <c r="A377" s="61"/>
      <c r="B377" s="61"/>
      <c r="C377" s="61"/>
      <c r="D377" s="61"/>
    </row>
    <row r="378" spans="1:4" ht="15.75" customHeight="1">
      <c r="A378" s="61"/>
      <c r="B378" s="61"/>
      <c r="C378" s="61"/>
      <c r="D378" s="61"/>
    </row>
    <row r="379" spans="1:4" ht="15.75" customHeight="1">
      <c r="A379" s="61"/>
      <c r="B379" s="61"/>
      <c r="C379" s="61"/>
      <c r="D379" s="61"/>
    </row>
    <row r="380" spans="1:4" ht="15.75" customHeight="1">
      <c r="A380" s="61"/>
      <c r="B380" s="61"/>
      <c r="C380" s="61"/>
      <c r="D380" s="61"/>
    </row>
    <row r="381" spans="1:4" ht="15.75" customHeight="1">
      <c r="A381" s="61"/>
      <c r="B381" s="61"/>
      <c r="C381" s="61"/>
      <c r="D381" s="61"/>
    </row>
    <row r="382" spans="1:4" ht="15.75" customHeight="1">
      <c r="A382" s="61"/>
      <c r="B382" s="61"/>
      <c r="C382" s="61"/>
      <c r="D382" s="61"/>
    </row>
    <row r="383" spans="1:4" ht="15.75" customHeight="1">
      <c r="A383" s="61"/>
      <c r="B383" s="61"/>
      <c r="C383" s="61"/>
      <c r="D383" s="61"/>
    </row>
    <row r="384" spans="1:4" ht="15.75" customHeight="1">
      <c r="A384" s="61"/>
      <c r="B384" s="61"/>
      <c r="C384" s="61"/>
      <c r="D384" s="61"/>
    </row>
    <row r="385" spans="1:4" ht="15.75" customHeight="1">
      <c r="A385" s="61"/>
      <c r="B385" s="61"/>
      <c r="C385" s="61"/>
      <c r="D385" s="61"/>
    </row>
    <row r="386" spans="1:4" ht="15.75" customHeight="1">
      <c r="A386" s="61"/>
      <c r="B386" s="61"/>
      <c r="C386" s="61"/>
      <c r="D386" s="61"/>
    </row>
    <row r="387" spans="1:4" ht="15.75" customHeight="1">
      <c r="A387" s="61"/>
      <c r="B387" s="61"/>
      <c r="C387" s="61"/>
      <c r="D387" s="61"/>
    </row>
    <row r="388" spans="1:4" ht="15.75" customHeight="1">
      <c r="A388" s="61"/>
      <c r="B388" s="61"/>
      <c r="C388" s="61"/>
      <c r="D388" s="61"/>
    </row>
    <row r="389" spans="1:4" ht="15.75" customHeight="1">
      <c r="A389" s="61"/>
      <c r="B389" s="61"/>
      <c r="C389" s="61"/>
      <c r="D389" s="61"/>
    </row>
    <row r="390" spans="1:4" ht="15.75" customHeight="1">
      <c r="A390" s="61"/>
      <c r="B390" s="61"/>
      <c r="C390" s="61"/>
      <c r="D390" s="61"/>
    </row>
    <row r="391" spans="1:4" ht="15.75" customHeight="1">
      <c r="A391" s="61"/>
      <c r="B391" s="61"/>
      <c r="C391" s="61"/>
      <c r="D391" s="61"/>
    </row>
    <row r="392" spans="1:4" ht="15.75" customHeight="1">
      <c r="A392" s="61"/>
      <c r="B392" s="61"/>
      <c r="C392" s="61"/>
      <c r="D392" s="61"/>
    </row>
    <row r="393" spans="1:4" ht="15.75" customHeight="1">
      <c r="A393" s="61"/>
      <c r="B393" s="61"/>
      <c r="C393" s="61"/>
      <c r="D393" s="61"/>
    </row>
    <row r="394" spans="1:4" ht="15.75" customHeight="1">
      <c r="A394" s="61"/>
      <c r="B394" s="61"/>
      <c r="C394" s="61"/>
      <c r="D394" s="61"/>
    </row>
    <row r="395" spans="1:4" ht="15.75" customHeight="1">
      <c r="A395" s="61"/>
      <c r="B395" s="61"/>
      <c r="C395" s="61"/>
      <c r="D395" s="61"/>
    </row>
    <row r="396" spans="1:4" ht="15.75" customHeight="1">
      <c r="A396" s="61"/>
      <c r="B396" s="61"/>
      <c r="C396" s="61"/>
      <c r="D396" s="61"/>
    </row>
    <row r="397" spans="1:4" ht="15.75" customHeight="1">
      <c r="A397" s="61"/>
      <c r="B397" s="61"/>
      <c r="C397" s="61"/>
      <c r="D397" s="61"/>
    </row>
    <row r="398" spans="1:4" ht="15.75" customHeight="1">
      <c r="A398" s="61"/>
      <c r="B398" s="61"/>
      <c r="C398" s="61"/>
      <c r="D398" s="61"/>
    </row>
    <row r="399" spans="1:4" ht="15.75" customHeight="1">
      <c r="A399" s="61"/>
      <c r="B399" s="61"/>
      <c r="C399" s="61"/>
      <c r="D399" s="61"/>
    </row>
    <row r="400" spans="1:4" ht="15.75" customHeight="1">
      <c r="A400" s="61"/>
      <c r="B400" s="61"/>
      <c r="C400" s="61"/>
      <c r="D400" s="61"/>
    </row>
    <row r="401" spans="1:4" ht="15.75" customHeight="1">
      <c r="A401" s="61"/>
      <c r="B401" s="61"/>
      <c r="C401" s="61"/>
      <c r="D401" s="61"/>
    </row>
    <row r="402" spans="1:4" ht="15.75" customHeight="1">
      <c r="A402" s="61"/>
      <c r="B402" s="61"/>
      <c r="C402" s="61"/>
      <c r="D402" s="61"/>
    </row>
    <row r="403" spans="1:4" ht="15.75" customHeight="1">
      <c r="A403" s="61"/>
      <c r="B403" s="61"/>
      <c r="C403" s="61"/>
      <c r="D403" s="61"/>
    </row>
    <row r="404" spans="1:4" ht="15.75" customHeight="1">
      <c r="A404" s="61"/>
      <c r="B404" s="61"/>
      <c r="C404" s="61"/>
      <c r="D404" s="61"/>
    </row>
    <row r="405" spans="1:4" ht="15.75" customHeight="1">
      <c r="A405" s="61"/>
      <c r="B405" s="61"/>
      <c r="C405" s="61"/>
      <c r="D405" s="61"/>
    </row>
    <row r="406" spans="1:4" ht="15.75" customHeight="1">
      <c r="A406" s="61"/>
      <c r="B406" s="61"/>
      <c r="C406" s="61"/>
      <c r="D406" s="61"/>
    </row>
    <row r="407" spans="1:4" ht="15.75" customHeight="1">
      <c r="A407" s="61"/>
      <c r="B407" s="61"/>
      <c r="C407" s="61"/>
      <c r="D407" s="61"/>
    </row>
    <row r="408" spans="1:4" ht="15.75" customHeight="1">
      <c r="A408" s="61"/>
      <c r="B408" s="61"/>
      <c r="C408" s="61"/>
      <c r="D408" s="61"/>
    </row>
    <row r="409" spans="1:4" ht="15.75" customHeight="1">
      <c r="A409" s="61"/>
      <c r="B409" s="61"/>
      <c r="C409" s="61"/>
      <c r="D409" s="61"/>
    </row>
    <row r="410" spans="1:4" ht="15.75" customHeight="1">
      <c r="A410" s="61"/>
      <c r="B410" s="61"/>
      <c r="C410" s="61"/>
      <c r="D410" s="61"/>
    </row>
    <row r="411" spans="1:4" ht="15.75" customHeight="1">
      <c r="A411" s="61"/>
      <c r="B411" s="61"/>
      <c r="C411" s="61"/>
      <c r="D411" s="61"/>
    </row>
    <row r="412" spans="1:4" ht="15.75" customHeight="1">
      <c r="A412" s="61"/>
      <c r="B412" s="61"/>
      <c r="C412" s="61"/>
      <c r="D412" s="61"/>
    </row>
    <row r="413" spans="1:4" ht="15.75" customHeight="1">
      <c r="A413" s="61"/>
      <c r="B413" s="61"/>
      <c r="C413" s="61"/>
      <c r="D413" s="61"/>
    </row>
    <row r="414" spans="1:4" ht="15.75" customHeight="1">
      <c r="A414" s="61"/>
      <c r="B414" s="61"/>
      <c r="C414" s="61"/>
      <c r="D414" s="61"/>
    </row>
    <row r="415" spans="1:4" ht="15.75" customHeight="1">
      <c r="A415" s="61"/>
      <c r="B415" s="61"/>
      <c r="C415" s="61"/>
      <c r="D415" s="61"/>
    </row>
    <row r="416" spans="1:4" ht="15.75" customHeight="1">
      <c r="A416" s="61"/>
      <c r="B416" s="61"/>
      <c r="C416" s="61"/>
      <c r="D416" s="61"/>
    </row>
    <row r="417" spans="1:4" ht="15.75" customHeight="1">
      <c r="A417" s="61"/>
      <c r="B417" s="61"/>
      <c r="C417" s="61"/>
      <c r="D417" s="61"/>
    </row>
    <row r="418" spans="1:4" ht="15.75" customHeight="1">
      <c r="A418" s="61"/>
      <c r="B418" s="61"/>
      <c r="C418" s="61"/>
      <c r="D418" s="61"/>
    </row>
    <row r="419" spans="1:4" ht="15.75" customHeight="1">
      <c r="A419" s="61"/>
      <c r="B419" s="61"/>
      <c r="C419" s="61"/>
      <c r="D419" s="61"/>
    </row>
    <row r="420" spans="1:4" ht="15.75" customHeight="1">
      <c r="A420" s="61"/>
      <c r="B420" s="61"/>
      <c r="C420" s="61"/>
      <c r="D420" s="61"/>
    </row>
    <row r="421" spans="1:4" ht="15.75" customHeight="1">
      <c r="A421" s="61"/>
      <c r="B421" s="61"/>
      <c r="C421" s="61"/>
      <c r="D421" s="61"/>
    </row>
    <row r="422" spans="1:4" ht="15.75" customHeight="1">
      <c r="A422" s="61"/>
      <c r="B422" s="61"/>
      <c r="C422" s="61"/>
      <c r="D422" s="61"/>
    </row>
    <row r="423" spans="1:4" ht="15.75" customHeight="1">
      <c r="A423" s="61"/>
      <c r="B423" s="61"/>
      <c r="C423" s="61"/>
      <c r="D423" s="61"/>
    </row>
    <row r="424" spans="1:4" ht="15.75" customHeight="1">
      <c r="A424" s="61"/>
      <c r="B424" s="61"/>
      <c r="C424" s="61"/>
      <c r="D424" s="61"/>
    </row>
    <row r="425" spans="1:4" ht="15.75" customHeight="1">
      <c r="A425" s="61"/>
      <c r="B425" s="61"/>
      <c r="C425" s="61"/>
      <c r="D425" s="61"/>
    </row>
    <row r="426" spans="1:4" ht="15.75" customHeight="1">
      <c r="A426" s="61"/>
      <c r="B426" s="61"/>
      <c r="C426" s="61"/>
      <c r="D426" s="61"/>
    </row>
    <row r="427" spans="1:4" ht="15.75" customHeight="1">
      <c r="A427" s="61"/>
      <c r="B427" s="61"/>
      <c r="C427" s="61"/>
      <c r="D427" s="61"/>
    </row>
    <row r="428" spans="1:4" ht="15.75" customHeight="1">
      <c r="A428" s="61"/>
      <c r="B428" s="61"/>
      <c r="C428" s="61"/>
      <c r="D428" s="61"/>
    </row>
    <row r="429" spans="1:4" ht="15.75" customHeight="1">
      <c r="A429" s="61"/>
      <c r="B429" s="61"/>
      <c r="C429" s="61"/>
      <c r="D429" s="61"/>
    </row>
    <row r="430" spans="1:4" ht="15.75" customHeight="1">
      <c r="A430" s="61"/>
      <c r="B430" s="61"/>
      <c r="C430" s="61"/>
      <c r="D430" s="61"/>
    </row>
    <row r="431" spans="1:4" ht="15.75" customHeight="1">
      <c r="A431" s="61"/>
      <c r="B431" s="61"/>
      <c r="C431" s="61"/>
      <c r="D431" s="61"/>
    </row>
    <row r="432" spans="1:4" ht="15.75" customHeight="1">
      <c r="A432" s="61"/>
      <c r="B432" s="61"/>
      <c r="C432" s="61"/>
      <c r="D432" s="61"/>
    </row>
    <row r="433" spans="1:4" ht="15.75" customHeight="1">
      <c r="A433" s="61"/>
      <c r="B433" s="61"/>
      <c r="C433" s="61"/>
      <c r="D433" s="61"/>
    </row>
    <row r="434" spans="1:4" ht="15.75" customHeight="1">
      <c r="A434" s="61"/>
      <c r="B434" s="61"/>
      <c r="C434" s="61"/>
      <c r="D434" s="61"/>
    </row>
    <row r="435" spans="1:4" ht="15.75" customHeight="1">
      <c r="A435" s="61"/>
      <c r="B435" s="61"/>
      <c r="C435" s="61"/>
      <c r="D435" s="61"/>
    </row>
    <row r="436" spans="1:4" ht="15.75" customHeight="1">
      <c r="A436" s="61"/>
      <c r="B436" s="61"/>
      <c r="C436" s="61"/>
      <c r="D436" s="61"/>
    </row>
    <row r="437" spans="1:4" ht="15.75" customHeight="1">
      <c r="A437" s="61"/>
      <c r="B437" s="61"/>
      <c r="C437" s="61"/>
      <c r="D437" s="61"/>
    </row>
    <row r="438" spans="1:4" ht="15.75" customHeight="1">
      <c r="A438" s="61"/>
      <c r="B438" s="61"/>
      <c r="C438" s="61"/>
      <c r="D438" s="61"/>
    </row>
    <row r="439" spans="1:4" ht="15.75" customHeight="1">
      <c r="A439" s="61"/>
      <c r="B439" s="61"/>
      <c r="C439" s="61"/>
      <c r="D439" s="61"/>
    </row>
    <row r="440" spans="1:4" ht="15.75" customHeight="1">
      <c r="A440" s="61"/>
      <c r="B440" s="61"/>
      <c r="C440" s="61"/>
      <c r="D440" s="61"/>
    </row>
    <row r="441" spans="1:4" ht="15.75" customHeight="1">
      <c r="A441" s="61"/>
      <c r="B441" s="61"/>
      <c r="C441" s="61"/>
      <c r="D441" s="61"/>
    </row>
    <row r="442" spans="1:4" ht="15.75" customHeight="1">
      <c r="A442" s="61"/>
      <c r="B442" s="61"/>
      <c r="C442" s="61"/>
      <c r="D442" s="61"/>
    </row>
    <row r="443" spans="1:4" ht="15.75" customHeight="1">
      <c r="A443" s="61"/>
      <c r="B443" s="61"/>
      <c r="C443" s="61"/>
      <c r="D443" s="61"/>
    </row>
    <row r="444" spans="1:4" ht="15.75" customHeight="1">
      <c r="A444" s="61"/>
      <c r="B444" s="61"/>
      <c r="C444" s="61"/>
      <c r="D444" s="61"/>
    </row>
    <row r="445" spans="1:4" ht="15.75" customHeight="1">
      <c r="A445" s="61"/>
      <c r="B445" s="61"/>
      <c r="C445" s="61"/>
      <c r="D445" s="61"/>
    </row>
    <row r="446" spans="1:4" ht="15.75" customHeight="1">
      <c r="A446" s="61"/>
      <c r="B446" s="61"/>
      <c r="C446" s="61"/>
      <c r="D446" s="61"/>
    </row>
    <row r="447" spans="1:4" ht="15.75" customHeight="1">
      <c r="A447" s="61"/>
      <c r="B447" s="61"/>
      <c r="C447" s="61"/>
      <c r="D447" s="61"/>
    </row>
    <row r="448" spans="1:4" ht="15.75" customHeight="1">
      <c r="A448" s="61"/>
      <c r="B448" s="61"/>
      <c r="C448" s="61"/>
      <c r="D448" s="61"/>
    </row>
    <row r="449" spans="1:4" ht="15.75" customHeight="1">
      <c r="A449" s="61"/>
      <c r="B449" s="61"/>
      <c r="C449" s="61"/>
      <c r="D449" s="61"/>
    </row>
    <row r="450" spans="1:4" ht="15.75" customHeight="1">
      <c r="A450" s="61"/>
      <c r="B450" s="61"/>
      <c r="C450" s="61"/>
      <c r="D450" s="61"/>
    </row>
    <row r="451" spans="1:4" ht="15.75" customHeight="1">
      <c r="A451" s="61"/>
      <c r="B451" s="61"/>
      <c r="C451" s="61"/>
      <c r="D451" s="61"/>
    </row>
    <row r="452" spans="1:4" ht="15.75" customHeight="1">
      <c r="A452" s="61"/>
      <c r="B452" s="61"/>
      <c r="C452" s="61"/>
      <c r="D452" s="61"/>
    </row>
    <row r="453" spans="1:4" ht="15.75" customHeight="1">
      <c r="A453" s="61"/>
      <c r="B453" s="61"/>
      <c r="C453" s="61"/>
      <c r="D453" s="61"/>
    </row>
    <row r="454" spans="1:4" ht="15.75" customHeight="1">
      <c r="A454" s="61"/>
      <c r="B454" s="61"/>
      <c r="C454" s="61"/>
      <c r="D454" s="61"/>
    </row>
    <row r="455" spans="1:4" ht="15.75" customHeight="1">
      <c r="A455" s="61"/>
      <c r="B455" s="61"/>
      <c r="C455" s="61"/>
      <c r="D455" s="61"/>
    </row>
    <row r="456" spans="1:4" ht="15.75" customHeight="1">
      <c r="A456" s="61"/>
      <c r="B456" s="61"/>
      <c r="C456" s="61"/>
      <c r="D456" s="61"/>
    </row>
    <row r="457" spans="1:4" ht="15.75" customHeight="1">
      <c r="A457" s="61"/>
      <c r="B457" s="61"/>
      <c r="C457" s="61"/>
      <c r="D457" s="61"/>
    </row>
    <row r="458" spans="1:4" ht="15.75" customHeight="1">
      <c r="A458" s="61"/>
      <c r="B458" s="61"/>
      <c r="C458" s="61"/>
      <c r="D458" s="61"/>
    </row>
    <row r="459" spans="1:4" ht="15.75" customHeight="1">
      <c r="A459" s="61"/>
      <c r="B459" s="61"/>
      <c r="C459" s="61"/>
      <c r="D459" s="61"/>
    </row>
    <row r="460" spans="1:4" ht="15.75" customHeight="1">
      <c r="A460" s="61"/>
      <c r="B460" s="61"/>
      <c r="C460" s="61"/>
      <c r="D460" s="61"/>
    </row>
    <row r="461" spans="1:4" ht="15.75" customHeight="1">
      <c r="A461" s="61"/>
      <c r="B461" s="61"/>
      <c r="C461" s="61"/>
      <c r="D461" s="61"/>
    </row>
    <row r="462" spans="1:4" ht="15.75" customHeight="1">
      <c r="A462" s="61"/>
      <c r="B462" s="61"/>
      <c r="C462" s="61"/>
      <c r="D462" s="61"/>
    </row>
    <row r="463" spans="1:4" ht="15.75" customHeight="1">
      <c r="A463" s="61"/>
      <c r="B463" s="61"/>
      <c r="C463" s="61"/>
      <c r="D463" s="61"/>
    </row>
    <row r="464" spans="1:4" ht="15.75" customHeight="1">
      <c r="A464" s="61"/>
      <c r="B464" s="61"/>
      <c r="C464" s="61"/>
      <c r="D464" s="61"/>
    </row>
    <row r="465" spans="1:4" ht="15.75" customHeight="1">
      <c r="A465" s="61"/>
      <c r="B465" s="61"/>
      <c r="C465" s="61"/>
      <c r="D465" s="61"/>
    </row>
    <row r="466" spans="1:4" ht="15.75" customHeight="1">
      <c r="A466" s="61"/>
      <c r="B466" s="61"/>
      <c r="C466" s="61"/>
      <c r="D466" s="61"/>
    </row>
    <row r="467" spans="1:4" ht="15.75" customHeight="1">
      <c r="A467" s="61"/>
      <c r="B467" s="61"/>
      <c r="C467" s="61"/>
      <c r="D467" s="61"/>
    </row>
    <row r="468" spans="1:4" ht="15.75" customHeight="1">
      <c r="A468" s="61"/>
      <c r="B468" s="61"/>
      <c r="C468" s="61"/>
      <c r="D468" s="61"/>
    </row>
    <row r="469" spans="1:4" ht="15.75" customHeight="1">
      <c r="A469" s="61"/>
      <c r="B469" s="61"/>
      <c r="C469" s="61"/>
      <c r="D469" s="61"/>
    </row>
    <row r="470" spans="1:4" ht="15.75" customHeight="1">
      <c r="A470" s="61"/>
      <c r="B470" s="61"/>
      <c r="C470" s="61"/>
      <c r="D470" s="61"/>
    </row>
    <row r="471" spans="1:4" ht="15.75" customHeight="1">
      <c r="A471" s="61"/>
      <c r="B471" s="61"/>
      <c r="C471" s="61"/>
      <c r="D471" s="61"/>
    </row>
    <row r="472" spans="1:4" ht="15.75" customHeight="1">
      <c r="A472" s="61"/>
      <c r="B472" s="61"/>
      <c r="C472" s="61"/>
      <c r="D472" s="61"/>
    </row>
    <row r="473" spans="1:4" ht="15.75" customHeight="1">
      <c r="A473" s="61"/>
      <c r="B473" s="61"/>
      <c r="C473" s="61"/>
      <c r="D473" s="61"/>
    </row>
    <row r="474" spans="1:4" ht="15.75" customHeight="1">
      <c r="A474" s="61"/>
      <c r="B474" s="61"/>
      <c r="C474" s="61"/>
      <c r="D474" s="61"/>
    </row>
    <row r="475" spans="1:4" ht="15.75" customHeight="1">
      <c r="A475" s="61"/>
      <c r="B475" s="61"/>
      <c r="C475" s="61"/>
      <c r="D475" s="61"/>
    </row>
    <row r="476" spans="1:4" ht="15.75" customHeight="1">
      <c r="A476" s="61"/>
      <c r="B476" s="61"/>
      <c r="C476" s="61"/>
      <c r="D476" s="61"/>
    </row>
    <row r="477" spans="1:4" ht="15.75" customHeight="1">
      <c r="A477" s="61"/>
      <c r="B477" s="61"/>
      <c r="C477" s="61"/>
      <c r="D477" s="61"/>
    </row>
    <row r="478" spans="1:4" ht="15.75" customHeight="1">
      <c r="A478" s="61"/>
      <c r="B478" s="61"/>
      <c r="C478" s="61"/>
      <c r="D478" s="61"/>
    </row>
    <row r="479" spans="1:4" ht="15.75" customHeight="1">
      <c r="A479" s="61"/>
      <c r="B479" s="61"/>
      <c r="C479" s="61"/>
      <c r="D479" s="61"/>
    </row>
    <row r="480" spans="1:4" ht="15.75" customHeight="1">
      <c r="A480" s="61"/>
      <c r="B480" s="61"/>
      <c r="C480" s="61"/>
      <c r="D480" s="61"/>
    </row>
    <row r="481" spans="1:4" ht="15.75" customHeight="1">
      <c r="A481" s="61"/>
      <c r="B481" s="61"/>
      <c r="C481" s="61"/>
      <c r="D481" s="61"/>
    </row>
    <row r="482" spans="1:4" ht="15.75" customHeight="1">
      <c r="A482" s="61"/>
      <c r="B482" s="61"/>
      <c r="C482" s="61"/>
      <c r="D482" s="61"/>
    </row>
    <row r="483" spans="1:4" ht="15.75" customHeight="1">
      <c r="A483" s="61"/>
      <c r="B483" s="61"/>
      <c r="C483" s="61"/>
      <c r="D483" s="61"/>
    </row>
    <row r="484" spans="1:4" ht="15.75" customHeight="1">
      <c r="A484" s="61"/>
      <c r="B484" s="61"/>
      <c r="C484" s="61"/>
      <c r="D484" s="61"/>
    </row>
    <row r="485" spans="1:4" ht="15.75" customHeight="1">
      <c r="A485" s="61"/>
      <c r="B485" s="61"/>
      <c r="C485" s="61"/>
      <c r="D485" s="61"/>
    </row>
    <row r="486" spans="1:4" ht="15.75" customHeight="1">
      <c r="A486" s="61"/>
      <c r="B486" s="61"/>
      <c r="C486" s="61"/>
      <c r="D486" s="61"/>
    </row>
    <row r="487" spans="1:4" ht="15.75" customHeight="1">
      <c r="A487" s="61"/>
      <c r="B487" s="61"/>
      <c r="C487" s="61"/>
      <c r="D487" s="61"/>
    </row>
    <row r="488" spans="1:4" ht="15.75" customHeight="1">
      <c r="A488" s="61"/>
      <c r="B488" s="61"/>
      <c r="C488" s="61"/>
      <c r="D488" s="61"/>
    </row>
    <row r="489" spans="1:4" ht="15.75" customHeight="1">
      <c r="A489" s="61"/>
      <c r="B489" s="61"/>
      <c r="C489" s="61"/>
      <c r="D489" s="61"/>
    </row>
    <row r="490" spans="1:4" ht="15.75" customHeight="1">
      <c r="A490" s="61"/>
      <c r="B490" s="61"/>
      <c r="C490" s="61"/>
      <c r="D490" s="61"/>
    </row>
    <row r="491" spans="1:4" ht="15.75" customHeight="1">
      <c r="A491" s="61"/>
      <c r="B491" s="61"/>
      <c r="C491" s="61"/>
      <c r="D491" s="61"/>
    </row>
    <row r="492" spans="1:4" ht="15.75" customHeight="1">
      <c r="A492" s="61"/>
      <c r="B492" s="61"/>
      <c r="C492" s="61"/>
      <c r="D492" s="61"/>
    </row>
    <row r="493" spans="1:4" ht="15.75" customHeight="1">
      <c r="A493" s="61"/>
      <c r="B493" s="61"/>
      <c r="C493" s="61"/>
      <c r="D493" s="61"/>
    </row>
    <row r="494" spans="1:4" ht="15.75" customHeight="1">
      <c r="A494" s="61"/>
      <c r="B494" s="61"/>
      <c r="C494" s="61"/>
      <c r="D494" s="61"/>
    </row>
    <row r="495" spans="1:4" ht="15.75" customHeight="1">
      <c r="A495" s="61"/>
      <c r="B495" s="61"/>
      <c r="C495" s="61"/>
      <c r="D495" s="61"/>
    </row>
    <row r="496" spans="1:4" ht="15.75" customHeight="1">
      <c r="A496" s="61"/>
      <c r="B496" s="61"/>
      <c r="C496" s="61"/>
      <c r="D496" s="61"/>
    </row>
    <row r="497" spans="1:4" ht="15.75" customHeight="1">
      <c r="A497" s="61"/>
      <c r="B497" s="61"/>
      <c r="C497" s="61"/>
      <c r="D497" s="61"/>
    </row>
    <row r="498" spans="1:4" ht="15.75" customHeight="1">
      <c r="A498" s="61"/>
      <c r="B498" s="61"/>
      <c r="C498" s="61"/>
      <c r="D498" s="61"/>
    </row>
    <row r="499" spans="1:4" ht="15.75" customHeight="1">
      <c r="A499" s="61"/>
      <c r="B499" s="61"/>
      <c r="C499" s="61"/>
      <c r="D499" s="61"/>
    </row>
    <row r="500" spans="1:4" ht="15.75" customHeight="1">
      <c r="A500" s="61"/>
      <c r="B500" s="61"/>
      <c r="C500" s="61"/>
      <c r="D500" s="61"/>
    </row>
    <row r="501" spans="1:4" ht="15.75" customHeight="1">
      <c r="A501" s="61"/>
      <c r="B501" s="61"/>
      <c r="C501" s="61"/>
      <c r="D501" s="61"/>
    </row>
    <row r="502" spans="1:4" ht="15.75" customHeight="1">
      <c r="A502" s="61"/>
      <c r="B502" s="61"/>
      <c r="C502" s="61"/>
      <c r="D502" s="61"/>
    </row>
    <row r="503" spans="1:4" ht="15.75" customHeight="1">
      <c r="A503" s="61"/>
      <c r="B503" s="61"/>
      <c r="C503" s="61"/>
      <c r="D503" s="61"/>
    </row>
    <row r="504" spans="1:4" ht="15.75" customHeight="1">
      <c r="A504" s="61"/>
      <c r="B504" s="61"/>
      <c r="C504" s="61"/>
      <c r="D504" s="61"/>
    </row>
    <row r="505" spans="1:4" ht="15.75" customHeight="1">
      <c r="A505" s="61"/>
      <c r="B505" s="61"/>
      <c r="C505" s="61"/>
      <c r="D505" s="61"/>
    </row>
    <row r="506" spans="1:4" ht="15.75" customHeight="1">
      <c r="A506" s="61"/>
      <c r="B506" s="61"/>
      <c r="C506" s="61"/>
      <c r="D506" s="61"/>
    </row>
    <row r="507" spans="1:4" ht="15.75" customHeight="1">
      <c r="A507" s="61"/>
      <c r="B507" s="61"/>
      <c r="C507" s="61"/>
      <c r="D507" s="61"/>
    </row>
    <row r="508" spans="1:4" ht="15.75" customHeight="1">
      <c r="A508" s="61"/>
      <c r="B508" s="61"/>
      <c r="C508" s="61"/>
      <c r="D508" s="61"/>
    </row>
    <row r="509" spans="1:4" ht="15.75" customHeight="1">
      <c r="A509" s="61"/>
      <c r="B509" s="61"/>
      <c r="C509" s="61"/>
      <c r="D509" s="61"/>
    </row>
    <row r="510" spans="1:4" ht="15.75" customHeight="1">
      <c r="A510" s="61"/>
      <c r="B510" s="61"/>
      <c r="C510" s="61"/>
      <c r="D510" s="61"/>
    </row>
    <row r="511" spans="1:4" ht="15.75" customHeight="1">
      <c r="A511" s="61"/>
      <c r="B511" s="61"/>
      <c r="C511" s="61"/>
      <c r="D511" s="61"/>
    </row>
    <row r="512" spans="1:4" ht="15.75" customHeight="1">
      <c r="A512" s="61"/>
      <c r="B512" s="61"/>
      <c r="C512" s="61"/>
      <c r="D512" s="61"/>
    </row>
    <row r="513" spans="1:4" ht="15.75" customHeight="1">
      <c r="A513" s="61"/>
      <c r="B513" s="61"/>
      <c r="C513" s="61"/>
      <c r="D513" s="61"/>
    </row>
    <row r="514" spans="1:4" ht="15.75" customHeight="1">
      <c r="A514" s="61"/>
      <c r="B514" s="61"/>
      <c r="C514" s="61"/>
      <c r="D514" s="61"/>
    </row>
    <row r="515" spans="1:4" ht="15.75" customHeight="1">
      <c r="A515" s="61"/>
      <c r="B515" s="61"/>
      <c r="C515" s="61"/>
      <c r="D515" s="61"/>
    </row>
    <row r="516" spans="1:4" ht="15.75" customHeight="1">
      <c r="A516" s="61"/>
      <c r="B516" s="61"/>
      <c r="C516" s="61"/>
      <c r="D516" s="61"/>
    </row>
    <row r="517" spans="1:4" ht="15.75" customHeight="1">
      <c r="A517" s="61"/>
      <c r="B517" s="61"/>
      <c r="C517" s="61"/>
      <c r="D517" s="61"/>
    </row>
    <row r="518" spans="1:4" ht="15.75" customHeight="1">
      <c r="A518" s="61"/>
      <c r="B518" s="61"/>
      <c r="C518" s="61"/>
      <c r="D518" s="61"/>
    </row>
    <row r="519" spans="1:4" ht="15.75" customHeight="1">
      <c r="A519" s="61"/>
      <c r="B519" s="61"/>
      <c r="C519" s="61"/>
      <c r="D519" s="61"/>
    </row>
    <row r="520" spans="1:4" ht="15.75" customHeight="1">
      <c r="A520" s="61"/>
      <c r="B520" s="61"/>
      <c r="C520" s="61"/>
      <c r="D520" s="61"/>
    </row>
    <row r="521" spans="1:4" ht="15.75" customHeight="1">
      <c r="A521" s="61"/>
      <c r="B521" s="61"/>
      <c r="C521" s="61"/>
      <c r="D521" s="61"/>
    </row>
    <row r="522" spans="1:4" ht="15.75" customHeight="1">
      <c r="A522" s="61"/>
      <c r="B522" s="61"/>
      <c r="C522" s="61"/>
      <c r="D522" s="61"/>
    </row>
    <row r="523" spans="1:4" ht="15.75" customHeight="1">
      <c r="A523" s="61"/>
      <c r="B523" s="61"/>
      <c r="C523" s="61"/>
      <c r="D523" s="61"/>
    </row>
    <row r="524" spans="1:4" ht="15.75" customHeight="1">
      <c r="A524" s="61"/>
      <c r="B524" s="61"/>
      <c r="C524" s="61"/>
      <c r="D524" s="61"/>
    </row>
    <row r="525" spans="1:4" ht="15.75" customHeight="1">
      <c r="A525" s="61"/>
      <c r="B525" s="61"/>
      <c r="C525" s="61"/>
      <c r="D525" s="61"/>
    </row>
    <row r="526" spans="1:4" ht="15.75" customHeight="1">
      <c r="A526" s="61"/>
      <c r="B526" s="61"/>
      <c r="C526" s="61"/>
      <c r="D526" s="61"/>
    </row>
    <row r="527" spans="1:4" ht="15.75" customHeight="1">
      <c r="A527" s="61"/>
      <c r="B527" s="61"/>
      <c r="C527" s="61"/>
      <c r="D527" s="61"/>
    </row>
    <row r="528" spans="1:4" ht="15.75" customHeight="1">
      <c r="A528" s="61"/>
      <c r="B528" s="61"/>
      <c r="C528" s="61"/>
      <c r="D528" s="61"/>
    </row>
    <row r="529" spans="1:4" ht="15.75" customHeight="1">
      <c r="A529" s="61"/>
      <c r="B529" s="61"/>
      <c r="C529" s="61"/>
      <c r="D529" s="61"/>
    </row>
    <row r="530" spans="1:4" ht="15.75" customHeight="1">
      <c r="A530" s="61"/>
      <c r="B530" s="61"/>
      <c r="C530" s="61"/>
      <c r="D530" s="61"/>
    </row>
    <row r="531" spans="1:4" ht="15.75" customHeight="1">
      <c r="A531" s="61"/>
      <c r="B531" s="61"/>
      <c r="C531" s="61"/>
      <c r="D531" s="61"/>
    </row>
    <row r="532" spans="1:4" ht="15.75" customHeight="1">
      <c r="A532" s="61"/>
      <c r="B532" s="61"/>
      <c r="C532" s="61"/>
      <c r="D532" s="61"/>
    </row>
    <row r="533" spans="1:4" ht="15.75" customHeight="1">
      <c r="A533" s="61"/>
      <c r="B533" s="61"/>
      <c r="C533" s="61"/>
      <c r="D533" s="61"/>
    </row>
    <row r="534" spans="1:4" ht="15.75" customHeight="1">
      <c r="A534" s="61"/>
      <c r="B534" s="61"/>
      <c r="C534" s="61"/>
      <c r="D534" s="61"/>
    </row>
    <row r="535" spans="1:4" ht="15.75" customHeight="1">
      <c r="A535" s="61"/>
      <c r="B535" s="61"/>
      <c r="C535" s="61"/>
      <c r="D535" s="61"/>
    </row>
    <row r="536" spans="1:4" ht="15.75" customHeight="1">
      <c r="A536" s="61"/>
      <c r="B536" s="61"/>
      <c r="C536" s="61"/>
      <c r="D536" s="61"/>
    </row>
    <row r="537" spans="1:4" ht="15.75" customHeight="1">
      <c r="A537" s="61"/>
      <c r="B537" s="61"/>
      <c r="C537" s="61"/>
      <c r="D537" s="61"/>
    </row>
    <row r="538" spans="1:4" ht="15.75" customHeight="1">
      <c r="A538" s="61"/>
      <c r="B538" s="61"/>
      <c r="C538" s="61"/>
      <c r="D538" s="61"/>
    </row>
    <row r="539" spans="1:4" ht="15.75" customHeight="1">
      <c r="A539" s="61"/>
      <c r="B539" s="61"/>
      <c r="C539" s="61"/>
      <c r="D539" s="61"/>
    </row>
    <row r="540" spans="1:4" ht="15.75" customHeight="1">
      <c r="A540" s="61"/>
      <c r="B540" s="61"/>
      <c r="C540" s="61"/>
      <c r="D540" s="61"/>
    </row>
    <row r="541" spans="1:4" ht="15.75" customHeight="1">
      <c r="A541" s="61"/>
      <c r="B541" s="61"/>
      <c r="C541" s="61"/>
      <c r="D541" s="61"/>
    </row>
    <row r="542" spans="1:4" ht="15.75" customHeight="1">
      <c r="A542" s="61"/>
      <c r="B542" s="61"/>
      <c r="C542" s="61"/>
      <c r="D542" s="61"/>
    </row>
    <row r="543" spans="1:4" ht="15.75" customHeight="1">
      <c r="A543" s="61"/>
      <c r="B543" s="61"/>
      <c r="C543" s="61"/>
      <c r="D543" s="61"/>
    </row>
    <row r="544" spans="1:4" ht="15.75" customHeight="1">
      <c r="A544" s="61"/>
      <c r="B544" s="61"/>
      <c r="C544" s="61"/>
      <c r="D544" s="61"/>
    </row>
    <row r="545" spans="1:4" ht="15.75" customHeight="1">
      <c r="A545" s="61"/>
      <c r="B545" s="61"/>
      <c r="C545" s="61"/>
      <c r="D545" s="61"/>
    </row>
    <row r="546" spans="1:4" ht="15.75" customHeight="1">
      <c r="A546" s="61"/>
      <c r="B546" s="61"/>
      <c r="C546" s="61"/>
      <c r="D546" s="61"/>
    </row>
    <row r="547" spans="1:4" ht="15.75" customHeight="1">
      <c r="A547" s="61"/>
      <c r="B547" s="61"/>
      <c r="C547" s="61"/>
      <c r="D547" s="61"/>
    </row>
    <row r="548" spans="1:4" ht="15.75" customHeight="1">
      <c r="A548" s="61"/>
      <c r="B548" s="61"/>
      <c r="C548" s="61"/>
      <c r="D548" s="61"/>
    </row>
    <row r="549" spans="1:4" ht="15.75" customHeight="1">
      <c r="A549" s="61"/>
      <c r="B549" s="61"/>
      <c r="C549" s="61"/>
      <c r="D549" s="61"/>
    </row>
    <row r="550" spans="1:4" ht="15.75" customHeight="1">
      <c r="A550" s="61"/>
      <c r="B550" s="61"/>
      <c r="C550" s="61"/>
      <c r="D550" s="61"/>
    </row>
    <row r="551" spans="1:4" ht="15.75" customHeight="1">
      <c r="A551" s="61"/>
      <c r="B551" s="61"/>
      <c r="C551" s="61"/>
      <c r="D551" s="61"/>
    </row>
    <row r="552" spans="1:4" ht="15.75" customHeight="1">
      <c r="A552" s="61"/>
      <c r="B552" s="61"/>
      <c r="C552" s="61"/>
      <c r="D552" s="61"/>
    </row>
    <row r="553" spans="1:4" ht="15.75" customHeight="1">
      <c r="A553" s="61"/>
      <c r="B553" s="61"/>
      <c r="C553" s="61"/>
      <c r="D553" s="61"/>
    </row>
    <row r="554" spans="1:4" ht="15.75" customHeight="1">
      <c r="A554" s="61"/>
      <c r="B554" s="61"/>
      <c r="C554" s="61"/>
      <c r="D554" s="61"/>
    </row>
    <row r="555" spans="1:4" ht="15.75" customHeight="1">
      <c r="A555" s="61"/>
      <c r="B555" s="61"/>
      <c r="C555" s="61"/>
      <c r="D555" s="61"/>
    </row>
    <row r="556" spans="1:4" ht="15.75" customHeight="1">
      <c r="A556" s="61"/>
      <c r="B556" s="61"/>
      <c r="C556" s="61"/>
      <c r="D556" s="61"/>
    </row>
    <row r="557" spans="1:4" ht="15.75" customHeight="1">
      <c r="A557" s="61"/>
      <c r="B557" s="61"/>
      <c r="C557" s="61"/>
      <c r="D557" s="61"/>
    </row>
    <row r="558" spans="1:4" ht="15.75" customHeight="1">
      <c r="A558" s="61"/>
      <c r="B558" s="61"/>
      <c r="C558" s="61"/>
      <c r="D558" s="61"/>
    </row>
    <row r="559" spans="1:4" ht="15.75" customHeight="1">
      <c r="A559" s="61"/>
      <c r="B559" s="61"/>
      <c r="C559" s="61"/>
      <c r="D559" s="61"/>
    </row>
    <row r="560" spans="1:4" ht="15.75" customHeight="1">
      <c r="A560" s="61"/>
      <c r="B560" s="61"/>
      <c r="C560" s="61"/>
      <c r="D560" s="61"/>
    </row>
    <row r="561" spans="1:4" ht="15.75" customHeight="1">
      <c r="A561" s="61"/>
      <c r="B561" s="61"/>
      <c r="C561" s="61"/>
      <c r="D561" s="61"/>
    </row>
    <row r="562" spans="1:4" ht="15.75" customHeight="1">
      <c r="A562" s="61"/>
      <c r="B562" s="61"/>
      <c r="C562" s="61"/>
      <c r="D562" s="61"/>
    </row>
    <row r="563" spans="1:4" ht="15.75" customHeight="1">
      <c r="A563" s="61"/>
      <c r="B563" s="61"/>
      <c r="C563" s="61"/>
      <c r="D563" s="61"/>
    </row>
    <row r="564" spans="1:4" ht="15.75" customHeight="1">
      <c r="A564" s="61"/>
      <c r="B564" s="61"/>
      <c r="C564" s="61"/>
      <c r="D564" s="61"/>
    </row>
    <row r="565" spans="1:4" ht="15.75" customHeight="1">
      <c r="A565" s="61"/>
      <c r="B565" s="61"/>
      <c r="C565" s="61"/>
      <c r="D565" s="61"/>
    </row>
    <row r="566" spans="1:4" ht="15.75" customHeight="1">
      <c r="A566" s="61"/>
      <c r="B566" s="61"/>
      <c r="C566" s="61"/>
      <c r="D566" s="61"/>
    </row>
    <row r="567" spans="1:4" ht="15.75" customHeight="1">
      <c r="A567" s="61"/>
      <c r="B567" s="61"/>
      <c r="C567" s="61"/>
      <c r="D567" s="61"/>
    </row>
    <row r="568" spans="1:4" ht="15.75" customHeight="1">
      <c r="A568" s="61"/>
      <c r="B568" s="61"/>
      <c r="C568" s="61"/>
      <c r="D568" s="61"/>
    </row>
    <row r="569" spans="1:4" ht="15.75" customHeight="1">
      <c r="A569" s="61"/>
      <c r="B569" s="61"/>
      <c r="C569" s="61"/>
      <c r="D569" s="61"/>
    </row>
    <row r="570" spans="1:4" ht="15.75" customHeight="1">
      <c r="A570" s="61"/>
      <c r="B570" s="61"/>
      <c r="C570" s="61"/>
      <c r="D570" s="61"/>
    </row>
    <row r="571" spans="1:4" ht="15.75" customHeight="1">
      <c r="A571" s="61"/>
      <c r="B571" s="61"/>
      <c r="C571" s="61"/>
      <c r="D571" s="61"/>
    </row>
    <row r="572" spans="1:4" ht="15.75" customHeight="1">
      <c r="A572" s="61"/>
      <c r="B572" s="61"/>
      <c r="C572" s="61"/>
      <c r="D572" s="61"/>
    </row>
    <row r="573" spans="1:4" ht="15.75" customHeight="1">
      <c r="A573" s="61"/>
      <c r="B573" s="61"/>
      <c r="C573" s="61"/>
      <c r="D573" s="61"/>
    </row>
    <row r="574" spans="1:4" ht="15.75" customHeight="1">
      <c r="A574" s="61"/>
      <c r="B574" s="61"/>
      <c r="C574" s="61"/>
      <c r="D574" s="61"/>
    </row>
    <row r="575" spans="1:4" ht="15.75" customHeight="1">
      <c r="A575" s="61"/>
      <c r="B575" s="61"/>
      <c r="C575" s="61"/>
      <c r="D575" s="61"/>
    </row>
    <row r="576" spans="1:4" ht="15.75" customHeight="1">
      <c r="A576" s="61"/>
      <c r="B576" s="61"/>
      <c r="C576" s="61"/>
      <c r="D576" s="61"/>
    </row>
    <row r="577" spans="1:4" ht="15.75" customHeight="1">
      <c r="A577" s="61"/>
      <c r="B577" s="61"/>
      <c r="C577" s="61"/>
      <c r="D577" s="61"/>
    </row>
    <row r="578" spans="1:4" ht="15.75" customHeight="1">
      <c r="A578" s="61"/>
      <c r="B578" s="61"/>
      <c r="C578" s="61"/>
      <c r="D578" s="61"/>
    </row>
    <row r="579" spans="1:4" ht="15.75" customHeight="1">
      <c r="A579" s="61"/>
      <c r="B579" s="61"/>
      <c r="C579" s="61"/>
      <c r="D579" s="61"/>
    </row>
    <row r="580" spans="1:4" ht="15.75" customHeight="1">
      <c r="A580" s="61"/>
      <c r="B580" s="61"/>
      <c r="C580" s="61"/>
      <c r="D580" s="61"/>
    </row>
    <row r="581" spans="1:4" ht="15.75" customHeight="1">
      <c r="A581" s="61"/>
      <c r="B581" s="61"/>
      <c r="C581" s="61"/>
      <c r="D581" s="61"/>
    </row>
    <row r="582" spans="1:4" ht="15.75" customHeight="1">
      <c r="A582" s="61"/>
      <c r="B582" s="61"/>
      <c r="C582" s="61"/>
      <c r="D582" s="61"/>
    </row>
    <row r="583" spans="1:4" ht="15.75" customHeight="1">
      <c r="A583" s="61"/>
      <c r="B583" s="61"/>
      <c r="C583" s="61"/>
      <c r="D583" s="61"/>
    </row>
    <row r="584" spans="1:4" ht="15.75" customHeight="1">
      <c r="A584" s="61"/>
      <c r="B584" s="61"/>
      <c r="C584" s="61"/>
      <c r="D584" s="61"/>
    </row>
    <row r="585" spans="1:4" ht="15.75" customHeight="1">
      <c r="A585" s="61"/>
      <c r="B585" s="61"/>
      <c r="C585" s="61"/>
      <c r="D585" s="61"/>
    </row>
    <row r="586" spans="1:4" ht="15.75" customHeight="1">
      <c r="A586" s="61"/>
      <c r="B586" s="61"/>
      <c r="C586" s="61"/>
      <c r="D586" s="61"/>
    </row>
    <row r="587" spans="1:4" ht="15.75" customHeight="1">
      <c r="A587" s="61"/>
      <c r="B587" s="61"/>
      <c r="C587" s="61"/>
      <c r="D587" s="61"/>
    </row>
    <row r="588" spans="1:4" ht="15.75" customHeight="1">
      <c r="A588" s="61"/>
      <c r="B588" s="61"/>
      <c r="C588" s="61"/>
      <c r="D588" s="61"/>
    </row>
    <row r="589" spans="1:4" ht="15.75" customHeight="1">
      <c r="A589" s="61"/>
      <c r="B589" s="61"/>
      <c r="C589" s="61"/>
      <c r="D589" s="61"/>
    </row>
    <row r="590" spans="1:4" ht="15.75" customHeight="1">
      <c r="A590" s="61"/>
      <c r="B590" s="61"/>
      <c r="C590" s="61"/>
      <c r="D590" s="61"/>
    </row>
    <row r="591" spans="1:4" ht="15.75" customHeight="1">
      <c r="A591" s="61"/>
      <c r="B591" s="61"/>
      <c r="C591" s="61"/>
      <c r="D591" s="61"/>
    </row>
    <row r="592" spans="1:4" ht="15.75" customHeight="1">
      <c r="A592" s="61"/>
      <c r="B592" s="61"/>
      <c r="C592" s="61"/>
      <c r="D592" s="61"/>
    </row>
    <row r="593" spans="1:4" ht="15.75" customHeight="1">
      <c r="A593" s="61"/>
      <c r="B593" s="61"/>
      <c r="C593" s="61"/>
      <c r="D593" s="61"/>
    </row>
    <row r="594" spans="1:4" ht="15.75" customHeight="1">
      <c r="A594" s="61"/>
      <c r="B594" s="61"/>
      <c r="C594" s="61"/>
      <c r="D594" s="61"/>
    </row>
    <row r="595" spans="1:4" ht="15.75" customHeight="1">
      <c r="A595" s="61"/>
      <c r="B595" s="61"/>
      <c r="C595" s="61"/>
      <c r="D595" s="61"/>
    </row>
    <row r="596" spans="1:4" ht="15.75" customHeight="1">
      <c r="A596" s="61"/>
      <c r="B596" s="61"/>
      <c r="C596" s="61"/>
      <c r="D596" s="61"/>
    </row>
    <row r="597" spans="1:4" ht="15.75" customHeight="1">
      <c r="A597" s="61"/>
      <c r="B597" s="61"/>
      <c r="C597" s="61"/>
      <c r="D597" s="61"/>
    </row>
    <row r="598" spans="1:4" ht="15.75" customHeight="1">
      <c r="A598" s="61"/>
      <c r="B598" s="61"/>
      <c r="C598" s="61"/>
      <c r="D598" s="61"/>
    </row>
    <row r="599" spans="1:4" ht="15.75" customHeight="1">
      <c r="A599" s="61"/>
      <c r="B599" s="61"/>
      <c r="C599" s="61"/>
      <c r="D599" s="61"/>
    </row>
    <row r="600" spans="1:4" ht="15.75" customHeight="1">
      <c r="A600" s="61"/>
      <c r="B600" s="61"/>
      <c r="C600" s="61"/>
      <c r="D600" s="61"/>
    </row>
    <row r="601" spans="1:4" ht="15.75" customHeight="1">
      <c r="A601" s="61"/>
      <c r="B601" s="61"/>
      <c r="C601" s="61"/>
      <c r="D601" s="61"/>
    </row>
    <row r="602" spans="1:4" ht="15.75" customHeight="1">
      <c r="A602" s="61"/>
      <c r="B602" s="61"/>
      <c r="C602" s="61"/>
      <c r="D602" s="61"/>
    </row>
    <row r="603" spans="1:4" ht="15.75" customHeight="1">
      <c r="A603" s="61"/>
      <c r="B603" s="61"/>
      <c r="C603" s="61"/>
      <c r="D603" s="61"/>
    </row>
    <row r="604" spans="1:4" ht="15.75" customHeight="1">
      <c r="A604" s="61"/>
      <c r="B604" s="61"/>
      <c r="C604" s="61"/>
      <c r="D604" s="61"/>
    </row>
    <row r="605" spans="1:4" ht="15.75" customHeight="1">
      <c r="A605" s="61"/>
      <c r="B605" s="61"/>
      <c r="C605" s="61"/>
      <c r="D605" s="61"/>
    </row>
    <row r="606" spans="1:4" ht="15.75" customHeight="1">
      <c r="A606" s="61"/>
      <c r="B606" s="61"/>
      <c r="C606" s="61"/>
      <c r="D606" s="61"/>
    </row>
    <row r="607" spans="1:4" ht="15.75" customHeight="1">
      <c r="A607" s="61"/>
      <c r="B607" s="61"/>
      <c r="C607" s="61"/>
      <c r="D607" s="61"/>
    </row>
    <row r="608" spans="1:4" ht="15.75" customHeight="1">
      <c r="A608" s="61"/>
      <c r="B608" s="61"/>
      <c r="C608" s="61"/>
      <c r="D608" s="61"/>
    </row>
    <row r="609" spans="1:4" ht="15.75" customHeight="1">
      <c r="A609" s="61"/>
      <c r="B609" s="61"/>
      <c r="C609" s="61"/>
      <c r="D609" s="61"/>
    </row>
    <row r="610" spans="1:4" ht="15.75" customHeight="1">
      <c r="A610" s="61"/>
      <c r="B610" s="61"/>
      <c r="C610" s="61"/>
      <c r="D610" s="61"/>
    </row>
    <row r="611" spans="1:4" ht="15.75" customHeight="1">
      <c r="A611" s="61"/>
      <c r="B611" s="61"/>
      <c r="C611" s="61"/>
      <c r="D611" s="61"/>
    </row>
    <row r="612" spans="1:4" ht="15.75" customHeight="1">
      <c r="A612" s="61"/>
      <c r="B612" s="61"/>
      <c r="C612" s="61"/>
      <c r="D612" s="61"/>
    </row>
    <row r="613" spans="1:4" ht="15.75" customHeight="1">
      <c r="A613" s="61"/>
      <c r="B613" s="61"/>
      <c r="C613" s="61"/>
      <c r="D613" s="61"/>
    </row>
    <row r="614" spans="1:4" ht="15.75" customHeight="1">
      <c r="A614" s="61"/>
      <c r="B614" s="61"/>
      <c r="C614" s="61"/>
      <c r="D614" s="61"/>
    </row>
    <row r="615" spans="1:4" ht="15.75" customHeight="1">
      <c r="A615" s="61"/>
      <c r="B615" s="61"/>
      <c r="C615" s="61"/>
      <c r="D615" s="61"/>
    </row>
    <row r="616" spans="1:4" ht="15.75" customHeight="1">
      <c r="A616" s="61"/>
      <c r="B616" s="61"/>
      <c r="C616" s="61"/>
      <c r="D616" s="61"/>
    </row>
    <row r="617" spans="1:4" ht="15.75" customHeight="1">
      <c r="A617" s="61"/>
      <c r="B617" s="61"/>
      <c r="C617" s="61"/>
      <c r="D617" s="61"/>
    </row>
    <row r="618" spans="1:4" ht="15.75" customHeight="1">
      <c r="A618" s="61"/>
      <c r="B618" s="61"/>
      <c r="C618" s="61"/>
      <c r="D618" s="61"/>
    </row>
    <row r="619" spans="1:4" ht="15.75" customHeight="1">
      <c r="A619" s="61"/>
      <c r="B619" s="61"/>
      <c r="C619" s="61"/>
      <c r="D619" s="61"/>
    </row>
    <row r="620" spans="1:4" ht="15.75" customHeight="1">
      <c r="A620" s="61"/>
      <c r="B620" s="61"/>
      <c r="C620" s="61"/>
      <c r="D620" s="61"/>
    </row>
    <row r="621" spans="1:4" ht="15.75" customHeight="1">
      <c r="A621" s="61"/>
      <c r="B621" s="61"/>
      <c r="C621" s="61"/>
      <c r="D621" s="61"/>
    </row>
    <row r="622" spans="1:4" ht="15.75" customHeight="1">
      <c r="A622" s="61"/>
      <c r="B622" s="61"/>
      <c r="C622" s="61"/>
      <c r="D622" s="61"/>
    </row>
    <row r="623" spans="1:4" ht="15.75" customHeight="1">
      <c r="A623" s="61"/>
      <c r="B623" s="61"/>
      <c r="C623" s="61"/>
      <c r="D623" s="61"/>
    </row>
    <row r="624" spans="1:4" ht="15.75" customHeight="1">
      <c r="A624" s="61"/>
      <c r="B624" s="61"/>
      <c r="C624" s="61"/>
      <c r="D624" s="61"/>
    </row>
    <row r="625" spans="1:4" ht="15.75" customHeight="1">
      <c r="A625" s="61"/>
      <c r="B625" s="61"/>
      <c r="C625" s="61"/>
      <c r="D625" s="61"/>
    </row>
    <row r="626" spans="1:4" ht="15.75" customHeight="1">
      <c r="A626" s="61"/>
      <c r="B626" s="61"/>
      <c r="C626" s="61"/>
      <c r="D626" s="61"/>
    </row>
    <row r="627" spans="1:4" ht="15.75" customHeight="1">
      <c r="A627" s="61"/>
      <c r="B627" s="61"/>
      <c r="C627" s="61"/>
      <c r="D627" s="61"/>
    </row>
    <row r="628" spans="1:4" ht="15.75" customHeight="1">
      <c r="A628" s="61"/>
      <c r="B628" s="61"/>
      <c r="C628" s="61"/>
      <c r="D628" s="61"/>
    </row>
    <row r="629" spans="1:4" ht="15.75" customHeight="1">
      <c r="A629" s="61"/>
      <c r="B629" s="61"/>
      <c r="C629" s="61"/>
      <c r="D629" s="61"/>
    </row>
    <row r="630" spans="1:4" ht="15.75" customHeight="1">
      <c r="A630" s="61"/>
      <c r="B630" s="61"/>
      <c r="C630" s="61"/>
      <c r="D630" s="61"/>
    </row>
    <row r="631" spans="1:4" ht="15.75" customHeight="1">
      <c r="A631" s="61"/>
      <c r="B631" s="61"/>
      <c r="C631" s="61"/>
      <c r="D631" s="61"/>
    </row>
    <row r="632" spans="1:4" ht="15.75" customHeight="1">
      <c r="A632" s="61"/>
      <c r="B632" s="61"/>
      <c r="C632" s="61"/>
      <c r="D632" s="61"/>
    </row>
    <row r="633" spans="1:4" ht="15.75" customHeight="1">
      <c r="A633" s="61"/>
      <c r="B633" s="61"/>
      <c r="C633" s="61"/>
      <c r="D633" s="61"/>
    </row>
    <row r="634" spans="1:4" ht="15.75" customHeight="1">
      <c r="A634" s="61"/>
      <c r="B634" s="61"/>
      <c r="C634" s="61"/>
      <c r="D634" s="61"/>
    </row>
    <row r="635" spans="1:4" ht="15.75" customHeight="1">
      <c r="A635" s="61"/>
      <c r="B635" s="61"/>
      <c r="C635" s="61"/>
      <c r="D635" s="61"/>
    </row>
    <row r="636" spans="1:4" ht="15.75" customHeight="1">
      <c r="A636" s="61"/>
      <c r="B636" s="61"/>
      <c r="C636" s="61"/>
      <c r="D636" s="61"/>
    </row>
    <row r="637" spans="1:4" ht="15.75" customHeight="1">
      <c r="A637" s="61"/>
      <c r="B637" s="61"/>
      <c r="C637" s="61"/>
      <c r="D637" s="61"/>
    </row>
    <row r="638" spans="1:4" ht="15.75" customHeight="1">
      <c r="A638" s="61"/>
      <c r="B638" s="61"/>
      <c r="C638" s="61"/>
      <c r="D638" s="61"/>
    </row>
    <row r="639" spans="1:4" ht="15.75" customHeight="1">
      <c r="A639" s="61"/>
      <c r="B639" s="61"/>
      <c r="C639" s="61"/>
      <c r="D639" s="61"/>
    </row>
    <row r="640" spans="1:4" ht="15.75" customHeight="1">
      <c r="A640" s="61"/>
      <c r="B640" s="61"/>
      <c r="C640" s="61"/>
      <c r="D640" s="61"/>
    </row>
    <row r="641" spans="1:4" ht="15.75" customHeight="1">
      <c r="A641" s="61"/>
      <c r="B641" s="61"/>
      <c r="C641" s="61"/>
      <c r="D641" s="61"/>
    </row>
    <row r="642" spans="1:4" ht="15.75" customHeight="1">
      <c r="A642" s="61"/>
      <c r="B642" s="61"/>
      <c r="C642" s="61"/>
      <c r="D642" s="61"/>
    </row>
    <row r="643" spans="1:4" ht="15.75" customHeight="1">
      <c r="A643" s="61"/>
      <c r="B643" s="61"/>
      <c r="C643" s="61"/>
      <c r="D643" s="61"/>
    </row>
    <row r="644" spans="1:4" ht="15.75" customHeight="1">
      <c r="A644" s="61"/>
      <c r="B644" s="61"/>
      <c r="C644" s="61"/>
      <c r="D644" s="61"/>
    </row>
    <row r="645" spans="1:4" ht="15.75" customHeight="1">
      <c r="A645" s="61"/>
      <c r="B645" s="61"/>
      <c r="C645" s="61"/>
      <c r="D645" s="61"/>
    </row>
    <row r="646" spans="1:4" ht="15.75" customHeight="1">
      <c r="A646" s="61"/>
      <c r="B646" s="61"/>
      <c r="C646" s="61"/>
      <c r="D646" s="61"/>
    </row>
    <row r="647" spans="1:4" ht="15.75" customHeight="1">
      <c r="A647" s="61"/>
      <c r="B647" s="61"/>
      <c r="C647" s="61"/>
      <c r="D647" s="61"/>
    </row>
    <row r="648" spans="1:4" ht="15.75" customHeight="1">
      <c r="A648" s="61"/>
      <c r="B648" s="61"/>
      <c r="C648" s="61"/>
      <c r="D648" s="61"/>
    </row>
    <row r="649" spans="1:4" ht="15.75" customHeight="1">
      <c r="A649" s="61"/>
      <c r="B649" s="61"/>
      <c r="C649" s="61"/>
      <c r="D649" s="61"/>
    </row>
    <row r="650" spans="1:4" ht="15.75" customHeight="1">
      <c r="A650" s="61"/>
      <c r="B650" s="61"/>
      <c r="C650" s="61"/>
      <c r="D650" s="61"/>
    </row>
    <row r="651" spans="1:4" ht="15.75" customHeight="1">
      <c r="A651" s="61"/>
      <c r="B651" s="61"/>
      <c r="C651" s="61"/>
      <c r="D651" s="61"/>
    </row>
    <row r="652" spans="1:4" ht="15.75" customHeight="1">
      <c r="A652" s="61"/>
      <c r="B652" s="61"/>
      <c r="C652" s="61"/>
      <c r="D652" s="61"/>
    </row>
    <row r="653" spans="1:4" ht="15.75" customHeight="1">
      <c r="A653" s="61"/>
      <c r="B653" s="61"/>
      <c r="C653" s="61"/>
      <c r="D653" s="61"/>
    </row>
    <row r="654" spans="1:4" ht="15.75" customHeight="1">
      <c r="A654" s="61"/>
      <c r="B654" s="61"/>
      <c r="C654" s="61"/>
      <c r="D654" s="61"/>
    </row>
    <row r="655" spans="1:4" ht="15.75" customHeight="1">
      <c r="A655" s="61"/>
      <c r="B655" s="61"/>
      <c r="C655" s="61"/>
      <c r="D655" s="61"/>
    </row>
    <row r="656" spans="1:4" ht="15.75" customHeight="1">
      <c r="A656" s="61"/>
      <c r="B656" s="61"/>
      <c r="C656" s="61"/>
      <c r="D656" s="61"/>
    </row>
    <row r="657" spans="1:4" ht="15.75" customHeight="1">
      <c r="A657" s="61"/>
      <c r="B657" s="61"/>
      <c r="C657" s="61"/>
      <c r="D657" s="61"/>
    </row>
    <row r="658" spans="1:4" ht="15.75" customHeight="1">
      <c r="A658" s="61"/>
      <c r="B658" s="61"/>
      <c r="C658" s="61"/>
      <c r="D658" s="61"/>
    </row>
    <row r="659" spans="1:4" ht="15.75" customHeight="1">
      <c r="A659" s="61"/>
      <c r="B659" s="61"/>
      <c r="C659" s="61"/>
      <c r="D659" s="61"/>
    </row>
    <row r="660" spans="1:4" ht="15.75" customHeight="1">
      <c r="A660" s="61"/>
      <c r="B660" s="61"/>
      <c r="C660" s="61"/>
      <c r="D660" s="61"/>
    </row>
    <row r="661" spans="1:4" ht="15.75" customHeight="1">
      <c r="A661" s="61"/>
      <c r="B661" s="61"/>
      <c r="C661" s="61"/>
      <c r="D661" s="61"/>
    </row>
    <row r="662" spans="1:4" ht="15.75" customHeight="1">
      <c r="A662" s="61"/>
      <c r="B662" s="61"/>
      <c r="C662" s="61"/>
      <c r="D662" s="61"/>
    </row>
    <row r="663" spans="1:4" ht="15.75" customHeight="1">
      <c r="A663" s="61"/>
      <c r="B663" s="61"/>
      <c r="C663" s="61"/>
      <c r="D663" s="61"/>
    </row>
    <row r="664" spans="1:4" ht="15.75" customHeight="1">
      <c r="A664" s="61"/>
      <c r="B664" s="61"/>
      <c r="C664" s="61"/>
      <c r="D664" s="61"/>
    </row>
    <row r="665" spans="1:4" ht="15.75" customHeight="1">
      <c r="A665" s="61"/>
      <c r="B665" s="61"/>
      <c r="C665" s="61"/>
      <c r="D665" s="61"/>
    </row>
    <row r="666" spans="1:4" ht="15.75" customHeight="1">
      <c r="A666" s="61"/>
      <c r="B666" s="61"/>
      <c r="C666" s="61"/>
      <c r="D666" s="61"/>
    </row>
    <row r="667" spans="1:4" ht="15.75" customHeight="1">
      <c r="A667" s="61"/>
      <c r="B667" s="61"/>
      <c r="C667" s="61"/>
      <c r="D667" s="61"/>
    </row>
    <row r="668" spans="1:4" ht="15.75" customHeight="1">
      <c r="A668" s="61"/>
      <c r="B668" s="61"/>
      <c r="C668" s="61"/>
      <c r="D668" s="61"/>
    </row>
    <row r="669" spans="1:4" ht="15.75" customHeight="1">
      <c r="A669" s="61"/>
      <c r="B669" s="61"/>
      <c r="C669" s="61"/>
      <c r="D669" s="61"/>
    </row>
    <row r="670" spans="1:4" ht="15.75" customHeight="1">
      <c r="A670" s="61"/>
      <c r="B670" s="61"/>
      <c r="C670" s="61"/>
      <c r="D670" s="61"/>
    </row>
    <row r="671" spans="1:4" ht="15.75" customHeight="1">
      <c r="A671" s="61"/>
      <c r="B671" s="61"/>
      <c r="C671" s="61"/>
      <c r="D671" s="61"/>
    </row>
    <row r="672" spans="1:4" ht="15.75" customHeight="1">
      <c r="A672" s="61"/>
      <c r="B672" s="61"/>
      <c r="C672" s="61"/>
      <c r="D672" s="61"/>
    </row>
    <row r="673" spans="1:4" ht="15.75" customHeight="1">
      <c r="A673" s="61"/>
      <c r="B673" s="61"/>
      <c r="C673" s="61"/>
      <c r="D673" s="61"/>
    </row>
    <row r="674" spans="1:4" ht="15.75" customHeight="1">
      <c r="A674" s="61"/>
      <c r="B674" s="61"/>
      <c r="C674" s="61"/>
      <c r="D674" s="61"/>
    </row>
    <row r="675" spans="1:4" ht="15.75" customHeight="1">
      <c r="A675" s="61"/>
      <c r="B675" s="61"/>
      <c r="C675" s="61"/>
      <c r="D675" s="61"/>
    </row>
    <row r="676" spans="1:4" ht="15.75" customHeight="1">
      <c r="A676" s="61"/>
      <c r="B676" s="61"/>
      <c r="C676" s="61"/>
      <c r="D676" s="61"/>
    </row>
    <row r="677" spans="1:4" ht="15.75" customHeight="1">
      <c r="A677" s="61"/>
      <c r="B677" s="61"/>
      <c r="C677" s="61"/>
      <c r="D677" s="61"/>
    </row>
    <row r="678" spans="1:4" ht="15.75" customHeight="1">
      <c r="A678" s="61"/>
      <c r="B678" s="61"/>
      <c r="C678" s="61"/>
      <c r="D678" s="61"/>
    </row>
    <row r="679" spans="1:4" ht="15.75" customHeight="1">
      <c r="A679" s="61"/>
      <c r="B679" s="61"/>
      <c r="C679" s="61"/>
      <c r="D679" s="61"/>
    </row>
    <row r="680" spans="1:4" ht="15.75" customHeight="1">
      <c r="A680" s="61"/>
      <c r="B680" s="61"/>
      <c r="C680" s="61"/>
      <c r="D680" s="61"/>
    </row>
    <row r="681" spans="1:4" ht="15.75" customHeight="1">
      <c r="A681" s="61"/>
      <c r="B681" s="61"/>
      <c r="C681" s="61"/>
      <c r="D681" s="61"/>
    </row>
    <row r="682" spans="1:4" ht="15.75" customHeight="1">
      <c r="A682" s="61"/>
      <c r="B682" s="61"/>
      <c r="C682" s="61"/>
      <c r="D682" s="61"/>
    </row>
    <row r="683" spans="1:4" ht="15.75" customHeight="1">
      <c r="A683" s="61"/>
      <c r="B683" s="61"/>
      <c r="C683" s="61"/>
      <c r="D683" s="61"/>
    </row>
    <row r="684" spans="1:4" ht="15.75" customHeight="1">
      <c r="A684" s="61"/>
      <c r="B684" s="61"/>
      <c r="C684" s="61"/>
      <c r="D684" s="61"/>
    </row>
    <row r="685" spans="1:4" ht="15.75" customHeight="1">
      <c r="A685" s="61"/>
      <c r="B685" s="61"/>
      <c r="C685" s="61"/>
      <c r="D685" s="61"/>
    </row>
    <row r="686" spans="1:4" ht="15.75" customHeight="1">
      <c r="A686" s="61"/>
      <c r="B686" s="61"/>
      <c r="C686" s="61"/>
      <c r="D686" s="61"/>
    </row>
    <row r="687" spans="1:4" ht="15.75" customHeight="1">
      <c r="A687" s="61"/>
      <c r="B687" s="61"/>
      <c r="C687" s="61"/>
      <c r="D687" s="61"/>
    </row>
    <row r="688" spans="1:4" ht="15.75" customHeight="1">
      <c r="A688" s="61"/>
      <c r="B688" s="61"/>
      <c r="C688" s="61"/>
      <c r="D688" s="61"/>
    </row>
    <row r="689" spans="1:4" ht="15.75" customHeight="1">
      <c r="A689" s="61"/>
      <c r="B689" s="61"/>
      <c r="C689" s="61"/>
      <c r="D689" s="61"/>
    </row>
    <row r="690" spans="1:4" ht="15.75" customHeight="1">
      <c r="A690" s="61"/>
      <c r="B690" s="61"/>
      <c r="C690" s="61"/>
      <c r="D690" s="61"/>
    </row>
    <row r="691" spans="1:4" ht="15.75" customHeight="1">
      <c r="A691" s="61"/>
      <c r="B691" s="61"/>
      <c r="C691" s="61"/>
      <c r="D691" s="61"/>
    </row>
    <row r="692" spans="1:4" ht="15.75" customHeight="1">
      <c r="A692" s="61"/>
      <c r="B692" s="61"/>
      <c r="C692" s="61"/>
      <c r="D692" s="61"/>
    </row>
    <row r="693" spans="1:4" ht="15.75" customHeight="1">
      <c r="A693" s="61"/>
      <c r="B693" s="61"/>
      <c r="C693" s="61"/>
      <c r="D693" s="61"/>
    </row>
    <row r="694" spans="1:4" ht="15.75" customHeight="1">
      <c r="A694" s="61"/>
      <c r="B694" s="61"/>
      <c r="C694" s="61"/>
      <c r="D694" s="61"/>
    </row>
    <row r="695" spans="1:4" ht="15.75" customHeight="1">
      <c r="A695" s="61"/>
      <c r="B695" s="61"/>
      <c r="C695" s="61"/>
      <c r="D695" s="61"/>
    </row>
    <row r="696" spans="1:4" ht="15.75" customHeight="1">
      <c r="A696" s="61"/>
      <c r="B696" s="61"/>
      <c r="C696" s="61"/>
      <c r="D696" s="61"/>
    </row>
    <row r="697" spans="1:4" ht="15.75" customHeight="1">
      <c r="A697" s="61"/>
      <c r="B697" s="61"/>
      <c r="C697" s="61"/>
      <c r="D697" s="61"/>
    </row>
    <row r="698" spans="1:4" ht="15.75" customHeight="1">
      <c r="A698" s="61"/>
      <c r="B698" s="61"/>
      <c r="C698" s="61"/>
      <c r="D698" s="61"/>
    </row>
    <row r="699" spans="1:4" ht="15.75" customHeight="1">
      <c r="A699" s="61"/>
      <c r="B699" s="61"/>
      <c r="C699" s="61"/>
      <c r="D699" s="61"/>
    </row>
    <row r="700" spans="1:4" ht="15.75" customHeight="1">
      <c r="A700" s="61"/>
      <c r="B700" s="61"/>
      <c r="C700" s="61"/>
      <c r="D700" s="61"/>
    </row>
    <row r="701" spans="1:4" ht="15.75" customHeight="1">
      <c r="A701" s="61"/>
      <c r="B701" s="61"/>
      <c r="C701" s="61"/>
      <c r="D701" s="61"/>
    </row>
    <row r="702" spans="1:4" ht="15.75" customHeight="1">
      <c r="A702" s="61"/>
      <c r="B702" s="61"/>
      <c r="C702" s="61"/>
      <c r="D702" s="61"/>
    </row>
    <row r="703" spans="1:4" ht="15.75" customHeight="1">
      <c r="A703" s="61"/>
      <c r="B703" s="61"/>
      <c r="C703" s="61"/>
      <c r="D703" s="61"/>
    </row>
    <row r="704" spans="1:4" ht="15.75" customHeight="1">
      <c r="A704" s="61"/>
      <c r="B704" s="61"/>
      <c r="C704" s="61"/>
      <c r="D704" s="61"/>
    </row>
    <row r="705" spans="1:4" ht="15.75" customHeight="1">
      <c r="A705" s="61"/>
      <c r="B705" s="61"/>
      <c r="C705" s="61"/>
      <c r="D705" s="61"/>
    </row>
    <row r="706" spans="1:4" ht="15.75" customHeight="1">
      <c r="A706" s="61"/>
      <c r="B706" s="61"/>
      <c r="C706" s="61"/>
      <c r="D706" s="61"/>
    </row>
    <row r="707" spans="1:4" ht="15.75" customHeight="1">
      <c r="A707" s="61"/>
      <c r="B707" s="61"/>
      <c r="C707" s="61"/>
      <c r="D707" s="61"/>
    </row>
    <row r="708" spans="1:4" ht="15.75" customHeight="1">
      <c r="A708" s="61"/>
      <c r="B708" s="61"/>
      <c r="C708" s="61"/>
      <c r="D708" s="61"/>
    </row>
    <row r="709" spans="1:4" ht="15.75" customHeight="1">
      <c r="A709" s="61"/>
      <c r="B709" s="61"/>
      <c r="C709" s="61"/>
      <c r="D709" s="61"/>
    </row>
    <row r="710" spans="1:4" ht="15.75" customHeight="1">
      <c r="A710" s="61"/>
      <c r="B710" s="61"/>
      <c r="C710" s="61"/>
      <c r="D710" s="61"/>
    </row>
    <row r="711" spans="1:4" ht="15.75" customHeight="1">
      <c r="A711" s="61"/>
      <c r="B711" s="61"/>
      <c r="C711" s="61"/>
      <c r="D711" s="61"/>
    </row>
    <row r="712" spans="1:4" ht="15.75" customHeight="1">
      <c r="A712" s="61"/>
      <c r="B712" s="61"/>
      <c r="C712" s="61"/>
      <c r="D712" s="61"/>
    </row>
    <row r="713" spans="1:4" ht="15.75" customHeight="1">
      <c r="A713" s="61"/>
      <c r="B713" s="61"/>
      <c r="C713" s="61"/>
      <c r="D713" s="61"/>
    </row>
    <row r="714" spans="1:4" ht="15.75" customHeight="1">
      <c r="A714" s="61"/>
      <c r="B714" s="61"/>
      <c r="C714" s="61"/>
      <c r="D714" s="61"/>
    </row>
    <row r="715" spans="1:4" ht="15.75" customHeight="1">
      <c r="A715" s="61"/>
      <c r="B715" s="61"/>
      <c r="C715" s="61"/>
      <c r="D715" s="61"/>
    </row>
    <row r="716" spans="1:4" ht="15.75" customHeight="1">
      <c r="A716" s="61"/>
      <c r="B716" s="61"/>
      <c r="C716" s="61"/>
      <c r="D716" s="61"/>
    </row>
    <row r="717" spans="1:4" ht="15.75" customHeight="1">
      <c r="A717" s="61"/>
      <c r="B717" s="61"/>
      <c r="C717" s="61"/>
      <c r="D717" s="61"/>
    </row>
    <row r="718" spans="1:4" ht="15.75" customHeight="1">
      <c r="A718" s="61"/>
      <c r="B718" s="61"/>
      <c r="C718" s="61"/>
      <c r="D718" s="61"/>
    </row>
    <row r="719" spans="1:4" ht="15.75" customHeight="1">
      <c r="A719" s="61"/>
      <c r="B719" s="61"/>
      <c r="C719" s="61"/>
      <c r="D719" s="61"/>
    </row>
    <row r="720" spans="1:4" ht="15.75" customHeight="1">
      <c r="A720" s="61"/>
      <c r="B720" s="61"/>
      <c r="C720" s="61"/>
      <c r="D720" s="61"/>
    </row>
    <row r="721" spans="1:4" ht="15.75" customHeight="1">
      <c r="A721" s="61"/>
      <c r="B721" s="61"/>
      <c r="C721" s="61"/>
      <c r="D721" s="61"/>
    </row>
    <row r="722" spans="1:4" ht="15.75" customHeight="1">
      <c r="A722" s="61"/>
      <c r="B722" s="61"/>
      <c r="C722" s="61"/>
      <c r="D722" s="61"/>
    </row>
    <row r="723" spans="1:4" ht="15.75" customHeight="1">
      <c r="A723" s="61"/>
      <c r="B723" s="61"/>
      <c r="C723" s="61"/>
      <c r="D723" s="61"/>
    </row>
    <row r="724" spans="1:4" ht="15.75" customHeight="1">
      <c r="A724" s="61"/>
      <c r="B724" s="61"/>
      <c r="C724" s="61"/>
      <c r="D724" s="61"/>
    </row>
    <row r="725" spans="1:4" ht="15.75" customHeight="1">
      <c r="A725" s="61"/>
      <c r="B725" s="61"/>
      <c r="C725" s="61"/>
      <c r="D725" s="61"/>
    </row>
    <row r="726" spans="1:4" ht="15.75" customHeight="1">
      <c r="A726" s="61"/>
      <c r="B726" s="61"/>
      <c r="C726" s="61"/>
      <c r="D726" s="61"/>
    </row>
    <row r="727" spans="1:4" ht="15.75" customHeight="1">
      <c r="A727" s="61"/>
      <c r="B727" s="61"/>
      <c r="C727" s="61"/>
      <c r="D727" s="61"/>
    </row>
    <row r="728" spans="1:4" ht="15.75" customHeight="1">
      <c r="A728" s="61"/>
      <c r="B728" s="61"/>
      <c r="C728" s="61"/>
      <c r="D728" s="61"/>
    </row>
    <row r="729" spans="1:4" ht="15.75" customHeight="1">
      <c r="A729" s="61"/>
      <c r="B729" s="61"/>
      <c r="C729" s="61"/>
      <c r="D729" s="61"/>
    </row>
    <row r="730" spans="1:4" ht="15.75" customHeight="1">
      <c r="A730" s="61"/>
      <c r="B730" s="61"/>
      <c r="C730" s="61"/>
      <c r="D730" s="61"/>
    </row>
    <row r="731" spans="1:4" ht="15.75" customHeight="1">
      <c r="A731" s="61"/>
      <c r="B731" s="61"/>
      <c r="C731" s="61"/>
      <c r="D731" s="61"/>
    </row>
    <row r="732" spans="1:4" ht="15.75" customHeight="1">
      <c r="A732" s="61"/>
      <c r="B732" s="61"/>
      <c r="C732" s="61"/>
      <c r="D732" s="61"/>
    </row>
    <row r="733" spans="1:4" ht="15.75" customHeight="1">
      <c r="A733" s="61"/>
      <c r="B733" s="61"/>
      <c r="C733" s="61"/>
      <c r="D733" s="61"/>
    </row>
    <row r="734" spans="1:4" ht="15.75" customHeight="1">
      <c r="A734" s="61"/>
      <c r="B734" s="61"/>
      <c r="C734" s="61"/>
      <c r="D734" s="61"/>
    </row>
    <row r="735" spans="1:4" ht="15.75" customHeight="1">
      <c r="A735" s="61"/>
      <c r="B735" s="61"/>
      <c r="C735" s="61"/>
      <c r="D735" s="61"/>
    </row>
    <row r="736" spans="1:4" ht="15.75" customHeight="1">
      <c r="A736" s="61"/>
      <c r="B736" s="61"/>
      <c r="C736" s="61"/>
      <c r="D736" s="61"/>
    </row>
    <row r="737" spans="1:4" ht="15.75" customHeight="1">
      <c r="A737" s="61"/>
      <c r="B737" s="61"/>
      <c r="C737" s="61"/>
      <c r="D737" s="61"/>
    </row>
    <row r="738" spans="1:4" ht="15.75" customHeight="1">
      <c r="A738" s="61"/>
      <c r="B738" s="61"/>
      <c r="C738" s="61"/>
      <c r="D738" s="61"/>
    </row>
    <row r="739" spans="1:4" ht="15.75" customHeight="1">
      <c r="A739" s="61"/>
      <c r="B739" s="61"/>
      <c r="C739" s="61"/>
      <c r="D739" s="61"/>
    </row>
    <row r="740" spans="1:4" ht="15.75" customHeight="1">
      <c r="A740" s="61"/>
      <c r="B740" s="61"/>
      <c r="C740" s="61"/>
      <c r="D740" s="61"/>
    </row>
    <row r="741" spans="1:4" ht="15.75" customHeight="1">
      <c r="A741" s="61"/>
      <c r="B741" s="61"/>
      <c r="C741" s="61"/>
      <c r="D741" s="61"/>
    </row>
    <row r="742" spans="1:4" ht="15.75" customHeight="1">
      <c r="A742" s="61"/>
      <c r="B742" s="61"/>
      <c r="C742" s="61"/>
      <c r="D742" s="61"/>
    </row>
    <row r="743" spans="1:4" ht="15.75" customHeight="1">
      <c r="A743" s="61"/>
      <c r="B743" s="61"/>
      <c r="C743" s="61"/>
      <c r="D743" s="61"/>
    </row>
    <row r="744" spans="1:4" ht="15.75" customHeight="1">
      <c r="A744" s="61"/>
      <c r="B744" s="61"/>
      <c r="C744" s="61"/>
      <c r="D744" s="61"/>
    </row>
    <row r="745" spans="1:4" ht="15.75" customHeight="1">
      <c r="A745" s="61"/>
      <c r="B745" s="61"/>
      <c r="C745" s="61"/>
      <c r="D745" s="61"/>
    </row>
    <row r="746" spans="1:4" ht="15.75" customHeight="1">
      <c r="A746" s="61"/>
      <c r="B746" s="61"/>
      <c r="C746" s="61"/>
      <c r="D746" s="61"/>
    </row>
    <row r="747" spans="1:4" ht="15.75" customHeight="1">
      <c r="A747" s="61"/>
      <c r="B747" s="61"/>
      <c r="C747" s="61"/>
      <c r="D747" s="61"/>
    </row>
    <row r="748" spans="1:4" ht="15.75" customHeight="1">
      <c r="A748" s="61"/>
      <c r="B748" s="61"/>
      <c r="C748" s="61"/>
      <c r="D748" s="61"/>
    </row>
    <row r="749" spans="1:4" ht="15.75" customHeight="1">
      <c r="A749" s="61"/>
      <c r="B749" s="61"/>
      <c r="C749" s="61"/>
      <c r="D749" s="61"/>
    </row>
    <row r="750" spans="1:4" ht="15.75" customHeight="1">
      <c r="A750" s="61"/>
      <c r="B750" s="61"/>
      <c r="C750" s="61"/>
      <c r="D750" s="61"/>
    </row>
    <row r="751" spans="1:4" ht="15.75" customHeight="1">
      <c r="A751" s="61"/>
      <c r="B751" s="61"/>
      <c r="C751" s="61"/>
      <c r="D751" s="61"/>
    </row>
    <row r="752" spans="1:4" ht="15.75" customHeight="1">
      <c r="A752" s="61"/>
      <c r="B752" s="61"/>
      <c r="C752" s="61"/>
      <c r="D752" s="61"/>
    </row>
    <row r="753" spans="1:4" ht="15.75" customHeight="1">
      <c r="A753" s="61"/>
      <c r="B753" s="61"/>
      <c r="C753" s="61"/>
      <c r="D753" s="61"/>
    </row>
    <row r="754" spans="1:4" ht="15.75" customHeight="1">
      <c r="A754" s="61"/>
      <c r="B754" s="61"/>
      <c r="C754" s="61"/>
      <c r="D754" s="61"/>
    </row>
    <row r="755" spans="1:4" ht="15.75" customHeight="1">
      <c r="A755" s="61"/>
      <c r="B755" s="61"/>
      <c r="C755" s="61"/>
      <c r="D755" s="61"/>
    </row>
    <row r="756" spans="1:4" ht="15.75" customHeight="1">
      <c r="A756" s="61"/>
      <c r="B756" s="61"/>
      <c r="C756" s="61"/>
      <c r="D756" s="61"/>
    </row>
    <row r="757" spans="1:4" ht="15.75" customHeight="1">
      <c r="A757" s="61"/>
      <c r="B757" s="61"/>
      <c r="C757" s="61"/>
      <c r="D757" s="61"/>
    </row>
    <row r="758" spans="1:4" ht="15.75" customHeight="1">
      <c r="A758" s="61"/>
      <c r="B758" s="61"/>
      <c r="C758" s="61"/>
      <c r="D758" s="61"/>
    </row>
    <row r="759" spans="1:4" ht="15.75" customHeight="1">
      <c r="A759" s="61"/>
      <c r="B759" s="61"/>
      <c r="C759" s="61"/>
      <c r="D759" s="61"/>
    </row>
    <row r="760" spans="1:4" ht="15.75" customHeight="1">
      <c r="A760" s="61"/>
      <c r="B760" s="61"/>
      <c r="C760" s="61"/>
      <c r="D760" s="61"/>
    </row>
    <row r="761" spans="1:4" ht="15.75" customHeight="1">
      <c r="A761" s="61"/>
      <c r="B761" s="61"/>
      <c r="C761" s="61"/>
      <c r="D761" s="61"/>
    </row>
    <row r="762" spans="1:4" ht="15.75" customHeight="1">
      <c r="A762" s="61"/>
      <c r="B762" s="61"/>
      <c r="C762" s="61"/>
      <c r="D762" s="61"/>
    </row>
    <row r="763" spans="1:4" ht="15.75" customHeight="1">
      <c r="A763" s="61"/>
      <c r="B763" s="61"/>
      <c r="C763" s="61"/>
      <c r="D763" s="61"/>
    </row>
    <row r="764" spans="1:4" ht="15.75" customHeight="1">
      <c r="A764" s="61"/>
      <c r="B764" s="61"/>
      <c r="C764" s="61"/>
      <c r="D764" s="61"/>
    </row>
    <row r="765" spans="1:4" ht="15.75" customHeight="1">
      <c r="A765" s="61"/>
      <c r="B765" s="61"/>
      <c r="C765" s="61"/>
      <c r="D765" s="61"/>
    </row>
    <row r="766" spans="1:4" ht="15.75" customHeight="1">
      <c r="A766" s="61"/>
      <c r="B766" s="61"/>
      <c r="C766" s="61"/>
      <c r="D766" s="61"/>
    </row>
    <row r="767" spans="1:4" ht="15.75" customHeight="1">
      <c r="A767" s="61"/>
      <c r="B767" s="61"/>
      <c r="C767" s="61"/>
      <c r="D767" s="61"/>
    </row>
    <row r="768" spans="1:4" ht="15.75" customHeight="1">
      <c r="A768" s="61"/>
      <c r="B768" s="61"/>
      <c r="C768" s="61"/>
      <c r="D768" s="61"/>
    </row>
    <row r="769" spans="1:4" ht="15.75" customHeight="1">
      <c r="A769" s="61"/>
      <c r="B769" s="61"/>
      <c r="C769" s="61"/>
      <c r="D769" s="61"/>
    </row>
    <row r="770" spans="1:4" ht="15.75" customHeight="1">
      <c r="A770" s="61"/>
      <c r="B770" s="61"/>
      <c r="C770" s="61"/>
      <c r="D770" s="61"/>
    </row>
    <row r="771" spans="1:4" ht="15.75" customHeight="1">
      <c r="A771" s="61"/>
      <c r="B771" s="61"/>
      <c r="C771" s="61"/>
      <c r="D771" s="61"/>
    </row>
    <row r="772" spans="1:4" ht="15.75" customHeight="1">
      <c r="A772" s="61"/>
      <c r="B772" s="61"/>
      <c r="C772" s="61"/>
      <c r="D772" s="61"/>
    </row>
    <row r="773" spans="1:4" ht="15.75" customHeight="1">
      <c r="A773" s="61"/>
      <c r="B773" s="61"/>
      <c r="C773" s="61"/>
      <c r="D773" s="61"/>
    </row>
    <row r="774" spans="1:4" ht="15.75" customHeight="1">
      <c r="A774" s="61"/>
      <c r="B774" s="61"/>
      <c r="C774" s="61"/>
      <c r="D774" s="61"/>
    </row>
    <row r="775" spans="1:4" ht="15.75" customHeight="1">
      <c r="A775" s="61"/>
      <c r="B775" s="61"/>
      <c r="C775" s="61"/>
      <c r="D775" s="61"/>
    </row>
    <row r="776" spans="1:4" ht="15.75" customHeight="1">
      <c r="A776" s="61"/>
      <c r="B776" s="61"/>
      <c r="C776" s="61"/>
      <c r="D776" s="61"/>
    </row>
    <row r="777" spans="1:4" ht="15.75" customHeight="1">
      <c r="A777" s="61"/>
      <c r="B777" s="61"/>
      <c r="C777" s="61"/>
      <c r="D777" s="61"/>
    </row>
    <row r="778" spans="1:4" ht="15.75" customHeight="1">
      <c r="A778" s="61"/>
      <c r="B778" s="61"/>
      <c r="C778" s="61"/>
      <c r="D778" s="61"/>
    </row>
    <row r="779" spans="1:4" ht="15.75" customHeight="1">
      <c r="A779" s="61"/>
      <c r="B779" s="61"/>
      <c r="C779" s="61"/>
      <c r="D779" s="61"/>
    </row>
    <row r="780" spans="1:4" ht="15.75" customHeight="1">
      <c r="A780" s="61"/>
      <c r="B780" s="61"/>
      <c r="C780" s="61"/>
      <c r="D780" s="61"/>
    </row>
    <row r="781" spans="1:4" ht="15.75" customHeight="1">
      <c r="A781" s="61"/>
      <c r="B781" s="61"/>
      <c r="C781" s="61"/>
      <c r="D781" s="61"/>
    </row>
    <row r="782" spans="1:4" ht="15.75" customHeight="1">
      <c r="A782" s="61"/>
      <c r="B782" s="61"/>
      <c r="C782" s="61"/>
      <c r="D782" s="61"/>
    </row>
    <row r="783" spans="1:4" ht="15.75" customHeight="1">
      <c r="A783" s="61"/>
      <c r="B783" s="61"/>
      <c r="C783" s="61"/>
      <c r="D783" s="61"/>
    </row>
    <row r="784" spans="1:4" ht="15.75" customHeight="1">
      <c r="A784" s="61"/>
      <c r="B784" s="61"/>
      <c r="C784" s="61"/>
      <c r="D784" s="61"/>
    </row>
    <row r="785" spans="1:4" ht="15.75" customHeight="1">
      <c r="A785" s="61"/>
      <c r="B785" s="61"/>
      <c r="C785" s="61"/>
      <c r="D785" s="61"/>
    </row>
    <row r="786" spans="1:4" ht="15.75" customHeight="1">
      <c r="A786" s="61"/>
      <c r="B786" s="61"/>
      <c r="C786" s="61"/>
      <c r="D786" s="61"/>
    </row>
    <row r="787" spans="1:4" ht="15.75" customHeight="1">
      <c r="A787" s="61"/>
      <c r="B787" s="61"/>
      <c r="C787" s="61"/>
      <c r="D787" s="61"/>
    </row>
    <row r="788" spans="1:4" ht="15.75" customHeight="1">
      <c r="A788" s="61"/>
      <c r="B788" s="61"/>
      <c r="C788" s="61"/>
      <c r="D788" s="61"/>
    </row>
    <row r="789" spans="1:4" ht="15.75" customHeight="1">
      <c r="A789" s="61"/>
      <c r="B789" s="61"/>
      <c r="C789" s="61"/>
      <c r="D789" s="61"/>
    </row>
    <row r="790" spans="1:4" ht="15.75" customHeight="1">
      <c r="A790" s="61"/>
      <c r="B790" s="61"/>
      <c r="C790" s="61"/>
      <c r="D790" s="61"/>
    </row>
    <row r="791" spans="1:4" ht="15.75" customHeight="1">
      <c r="A791" s="61"/>
      <c r="B791" s="61"/>
      <c r="C791" s="61"/>
      <c r="D791" s="61"/>
    </row>
    <row r="792" spans="1:4" ht="15.75" customHeight="1">
      <c r="A792" s="61"/>
      <c r="B792" s="61"/>
      <c r="C792" s="61"/>
      <c r="D792" s="61"/>
    </row>
    <row r="793" spans="1:4" ht="15.75" customHeight="1">
      <c r="A793" s="61"/>
      <c r="B793" s="61"/>
      <c r="C793" s="61"/>
      <c r="D793" s="61"/>
    </row>
    <row r="794" spans="1:4" ht="15.75" customHeight="1">
      <c r="A794" s="61"/>
      <c r="B794" s="61"/>
      <c r="C794" s="61"/>
      <c r="D794" s="61"/>
    </row>
    <row r="795" spans="1:4" ht="15.75" customHeight="1">
      <c r="A795" s="61"/>
      <c r="B795" s="61"/>
      <c r="C795" s="61"/>
      <c r="D795" s="61"/>
    </row>
    <row r="796" spans="1:4" ht="15.75" customHeight="1">
      <c r="A796" s="61"/>
      <c r="B796" s="61"/>
      <c r="C796" s="61"/>
      <c r="D796" s="61"/>
    </row>
    <row r="797" spans="1:4" ht="15.75" customHeight="1">
      <c r="A797" s="61"/>
      <c r="B797" s="61"/>
      <c r="C797" s="61"/>
      <c r="D797" s="61"/>
    </row>
    <row r="798" spans="1:4" ht="15.75" customHeight="1">
      <c r="A798" s="61"/>
      <c r="B798" s="61"/>
      <c r="C798" s="61"/>
      <c r="D798" s="61"/>
    </row>
    <row r="799" spans="1:4" ht="15.75" customHeight="1">
      <c r="A799" s="61"/>
      <c r="B799" s="61"/>
      <c r="C799" s="61"/>
      <c r="D799" s="61"/>
    </row>
    <row r="800" spans="1:4" ht="15.75" customHeight="1">
      <c r="A800" s="61"/>
      <c r="B800" s="61"/>
      <c r="C800" s="61"/>
      <c r="D800" s="61"/>
    </row>
    <row r="801" spans="1:4" ht="15.75" customHeight="1">
      <c r="A801" s="61"/>
      <c r="B801" s="61"/>
      <c r="C801" s="61"/>
      <c r="D801" s="61"/>
    </row>
    <row r="802" spans="1:4" ht="15.75" customHeight="1">
      <c r="A802" s="61"/>
      <c r="B802" s="61"/>
      <c r="C802" s="61"/>
      <c r="D802" s="61"/>
    </row>
    <row r="803" spans="1:4" ht="15.75" customHeight="1">
      <c r="A803" s="61"/>
      <c r="B803" s="61"/>
      <c r="C803" s="61"/>
      <c r="D803" s="61"/>
    </row>
    <row r="804" spans="1:4" ht="15.75" customHeight="1">
      <c r="A804" s="61"/>
      <c r="B804" s="61"/>
      <c r="C804" s="61"/>
      <c r="D804" s="61"/>
    </row>
    <row r="805" spans="1:4" ht="15.75" customHeight="1">
      <c r="A805" s="61"/>
      <c r="B805" s="61"/>
      <c r="C805" s="61"/>
      <c r="D805" s="61"/>
    </row>
    <row r="806" spans="1:4" ht="15.75" customHeight="1">
      <c r="A806" s="61"/>
      <c r="B806" s="61"/>
      <c r="C806" s="61"/>
      <c r="D806" s="61"/>
    </row>
    <row r="807" spans="1:4" ht="15.75" customHeight="1">
      <c r="A807" s="61"/>
      <c r="B807" s="61"/>
      <c r="C807" s="61"/>
      <c r="D807" s="61"/>
    </row>
    <row r="808" spans="1:4" ht="15.75" customHeight="1">
      <c r="A808" s="61"/>
      <c r="B808" s="61"/>
      <c r="C808" s="61"/>
      <c r="D808" s="61"/>
    </row>
    <row r="809" spans="1:4" ht="15.75" customHeight="1">
      <c r="A809" s="61"/>
      <c r="B809" s="61"/>
      <c r="C809" s="61"/>
      <c r="D809" s="61"/>
    </row>
    <row r="810" spans="1:4" ht="15.75" customHeight="1">
      <c r="A810" s="61"/>
      <c r="B810" s="61"/>
      <c r="C810" s="61"/>
      <c r="D810" s="61"/>
    </row>
    <row r="811" spans="1:4" ht="15.75" customHeight="1">
      <c r="A811" s="61"/>
      <c r="B811" s="61"/>
      <c r="C811" s="61"/>
      <c r="D811" s="61"/>
    </row>
    <row r="812" spans="1:4" ht="15.75" customHeight="1">
      <c r="A812" s="61"/>
      <c r="B812" s="61"/>
      <c r="C812" s="61"/>
      <c r="D812" s="61"/>
    </row>
    <row r="813" spans="1:4" ht="15.75" customHeight="1">
      <c r="A813" s="61"/>
      <c r="B813" s="61"/>
      <c r="C813" s="61"/>
      <c r="D813" s="61"/>
    </row>
    <row r="814" spans="1:4" ht="15.75" customHeight="1">
      <c r="A814" s="61"/>
      <c r="B814" s="61"/>
      <c r="C814" s="61"/>
      <c r="D814" s="61"/>
    </row>
    <row r="815" spans="1:4" ht="15.75" customHeight="1">
      <c r="A815" s="61"/>
      <c r="B815" s="61"/>
      <c r="C815" s="61"/>
      <c r="D815" s="61"/>
    </row>
    <row r="816" spans="1:4" ht="15.75" customHeight="1">
      <c r="A816" s="61"/>
      <c r="B816" s="61"/>
      <c r="C816" s="61"/>
      <c r="D816" s="61"/>
    </row>
    <row r="817" spans="1:4" ht="15.75" customHeight="1">
      <c r="A817" s="61"/>
      <c r="B817" s="61"/>
      <c r="C817" s="61"/>
      <c r="D817" s="61"/>
    </row>
    <row r="818" spans="1:4" ht="15.75" customHeight="1">
      <c r="A818" s="61"/>
      <c r="B818" s="61"/>
      <c r="C818" s="61"/>
      <c r="D818" s="61"/>
    </row>
    <row r="819" spans="1:4" ht="15.75" customHeight="1">
      <c r="A819" s="61"/>
      <c r="B819" s="61"/>
      <c r="C819" s="61"/>
      <c r="D819" s="61"/>
    </row>
    <row r="820" spans="1:4" ht="15.75" customHeight="1">
      <c r="A820" s="61"/>
      <c r="B820" s="61"/>
      <c r="C820" s="61"/>
      <c r="D820" s="61"/>
    </row>
    <row r="821" spans="1:4" ht="15.75" customHeight="1">
      <c r="A821" s="61"/>
      <c r="B821" s="61"/>
      <c r="C821" s="61"/>
      <c r="D821" s="61"/>
    </row>
    <row r="822" spans="1:4" ht="15.75" customHeight="1">
      <c r="A822" s="61"/>
      <c r="B822" s="61"/>
      <c r="C822" s="61"/>
      <c r="D822" s="61"/>
    </row>
    <row r="823" spans="1:4" ht="15.75" customHeight="1">
      <c r="A823" s="61"/>
      <c r="B823" s="61"/>
      <c r="C823" s="61"/>
      <c r="D823" s="61"/>
    </row>
    <row r="824" spans="1:4" ht="15.75" customHeight="1">
      <c r="A824" s="61"/>
      <c r="B824" s="61"/>
      <c r="C824" s="61"/>
      <c r="D824" s="61"/>
    </row>
    <row r="825" spans="1:4" ht="15.75" customHeight="1">
      <c r="A825" s="61"/>
      <c r="B825" s="61"/>
      <c r="C825" s="61"/>
      <c r="D825" s="61"/>
    </row>
    <row r="826" spans="1:4" ht="15.75" customHeight="1">
      <c r="A826" s="61"/>
      <c r="B826" s="61"/>
      <c r="C826" s="61"/>
      <c r="D826" s="61"/>
    </row>
    <row r="827" spans="1:4" ht="15.75" customHeight="1">
      <c r="A827" s="61"/>
      <c r="B827" s="61"/>
      <c r="C827" s="61"/>
      <c r="D827" s="61"/>
    </row>
    <row r="828" spans="1:4" ht="15.75" customHeight="1">
      <c r="A828" s="61"/>
      <c r="B828" s="61"/>
      <c r="C828" s="61"/>
      <c r="D828" s="61"/>
    </row>
    <row r="829" spans="1:4" ht="15.75" customHeight="1">
      <c r="A829" s="61"/>
      <c r="B829" s="61"/>
      <c r="C829" s="61"/>
      <c r="D829" s="61"/>
    </row>
    <row r="830" spans="1:4" ht="15.75" customHeight="1">
      <c r="A830" s="61"/>
      <c r="B830" s="61"/>
      <c r="C830" s="61"/>
      <c r="D830" s="61"/>
    </row>
    <row r="831" spans="1:4" ht="15.75" customHeight="1">
      <c r="A831" s="61"/>
      <c r="B831" s="61"/>
      <c r="C831" s="61"/>
      <c r="D831" s="61"/>
    </row>
    <row r="832" spans="1:4" ht="15.75" customHeight="1">
      <c r="A832" s="61"/>
      <c r="B832" s="61"/>
      <c r="C832" s="61"/>
      <c r="D832" s="61"/>
    </row>
    <row r="833" spans="1:4" ht="15.75" customHeight="1">
      <c r="A833" s="61"/>
      <c r="B833" s="61"/>
      <c r="C833" s="61"/>
      <c r="D833" s="61"/>
    </row>
    <row r="834" spans="1:4" ht="15.75" customHeight="1">
      <c r="A834" s="61"/>
      <c r="B834" s="61"/>
      <c r="C834" s="61"/>
      <c r="D834" s="61"/>
    </row>
    <row r="835" spans="1:4" ht="15.75" customHeight="1">
      <c r="A835" s="61"/>
      <c r="B835" s="61"/>
      <c r="C835" s="61"/>
      <c r="D835" s="61"/>
    </row>
    <row r="836" spans="1:4" ht="15.75" customHeight="1">
      <c r="A836" s="61"/>
      <c r="B836" s="61"/>
      <c r="C836" s="61"/>
      <c r="D836" s="61"/>
    </row>
    <row r="837" spans="1:4" ht="15.75" customHeight="1">
      <c r="A837" s="61"/>
      <c r="B837" s="61"/>
      <c r="C837" s="61"/>
      <c r="D837" s="61"/>
    </row>
    <row r="838" spans="1:4" ht="15.75" customHeight="1">
      <c r="A838" s="61"/>
      <c r="B838" s="61"/>
      <c r="C838" s="61"/>
      <c r="D838" s="61"/>
    </row>
    <row r="839" spans="1:4" ht="15.75" customHeight="1">
      <c r="A839" s="61"/>
      <c r="B839" s="61"/>
      <c r="C839" s="61"/>
      <c r="D839" s="61"/>
    </row>
    <row r="840" spans="1:4" ht="15.75" customHeight="1">
      <c r="A840" s="61"/>
      <c r="B840" s="61"/>
      <c r="C840" s="61"/>
      <c r="D840" s="61"/>
    </row>
    <row r="841" spans="1:4" ht="15.75" customHeight="1">
      <c r="A841" s="61"/>
      <c r="B841" s="61"/>
      <c r="C841" s="61"/>
      <c r="D841" s="61"/>
    </row>
    <row r="842" spans="1:4" ht="15.75" customHeight="1">
      <c r="A842" s="61"/>
      <c r="B842" s="61"/>
      <c r="C842" s="61"/>
      <c r="D842" s="61"/>
    </row>
    <row r="843" spans="1:4" ht="15.75" customHeight="1">
      <c r="A843" s="61"/>
      <c r="B843" s="61"/>
      <c r="C843" s="61"/>
      <c r="D843" s="61"/>
    </row>
    <row r="844" spans="1:4" ht="15.75" customHeight="1">
      <c r="A844" s="61"/>
      <c r="B844" s="61"/>
      <c r="C844" s="61"/>
      <c r="D844" s="61"/>
    </row>
    <row r="845" spans="1:4" ht="15.75" customHeight="1">
      <c r="A845" s="61"/>
      <c r="B845" s="61"/>
      <c r="C845" s="61"/>
      <c r="D845" s="61"/>
    </row>
    <row r="846" spans="1:4" ht="15.75" customHeight="1">
      <c r="A846" s="61"/>
      <c r="B846" s="61"/>
      <c r="C846" s="61"/>
      <c r="D846" s="61"/>
    </row>
    <row r="847" spans="1:4" ht="15.75" customHeight="1">
      <c r="A847" s="61"/>
      <c r="B847" s="61"/>
      <c r="C847" s="61"/>
      <c r="D847" s="61"/>
    </row>
    <row r="848" spans="1:4" ht="15.75" customHeight="1">
      <c r="A848" s="61"/>
      <c r="B848" s="61"/>
      <c r="C848" s="61"/>
      <c r="D848" s="61"/>
    </row>
    <row r="849" spans="1:4" ht="15.75" customHeight="1">
      <c r="A849" s="61"/>
      <c r="B849" s="61"/>
      <c r="C849" s="61"/>
      <c r="D849" s="61"/>
    </row>
    <row r="850" spans="1:4" ht="15.75" customHeight="1">
      <c r="A850" s="61"/>
      <c r="B850" s="61"/>
      <c r="C850" s="61"/>
      <c r="D850" s="61"/>
    </row>
    <row r="851" spans="1:4" ht="15.75" customHeight="1">
      <c r="A851" s="61"/>
      <c r="B851" s="61"/>
      <c r="C851" s="61"/>
      <c r="D851" s="61"/>
    </row>
    <row r="852" spans="1:4" ht="15.75" customHeight="1">
      <c r="A852" s="61"/>
      <c r="B852" s="61"/>
      <c r="C852" s="61"/>
      <c r="D852" s="61"/>
    </row>
    <row r="853" spans="1:4" ht="15.75" customHeight="1">
      <c r="A853" s="61"/>
      <c r="B853" s="61"/>
      <c r="C853" s="61"/>
      <c r="D853" s="61"/>
    </row>
    <row r="854" spans="1:4" ht="15.75" customHeight="1">
      <c r="A854" s="61"/>
      <c r="B854" s="61"/>
      <c r="C854" s="61"/>
      <c r="D854" s="61"/>
    </row>
    <row r="855" spans="1:4" ht="15.75" customHeight="1">
      <c r="A855" s="61"/>
      <c r="B855" s="61"/>
      <c r="C855" s="61"/>
      <c r="D855" s="61"/>
    </row>
    <row r="856" spans="1:4" ht="15.75" customHeight="1">
      <c r="A856" s="61"/>
      <c r="B856" s="61"/>
      <c r="C856" s="61"/>
      <c r="D856" s="61"/>
    </row>
    <row r="857" spans="1:4" ht="15.75" customHeight="1">
      <c r="A857" s="61"/>
      <c r="B857" s="61"/>
      <c r="C857" s="61"/>
      <c r="D857" s="61"/>
    </row>
    <row r="858" spans="1:4" ht="15.75" customHeight="1">
      <c r="A858" s="61"/>
      <c r="B858" s="61"/>
      <c r="C858" s="61"/>
      <c r="D858" s="61"/>
    </row>
    <row r="859" spans="1:4" ht="15.75" customHeight="1">
      <c r="A859" s="61"/>
      <c r="B859" s="61"/>
      <c r="C859" s="61"/>
      <c r="D859" s="61"/>
    </row>
    <row r="860" spans="1:4" ht="15.75" customHeight="1">
      <c r="A860" s="61"/>
      <c r="B860" s="61"/>
      <c r="C860" s="61"/>
      <c r="D860" s="61"/>
    </row>
    <row r="861" spans="1:4" ht="15.75" customHeight="1">
      <c r="A861" s="61"/>
      <c r="B861" s="61"/>
      <c r="C861" s="61"/>
      <c r="D861" s="61"/>
    </row>
    <row r="862" spans="1:4" ht="15.75" customHeight="1">
      <c r="A862" s="61"/>
      <c r="B862" s="61"/>
      <c r="C862" s="61"/>
      <c r="D862" s="61"/>
    </row>
    <row r="863" spans="1:4" ht="15.75" customHeight="1">
      <c r="A863" s="61"/>
      <c r="B863" s="61"/>
      <c r="C863" s="61"/>
      <c r="D863" s="61"/>
    </row>
    <row r="864" spans="1:4" ht="15.75" customHeight="1">
      <c r="A864" s="61"/>
      <c r="B864" s="61"/>
      <c r="C864" s="61"/>
      <c r="D864" s="61"/>
    </row>
    <row r="865" spans="1:4" ht="15.75" customHeight="1">
      <c r="A865" s="61"/>
      <c r="B865" s="61"/>
      <c r="C865" s="61"/>
      <c r="D865" s="61"/>
    </row>
    <row r="866" spans="1:4" ht="15.75" customHeight="1">
      <c r="A866" s="61"/>
      <c r="B866" s="61"/>
      <c r="C866" s="61"/>
      <c r="D866" s="61"/>
    </row>
    <row r="867" spans="1:4" ht="15.75" customHeight="1">
      <c r="A867" s="61"/>
      <c r="B867" s="61"/>
      <c r="C867" s="61"/>
      <c r="D867" s="61"/>
    </row>
    <row r="868" spans="1:4" ht="15.75" customHeight="1">
      <c r="A868" s="61"/>
      <c r="B868" s="61"/>
      <c r="C868" s="61"/>
      <c r="D868" s="61"/>
    </row>
    <row r="869" spans="1:4" ht="15.75" customHeight="1">
      <c r="A869" s="61"/>
      <c r="B869" s="61"/>
      <c r="C869" s="61"/>
      <c r="D869" s="61"/>
    </row>
    <row r="870" spans="1:4" ht="15.75" customHeight="1">
      <c r="A870" s="61"/>
      <c r="B870" s="61"/>
      <c r="C870" s="61"/>
      <c r="D870" s="61"/>
    </row>
    <row r="871" spans="1:4" ht="15.75" customHeight="1">
      <c r="A871" s="61"/>
      <c r="B871" s="61"/>
      <c r="C871" s="61"/>
      <c r="D871" s="61"/>
    </row>
    <row r="872" spans="1:4" ht="15.75" customHeight="1">
      <c r="A872" s="61"/>
      <c r="B872" s="61"/>
      <c r="C872" s="61"/>
      <c r="D872" s="61"/>
    </row>
    <row r="873" spans="1:4" ht="15.75" customHeight="1">
      <c r="A873" s="61"/>
      <c r="B873" s="61"/>
      <c r="C873" s="61"/>
      <c r="D873" s="61"/>
    </row>
    <row r="874" spans="1:4" ht="15.75" customHeight="1">
      <c r="A874" s="61"/>
      <c r="B874" s="61"/>
      <c r="C874" s="61"/>
      <c r="D874" s="61"/>
    </row>
    <row r="875" spans="1:4" ht="15.75" customHeight="1">
      <c r="A875" s="61"/>
      <c r="B875" s="61"/>
      <c r="C875" s="61"/>
      <c r="D875" s="61"/>
    </row>
    <row r="876" spans="1:4" ht="15.75" customHeight="1">
      <c r="A876" s="61"/>
      <c r="B876" s="61"/>
      <c r="C876" s="61"/>
      <c r="D876" s="61"/>
    </row>
    <row r="877" spans="1:4" ht="15.75" customHeight="1">
      <c r="A877" s="61"/>
      <c r="B877" s="61"/>
      <c r="C877" s="61"/>
      <c r="D877" s="61"/>
    </row>
    <row r="878" spans="1:4" ht="15.75" customHeight="1">
      <c r="A878" s="61"/>
      <c r="B878" s="61"/>
      <c r="C878" s="61"/>
      <c r="D878" s="61"/>
    </row>
    <row r="879" spans="1:4" ht="15.75" customHeight="1">
      <c r="A879" s="61"/>
      <c r="B879" s="61"/>
      <c r="C879" s="61"/>
      <c r="D879" s="61"/>
    </row>
    <row r="880" spans="1:4" ht="15.75" customHeight="1">
      <c r="A880" s="61"/>
      <c r="B880" s="61"/>
      <c r="C880" s="61"/>
      <c r="D880" s="61"/>
    </row>
    <row r="881" spans="1:4" ht="15.75" customHeight="1">
      <c r="A881" s="61"/>
      <c r="B881" s="61"/>
      <c r="C881" s="61"/>
      <c r="D881" s="61"/>
    </row>
    <row r="882" spans="1:4" ht="15.75" customHeight="1">
      <c r="A882" s="61"/>
      <c r="B882" s="61"/>
      <c r="C882" s="61"/>
      <c r="D882" s="61"/>
    </row>
    <row r="883" spans="1:4" ht="15.75" customHeight="1">
      <c r="A883" s="61"/>
      <c r="B883" s="61"/>
      <c r="C883" s="61"/>
      <c r="D883" s="61"/>
    </row>
    <row r="884" spans="1:4" ht="15.75" customHeight="1">
      <c r="A884" s="61"/>
      <c r="B884" s="61"/>
      <c r="C884" s="61"/>
      <c r="D884" s="61"/>
    </row>
    <row r="885" spans="1:4" ht="15.75" customHeight="1">
      <c r="A885" s="61"/>
      <c r="B885" s="61"/>
      <c r="C885" s="61"/>
      <c r="D885" s="61"/>
    </row>
    <row r="886" spans="1:4" ht="15.75" customHeight="1">
      <c r="A886" s="61"/>
      <c r="B886" s="61"/>
      <c r="C886" s="61"/>
      <c r="D886" s="61"/>
    </row>
    <row r="887" spans="1:4" ht="15.75" customHeight="1">
      <c r="A887" s="61"/>
      <c r="B887" s="61"/>
      <c r="C887" s="61"/>
      <c r="D887" s="61"/>
    </row>
    <row r="888" spans="1:4" ht="15.75" customHeight="1">
      <c r="A888" s="61"/>
      <c r="B888" s="61"/>
      <c r="C888" s="61"/>
      <c r="D888" s="61"/>
    </row>
    <row r="889" spans="1:4" ht="15.75" customHeight="1">
      <c r="A889" s="61"/>
      <c r="B889" s="61"/>
      <c r="C889" s="61"/>
      <c r="D889" s="61"/>
    </row>
    <row r="890" spans="1:4" ht="15.75" customHeight="1">
      <c r="A890" s="61"/>
      <c r="B890" s="61"/>
      <c r="C890" s="61"/>
      <c r="D890" s="61"/>
    </row>
    <row r="891" spans="1:4" ht="15.75" customHeight="1">
      <c r="A891" s="61"/>
      <c r="B891" s="61"/>
      <c r="C891" s="61"/>
      <c r="D891" s="61"/>
    </row>
    <row r="892" spans="1:4" ht="15.75" customHeight="1">
      <c r="A892" s="61"/>
      <c r="B892" s="61"/>
      <c r="C892" s="61"/>
      <c r="D892" s="61"/>
    </row>
    <row r="893" spans="1:4" ht="15.75" customHeight="1">
      <c r="A893" s="61"/>
      <c r="B893" s="61"/>
      <c r="C893" s="61"/>
      <c r="D893" s="61"/>
    </row>
    <row r="894" spans="1:4" ht="15.75" customHeight="1">
      <c r="A894" s="61"/>
      <c r="B894" s="61"/>
      <c r="C894" s="61"/>
      <c r="D894" s="61"/>
    </row>
    <row r="895" spans="1:4" ht="15.75" customHeight="1">
      <c r="A895" s="61"/>
      <c r="B895" s="61"/>
      <c r="C895" s="61"/>
      <c r="D895" s="61"/>
    </row>
    <row r="896" spans="1:4" ht="15.75" customHeight="1">
      <c r="A896" s="61"/>
      <c r="B896" s="61"/>
      <c r="C896" s="61"/>
      <c r="D896" s="61"/>
    </row>
    <row r="897" spans="1:4" ht="15.75" customHeight="1">
      <c r="A897" s="61"/>
      <c r="B897" s="61"/>
      <c r="C897" s="61"/>
      <c r="D897" s="61"/>
    </row>
    <row r="898" spans="1:4" ht="15.75" customHeight="1">
      <c r="A898" s="61"/>
      <c r="B898" s="61"/>
      <c r="C898" s="61"/>
      <c r="D898" s="61"/>
    </row>
    <row r="899" spans="1:4" ht="15.75" customHeight="1">
      <c r="A899" s="61"/>
      <c r="B899" s="61"/>
      <c r="C899" s="61"/>
      <c r="D899" s="61"/>
    </row>
    <row r="900" spans="1:4" ht="15.75" customHeight="1">
      <c r="A900" s="61"/>
      <c r="B900" s="61"/>
      <c r="C900" s="61"/>
      <c r="D900" s="61"/>
    </row>
    <row r="901" spans="1:4" ht="15.75" customHeight="1">
      <c r="A901" s="61"/>
      <c r="B901" s="61"/>
      <c r="C901" s="61"/>
      <c r="D901" s="61"/>
    </row>
    <row r="902" spans="1:4" ht="15.75" customHeight="1">
      <c r="A902" s="61"/>
      <c r="B902" s="61"/>
      <c r="C902" s="61"/>
      <c r="D902" s="61"/>
    </row>
    <row r="903" spans="1:4" ht="15.75" customHeight="1">
      <c r="A903" s="61"/>
      <c r="B903" s="61"/>
      <c r="C903" s="61"/>
      <c r="D903" s="61"/>
    </row>
    <row r="904" spans="1:4" ht="15.75" customHeight="1">
      <c r="A904" s="61"/>
      <c r="B904" s="61"/>
      <c r="C904" s="61"/>
      <c r="D904" s="61"/>
    </row>
    <row r="905" spans="1:4" ht="15.75" customHeight="1">
      <c r="A905" s="61"/>
      <c r="B905" s="61"/>
      <c r="C905" s="61"/>
      <c r="D905" s="61"/>
    </row>
    <row r="906" spans="1:4" ht="15.75" customHeight="1">
      <c r="A906" s="61"/>
      <c r="B906" s="61"/>
      <c r="C906" s="61"/>
      <c r="D906" s="61"/>
    </row>
    <row r="907" spans="1:4" ht="15.75" customHeight="1">
      <c r="A907" s="61"/>
      <c r="B907" s="61"/>
      <c r="C907" s="61"/>
      <c r="D907" s="61"/>
    </row>
    <row r="908" spans="1:4" ht="15.75" customHeight="1">
      <c r="A908" s="61"/>
      <c r="B908" s="61"/>
      <c r="C908" s="61"/>
      <c r="D908" s="61"/>
    </row>
    <row r="909" spans="1:4" ht="15.75" customHeight="1">
      <c r="A909" s="61"/>
      <c r="B909" s="61"/>
      <c r="C909" s="61"/>
      <c r="D909" s="61"/>
    </row>
    <row r="910" spans="1:4" ht="15.75" customHeight="1">
      <c r="A910" s="61"/>
      <c r="B910" s="61"/>
      <c r="C910" s="61"/>
      <c r="D910" s="61"/>
    </row>
    <row r="911" spans="1:4" ht="15.75" customHeight="1">
      <c r="A911" s="61"/>
      <c r="B911" s="61"/>
      <c r="C911" s="61"/>
      <c r="D911" s="61"/>
    </row>
    <row r="912" spans="1:4" ht="15.75" customHeight="1">
      <c r="A912" s="61"/>
      <c r="B912" s="61"/>
      <c r="C912" s="61"/>
      <c r="D912" s="61"/>
    </row>
    <row r="913" spans="1:4" ht="15.75" customHeight="1">
      <c r="A913" s="61"/>
      <c r="B913" s="61"/>
      <c r="C913" s="61"/>
      <c r="D913" s="61"/>
    </row>
    <row r="914" spans="1:4" ht="15.75" customHeight="1">
      <c r="A914" s="61"/>
      <c r="B914" s="61"/>
      <c r="C914" s="61"/>
      <c r="D914" s="61"/>
    </row>
    <row r="915" spans="1:4" ht="15.75" customHeight="1">
      <c r="A915" s="61"/>
      <c r="B915" s="61"/>
      <c r="C915" s="61"/>
      <c r="D915" s="61"/>
    </row>
    <row r="916" spans="1:4" ht="15.75" customHeight="1">
      <c r="A916" s="61"/>
      <c r="B916" s="61"/>
      <c r="C916" s="61"/>
      <c r="D916" s="61"/>
    </row>
    <row r="917" spans="1:4" ht="15.75" customHeight="1">
      <c r="A917" s="61"/>
      <c r="B917" s="61"/>
      <c r="C917" s="61"/>
      <c r="D917" s="61"/>
    </row>
    <row r="918" spans="1:4" ht="15.75" customHeight="1">
      <c r="A918" s="61"/>
      <c r="B918" s="61"/>
      <c r="C918" s="61"/>
      <c r="D918" s="61"/>
    </row>
    <row r="919" spans="1:4" ht="15.75" customHeight="1">
      <c r="A919" s="61"/>
      <c r="B919" s="61"/>
      <c r="C919" s="61"/>
      <c r="D919" s="61"/>
    </row>
    <row r="920" spans="1:4" ht="15.75" customHeight="1">
      <c r="A920" s="61"/>
      <c r="B920" s="61"/>
      <c r="C920" s="61"/>
      <c r="D920" s="61"/>
    </row>
    <row r="921" spans="1:4" ht="15.75" customHeight="1">
      <c r="A921" s="61"/>
      <c r="B921" s="61"/>
      <c r="C921" s="61"/>
      <c r="D921" s="61"/>
    </row>
    <row r="922" spans="1:4" ht="15.75" customHeight="1">
      <c r="A922" s="61"/>
      <c r="B922" s="61"/>
      <c r="C922" s="61"/>
      <c r="D922" s="61"/>
    </row>
    <row r="923" spans="1:4" ht="15.75" customHeight="1">
      <c r="A923" s="61"/>
      <c r="B923" s="61"/>
      <c r="C923" s="61"/>
      <c r="D923" s="61"/>
    </row>
    <row r="924" spans="1:4" ht="15.75" customHeight="1">
      <c r="A924" s="61"/>
      <c r="B924" s="61"/>
      <c r="C924" s="61"/>
      <c r="D924" s="61"/>
    </row>
    <row r="925" spans="1:4" ht="15.75" customHeight="1">
      <c r="A925" s="61"/>
      <c r="B925" s="61"/>
      <c r="C925" s="61"/>
      <c r="D925" s="61"/>
    </row>
    <row r="926" spans="1:4" ht="15.75" customHeight="1">
      <c r="A926" s="61"/>
      <c r="B926" s="61"/>
      <c r="C926" s="61"/>
      <c r="D926" s="61"/>
    </row>
    <row r="927" spans="1:4" ht="15.75" customHeight="1">
      <c r="A927" s="61"/>
      <c r="B927" s="61"/>
      <c r="C927" s="61"/>
      <c r="D927" s="61"/>
    </row>
    <row r="928" spans="1:4" ht="15.75" customHeight="1">
      <c r="A928" s="61"/>
      <c r="B928" s="61"/>
      <c r="C928" s="61"/>
      <c r="D928" s="61"/>
    </row>
    <row r="929" spans="1:4" ht="15.75" customHeight="1">
      <c r="A929" s="61"/>
      <c r="B929" s="61"/>
      <c r="C929" s="61"/>
      <c r="D929" s="61"/>
    </row>
    <row r="930" spans="1:4" ht="15.75" customHeight="1">
      <c r="A930" s="61"/>
      <c r="B930" s="61"/>
      <c r="C930" s="61"/>
      <c r="D930" s="61"/>
    </row>
    <row r="931" spans="1:4" ht="15.75" customHeight="1">
      <c r="A931" s="61"/>
      <c r="B931" s="61"/>
      <c r="C931" s="61"/>
      <c r="D931" s="61"/>
    </row>
    <row r="932" spans="1:4" ht="15.75" customHeight="1">
      <c r="A932" s="61"/>
      <c r="B932" s="61"/>
      <c r="C932" s="61"/>
      <c r="D932" s="61"/>
    </row>
    <row r="933" spans="1:4" ht="15.75" customHeight="1">
      <c r="A933" s="61"/>
      <c r="B933" s="61"/>
      <c r="C933" s="61"/>
      <c r="D933" s="61"/>
    </row>
    <row r="934" spans="1:4" ht="15.75" customHeight="1">
      <c r="A934" s="61"/>
      <c r="B934" s="61"/>
      <c r="C934" s="61"/>
      <c r="D934" s="61"/>
    </row>
    <row r="935" spans="1:4" ht="15.75" customHeight="1">
      <c r="A935" s="61"/>
      <c r="B935" s="61"/>
      <c r="C935" s="61"/>
      <c r="D935" s="61"/>
    </row>
    <row r="936" spans="1:4" ht="15.75" customHeight="1">
      <c r="A936" s="61"/>
      <c r="B936" s="61"/>
      <c r="C936" s="61"/>
      <c r="D936" s="61"/>
    </row>
    <row r="937" spans="1:4" ht="15.75" customHeight="1">
      <c r="A937" s="61"/>
      <c r="B937" s="61"/>
      <c r="C937" s="61"/>
      <c r="D937" s="61"/>
    </row>
    <row r="938" spans="1:4" ht="15.75" customHeight="1">
      <c r="A938" s="61"/>
      <c r="B938" s="61"/>
      <c r="C938" s="61"/>
      <c r="D938" s="61"/>
    </row>
    <row r="939" spans="1:4" ht="15.75" customHeight="1">
      <c r="A939" s="61"/>
      <c r="B939" s="61"/>
      <c r="C939" s="61"/>
      <c r="D939" s="61"/>
    </row>
    <row r="940" spans="1:4" ht="15.75" customHeight="1">
      <c r="A940" s="61"/>
      <c r="B940" s="61"/>
      <c r="C940" s="61"/>
      <c r="D940" s="61"/>
    </row>
    <row r="941" spans="1:4" ht="15.75" customHeight="1">
      <c r="A941" s="61"/>
      <c r="B941" s="61"/>
      <c r="C941" s="61"/>
      <c r="D941" s="61"/>
    </row>
    <row r="942" spans="1:4" ht="15.75" customHeight="1">
      <c r="A942" s="61"/>
      <c r="B942" s="61"/>
      <c r="C942" s="61"/>
      <c r="D942" s="61"/>
    </row>
    <row r="943" spans="1:4" ht="15.75" customHeight="1">
      <c r="A943" s="61"/>
      <c r="B943" s="61"/>
      <c r="C943" s="61"/>
      <c r="D943" s="61"/>
    </row>
    <row r="944" spans="1:4" ht="15.75" customHeight="1">
      <c r="A944" s="61"/>
      <c r="B944" s="61"/>
      <c r="C944" s="61"/>
      <c r="D944" s="61"/>
    </row>
    <row r="945" spans="1:4" ht="15.75" customHeight="1">
      <c r="A945" s="61"/>
      <c r="B945" s="61"/>
      <c r="C945" s="61"/>
      <c r="D945" s="61"/>
    </row>
    <row r="946" spans="1:4" ht="15.75" customHeight="1">
      <c r="A946" s="61"/>
      <c r="B946" s="61"/>
      <c r="C946" s="61"/>
      <c r="D946" s="61"/>
    </row>
    <row r="947" spans="1:4" ht="15.75" customHeight="1">
      <c r="A947" s="61"/>
      <c r="B947" s="61"/>
      <c r="C947" s="61"/>
      <c r="D947" s="61"/>
    </row>
    <row r="948" spans="1:4" ht="15.75" customHeight="1">
      <c r="A948" s="61"/>
      <c r="B948" s="61"/>
      <c r="C948" s="61"/>
      <c r="D948" s="61"/>
    </row>
    <row r="949" spans="1:4" ht="15.75" customHeight="1">
      <c r="A949" s="61"/>
      <c r="B949" s="61"/>
      <c r="C949" s="61"/>
      <c r="D949" s="61"/>
    </row>
    <row r="950" spans="1:4" ht="15.75" customHeight="1">
      <c r="A950" s="61"/>
      <c r="B950" s="61"/>
      <c r="C950" s="61"/>
      <c r="D950" s="61"/>
    </row>
    <row r="951" spans="1:4" ht="15.75" customHeight="1">
      <c r="A951" s="61"/>
      <c r="B951" s="61"/>
      <c r="C951" s="61"/>
      <c r="D951" s="61"/>
    </row>
    <row r="952" spans="1:4" ht="15.75" customHeight="1">
      <c r="A952" s="61"/>
      <c r="B952" s="61"/>
      <c r="C952" s="61"/>
      <c r="D952" s="61"/>
    </row>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20</vt:i4>
      </vt:variant>
      <vt:variant>
        <vt:lpstr>Named Ranges</vt:lpstr>
      </vt:variant>
      <vt:variant>
        <vt:i4>5</vt:i4>
      </vt:variant>
    </vt:vector>
  </HeadingPairs>
  <TitlesOfParts>
    <vt:vector size="25" baseType="lpstr">
      <vt:lpstr>Cover</vt:lpstr>
      <vt:lpstr>Introduction</vt:lpstr>
      <vt:lpstr>Assumptions</vt:lpstr>
      <vt:lpstr>Consolidated Reports -&gt;</vt:lpstr>
      <vt:lpstr>Consol_PnL</vt:lpstr>
      <vt:lpstr>Consol_Balance</vt:lpstr>
      <vt:lpstr>Consol_Cash</vt:lpstr>
      <vt:lpstr>Chart1</vt:lpstr>
      <vt:lpstr>Chart2</vt:lpstr>
      <vt:lpstr>Detailed Reports -&gt;</vt:lpstr>
      <vt:lpstr>Exec</vt:lpstr>
      <vt:lpstr>PnL</vt:lpstr>
      <vt:lpstr>BALANCE</vt:lpstr>
      <vt:lpstr>CASH</vt:lpstr>
      <vt:lpstr>KPI Schedules -&gt;</vt:lpstr>
      <vt:lpstr>Revenue</vt:lpstr>
      <vt:lpstr>Hiring</vt:lpstr>
      <vt:lpstr>Sales_Marketing</vt:lpstr>
      <vt:lpstr>Expense</vt:lpstr>
      <vt:lpstr>Capital</vt:lpstr>
      <vt:lpstr>Chart1!Print_Area</vt:lpstr>
      <vt:lpstr>Chart2!Print_Area</vt:lpstr>
      <vt:lpstr>Consol_Balance!Print_Area</vt:lpstr>
      <vt:lpstr>Consol_Cash!Print_Area</vt:lpstr>
      <vt:lpstr>Consol_PnL!Print_Area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KYLE BRENNAN</dc:creator>
  <cp:lastModifiedBy>Justin Henriksen</cp:lastModifiedBy>
  <cp:lastPrinted>2019-10-23T17:41:58Z</cp:lastPrinted>
  <dcterms:created xsi:type="dcterms:W3CDTF">2019-04-16T16:37:41Z</dcterms:created>
  <dcterms:modified xsi:type="dcterms:W3CDTF">2020-10-07T02:59:19Z</dcterms:modified>
</cp:coreProperties>
</file>